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umu\Desktop\※確定【神崎町様】統一的な基準による地方公会計財務書類作成支援業務委託（令和2年度決算分）\※公表用\"/>
    </mc:Choice>
  </mc:AlternateContent>
  <bookViews>
    <workbookView xWindow="-120" yWindow="-120" windowWidth="20730" windowHeight="11040" tabRatio="806"/>
  </bookViews>
  <sheets>
    <sheet name="有形固定資産の明細" sheetId="15" r:id="rId1"/>
    <sheet name="投資及び出資金の明細" sheetId="1" r:id="rId2"/>
    <sheet name="基金の明細" sheetId="2" r:id="rId3"/>
    <sheet name="貸付金の明細" sheetId="3" r:id="rId4"/>
    <sheet name="長期延滞債権の明細" sheetId="4" r:id="rId5"/>
    <sheet name="未収金の明細" sheetId="5" r:id="rId6"/>
    <sheet name="地方債等（借入先別）の明細" sheetId="6" r:id="rId7"/>
    <sheet name="地方債等（利率別）の明細" sheetId="7" r:id="rId8"/>
    <sheet name="地方債等（返済期間別）の明細" sheetId="8" r:id="rId9"/>
    <sheet name="特定の契約条項が付された地方債等の概要" sheetId="9" r:id="rId10"/>
    <sheet name="引当金の明細" sheetId="10" r:id="rId11"/>
    <sheet name="補助金等の明細" sheetId="11" r:id="rId12"/>
    <sheet name="財源の明細" sheetId="12" r:id="rId13"/>
    <sheet name="財源情報の明細" sheetId="14" r:id="rId14"/>
    <sheet name="資金の明細" sheetId="13" r:id="rId15"/>
  </sheets>
  <definedNames>
    <definedName name="X15Y01_05">財源の明細!$X$26</definedName>
    <definedName name="X16Y08_36">'地方債等（返済期間別）の明細'!$R$29</definedName>
    <definedName name="X19Y08_36">'地方債等（返済期間別）の明細'!$R$32</definedName>
    <definedName name="X22Y08_36">'地方債等（返済期間別）の明細'!$R$35</definedName>
    <definedName name="X25Y08_36">'地方債等（返済期間別）の明細'!$R$38</definedName>
    <definedName name="X28Y08_36">'地方債等（返済期間別）の明細'!$R$41</definedName>
    <definedName name="X31Y05_34">'地方債等（利率別）の明細'!$T$45</definedName>
    <definedName name="X31Y06_34">'地方債等（利率別）の明細'!$U$45</definedName>
    <definedName name="X31Y07_34">'地方債等（利率別）の明細'!$V$45</definedName>
    <definedName name="X31Y13_34">'地方債等（利率別）の明細'!$AB$45</definedName>
    <definedName name="X31Y15_34">'地方債等（利率別）の明細'!$AD$45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15" l="1"/>
  <c r="I46" i="15"/>
  <c r="I45" i="15"/>
  <c r="I44" i="15"/>
  <c r="I43" i="15"/>
  <c r="I42" i="15"/>
  <c r="H41" i="15"/>
  <c r="F41" i="15"/>
  <c r="D41" i="15"/>
  <c r="B41" i="15"/>
  <c r="I41" i="15" s="1"/>
  <c r="I40" i="15"/>
  <c r="I39" i="15"/>
  <c r="I38" i="15"/>
  <c r="I37" i="15"/>
  <c r="I36" i="15"/>
  <c r="I35" i="15"/>
  <c r="I34" i="15"/>
  <c r="I33" i="15"/>
  <c r="I32" i="15"/>
  <c r="H31" i="15"/>
  <c r="H48" i="15" s="1"/>
  <c r="G31" i="15"/>
  <c r="G48" i="15" s="1"/>
  <c r="F31" i="15"/>
  <c r="F48" i="15" s="1"/>
  <c r="E31" i="15"/>
  <c r="E48" i="15" s="1"/>
  <c r="D31" i="15"/>
  <c r="D48" i="15" s="1"/>
  <c r="C31" i="15"/>
  <c r="C48" i="15" s="1"/>
  <c r="B31" i="15"/>
  <c r="I31" i="15" s="1"/>
  <c r="B48" i="15" l="1"/>
  <c r="I48" i="15" s="1"/>
  <c r="H22" i="15" l="1"/>
  <c r="E22" i="15"/>
  <c r="E21" i="15"/>
  <c r="H21" i="15" s="1"/>
  <c r="H20" i="15"/>
  <c r="E20" i="15"/>
  <c r="E19" i="15"/>
  <c r="H19" i="15" s="1"/>
  <c r="H18" i="15"/>
  <c r="E18" i="15"/>
  <c r="E17" i="15"/>
  <c r="H17" i="15" s="1"/>
  <c r="G16" i="15"/>
  <c r="F16" i="15"/>
  <c r="D16" i="15"/>
  <c r="E16" i="15" s="1"/>
  <c r="H16" i="15" s="1"/>
  <c r="C16" i="15"/>
  <c r="B16" i="15"/>
  <c r="E15" i="15"/>
  <c r="H15" i="15" s="1"/>
  <c r="H14" i="15"/>
  <c r="E14" i="15"/>
  <c r="E13" i="15"/>
  <c r="H13" i="15" s="1"/>
  <c r="H12" i="15"/>
  <c r="E12" i="15"/>
  <c r="E11" i="15"/>
  <c r="H11" i="15" s="1"/>
  <c r="H10" i="15"/>
  <c r="E10" i="15"/>
  <c r="E9" i="15"/>
  <c r="H9" i="15" s="1"/>
  <c r="H8" i="15"/>
  <c r="E8" i="15"/>
  <c r="E7" i="15"/>
  <c r="H7" i="15" s="1"/>
  <c r="G6" i="15"/>
  <c r="G23" i="15" s="1"/>
  <c r="F6" i="15"/>
  <c r="F23" i="15" s="1"/>
  <c r="E6" i="15"/>
  <c r="H6" i="15" s="1"/>
  <c r="D6" i="15"/>
  <c r="D23" i="15" s="1"/>
  <c r="C6" i="15"/>
  <c r="C23" i="15" s="1"/>
  <c r="B6" i="15"/>
  <c r="B23" i="15" s="1"/>
  <c r="E23" i="15" l="1"/>
  <c r="H23" i="15" s="1"/>
  <c r="J17" i="1" l="1"/>
  <c r="I17" i="1"/>
  <c r="B17" i="1"/>
  <c r="E12" i="12" l="1"/>
  <c r="E19" i="12"/>
  <c r="E18" i="12"/>
  <c r="F11" i="14"/>
  <c r="F8" i="14"/>
  <c r="F12" i="14" s="1"/>
  <c r="E8" i="14"/>
  <c r="E10" i="14"/>
  <c r="E9" i="14"/>
  <c r="D8" i="14"/>
  <c r="C8" i="14"/>
  <c r="F9" i="10"/>
  <c r="F8" i="10"/>
  <c r="F11" i="10"/>
  <c r="F10" i="10"/>
  <c r="F7" i="10"/>
  <c r="C18" i="4"/>
  <c r="C14" i="4"/>
  <c r="C15" i="4"/>
  <c r="C17" i="4"/>
  <c r="C16" i="4"/>
  <c r="J35" i="1" l="1"/>
  <c r="D8" i="11" l="1"/>
  <c r="G20" i="6"/>
  <c r="E20" i="6"/>
  <c r="B18" i="6"/>
  <c r="B17" i="6"/>
  <c r="B16" i="6"/>
  <c r="B15" i="6"/>
  <c r="B14" i="6"/>
  <c r="B13" i="6"/>
  <c r="B12" i="6"/>
  <c r="B11" i="6"/>
  <c r="B10" i="6"/>
  <c r="B9" i="6"/>
  <c r="B8" i="6"/>
  <c r="E22" i="12"/>
  <c r="E17" i="12"/>
  <c r="B11" i="13"/>
  <c r="B10" i="3"/>
  <c r="E23" i="12" l="1"/>
  <c r="E24" i="12" s="1"/>
  <c r="B12" i="14"/>
  <c r="B20" i="4"/>
  <c r="C22" i="5"/>
  <c r="B22" i="5"/>
  <c r="G16" i="2"/>
  <c r="F16" i="2"/>
  <c r="E16" i="2"/>
  <c r="D16" i="2"/>
  <c r="C16" i="2"/>
  <c r="B16" i="2"/>
  <c r="K35" i="1"/>
  <c r="B35" i="1"/>
  <c r="E12" i="10"/>
  <c r="D12" i="10"/>
  <c r="C12" i="10"/>
  <c r="B12" i="10"/>
  <c r="F12" i="10" l="1"/>
  <c r="C20" i="4"/>
  <c r="D12" i="11" l="1"/>
</calcChain>
</file>

<file path=xl/sharedStrings.xml><?xml version="1.0" encoding="utf-8"?>
<sst xmlns="http://schemas.openxmlformats.org/spreadsheetml/2006/main" count="351" uniqueCount="212">
  <si>
    <t>投資及び出資金の明細</t>
  </si>
  <si>
    <t>市場価格のあるもの</t>
  </si>
  <si>
    <t>(単位：　　)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</si>
  <si>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</si>
  <si>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</si>
  <si>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</si>
  <si>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</si>
  <si>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</si>
  <si>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</si>
  <si>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</si>
  <si>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</si>
  <si>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</si>
  <si>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</si>
  <si>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</si>
  <si>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</si>
  <si>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</si>
  <si>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</si>
  <si>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</si>
  <si>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</si>
  <si>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</si>
  <si>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</si>
  <si>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</si>
  <si>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</si>
  <si>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</si>
  <si>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</si>
  <si>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</si>
  <si>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</si>
  <si>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</si>
  <si>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</si>
  <si>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</si>
  <si>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</si>
  <si>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</si>
  <si>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</si>
  <si>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</si>
  <si>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</si>
  <si>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</si>
  <si>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</si>
  <si>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</si>
  <si>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</si>
  <si>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</si>
  <si>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</si>
  <si>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</si>
  <si>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</si>
  <si>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</si>
  <si>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</si>
  <si>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</si>
  <si>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</si>
  <si>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</si>
  <si>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</si>
  <si>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</si>
  <si>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</si>
  <si>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</si>
  <si>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</si>
  <si>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</si>
  <si>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</si>
  <si>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</si>
  <si>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</si>
  <si>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</si>
  <si>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</si>
  <si>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</si>
  <si>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</si>
  <si>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</si>
  <si>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</si>
  <si>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</si>
  <si>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</si>
  <si>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</si>
  <si>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</si>
  <si>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</si>
  <si>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</si>
  <si>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</si>
  <si>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</si>
  <si>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</si>
  <si>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</si>
  <si>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</si>
  <si>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</si>
  <si>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</si>
  <si>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</si>
  <si>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</si>
  <si>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</si>
  <si>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</si>
  <si>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</si>
  <si>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</si>
  <si>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</si>
  <si>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</si>
  <si>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</si>
  <si>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</si>
  <si>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</si>
  <si>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</si>
  <si>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</si>
  <si>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</si>
  <si>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</si>
  <si>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</si>
  <si>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</si>
  <si>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</si>
  <si>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</si>
  <si>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</si>
  <si>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</si>
  <si>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</si>
  <si>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</si>
  <si>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</si>
  <si>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</si>
  <si>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</si>
  <si>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</si>
  <si>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</si>
  <si>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</si>
  <si>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</si>
  <si>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</si>
  <si>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</si>
  <si>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</si>
  <si>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</si>
  <si>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</si>
  <si>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</si>
  <si>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</si>
  <si>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現金</t>
    <rPh sb="0" eb="2">
      <t>ゲンキン</t>
    </rPh>
    <phoneticPr fontId="10"/>
  </si>
  <si>
    <t>歳計外現金</t>
    <rPh sb="0" eb="1">
      <t>サイ</t>
    </rPh>
    <rPh sb="1" eb="2">
      <t>ケイ</t>
    </rPh>
    <rPh sb="2" eb="3">
      <t>ガイ</t>
    </rPh>
    <rPh sb="3" eb="5">
      <t>ゲンキン</t>
    </rPh>
    <phoneticPr fontId="10"/>
  </si>
  <si>
    <t>(単位：円)</t>
    <rPh sb="4" eb="5">
      <t>エン</t>
    </rPh>
    <phoneticPr fontId="10"/>
  </si>
  <si>
    <t>地方譲与税</t>
    <rPh sb="0" eb="2">
      <t>チホウ</t>
    </rPh>
    <rPh sb="2" eb="4">
      <t>ジョウヨ</t>
    </rPh>
    <rPh sb="4" eb="5">
      <t>ゼイ</t>
    </rPh>
    <phoneticPr fontId="10"/>
  </si>
  <si>
    <t>地方交付税</t>
    <rPh sb="0" eb="2">
      <t>チホウ</t>
    </rPh>
    <rPh sb="2" eb="5">
      <t>コウフゼイ</t>
    </rPh>
    <phoneticPr fontId="10"/>
  </si>
  <si>
    <t>分担金及び負担金</t>
    <rPh sb="0" eb="3">
      <t>ブンタンキン</t>
    </rPh>
    <rPh sb="3" eb="4">
      <t>オヨ</t>
    </rPh>
    <rPh sb="5" eb="8">
      <t>フタンキン</t>
    </rPh>
    <phoneticPr fontId="10"/>
  </si>
  <si>
    <t>国庫支出金</t>
    <rPh sb="0" eb="2">
      <t>コッコ</t>
    </rPh>
    <rPh sb="2" eb="5">
      <t>シシュツキン</t>
    </rPh>
    <phoneticPr fontId="10"/>
  </si>
  <si>
    <t>県支出金</t>
    <rPh sb="0" eb="4">
      <t>ケンシシュツキン</t>
    </rPh>
    <phoneticPr fontId="10"/>
  </si>
  <si>
    <t>町税</t>
    <rPh sb="0" eb="2">
      <t>チョウゼイ</t>
    </rPh>
    <phoneticPr fontId="10"/>
  </si>
  <si>
    <t>徴収不能引当金（流）</t>
    <rPh sb="0" eb="2">
      <t>チョウシュウ</t>
    </rPh>
    <rPh sb="2" eb="4">
      <t>フノウ</t>
    </rPh>
    <rPh sb="4" eb="6">
      <t>ヒキアテ</t>
    </rPh>
    <rPh sb="6" eb="7">
      <t>キン</t>
    </rPh>
    <rPh sb="8" eb="9">
      <t>リュウ</t>
    </rPh>
    <phoneticPr fontId="9"/>
  </si>
  <si>
    <t>徴収不能引当金（固）</t>
    <rPh sb="0" eb="2">
      <t>チョウシュウ</t>
    </rPh>
    <rPh sb="2" eb="4">
      <t>フノウ</t>
    </rPh>
    <rPh sb="4" eb="6">
      <t>ヒキアテ</t>
    </rPh>
    <rPh sb="6" eb="7">
      <t>キン</t>
    </rPh>
    <rPh sb="8" eb="9">
      <t>モトヨリ</t>
    </rPh>
    <phoneticPr fontId="9"/>
  </si>
  <si>
    <t>賞与等引当金</t>
    <rPh sb="0" eb="2">
      <t>ショウヨ</t>
    </rPh>
    <rPh sb="2" eb="3">
      <t>ナド</t>
    </rPh>
    <rPh sb="3" eb="5">
      <t>ヒキアテ</t>
    </rPh>
    <rPh sb="5" eb="6">
      <t>キン</t>
    </rPh>
    <phoneticPr fontId="9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</si>
  <si>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9"/>
  </si>
  <si>
    <t>損失補償等引当金</t>
    <rPh sb="0" eb="2">
      <t>ソンシツ</t>
    </rPh>
    <rPh sb="2" eb="5">
      <t>ホショウナド</t>
    </rPh>
    <rPh sb="5" eb="7">
      <t>ヒキアテ</t>
    </rPh>
    <rPh sb="7" eb="8">
      <t>キン</t>
    </rPh>
    <phoneticPr fontId="8"/>
  </si>
  <si>
    <t>固定資産税</t>
  </si>
  <si>
    <t>軽自動車税</t>
  </si>
  <si>
    <t>分担金及び負担金</t>
    <rPh sb="0" eb="4">
      <t>ブンタンキンオヨ</t>
    </rPh>
    <rPh sb="5" eb="8">
      <t>フタンキン</t>
    </rPh>
    <phoneticPr fontId="10"/>
  </si>
  <si>
    <t>　財源対策債</t>
    <rPh sb="1" eb="6">
      <t>ザイゲンタイサクサイ</t>
    </rPh>
    <phoneticPr fontId="10"/>
  </si>
  <si>
    <t>　過疎対策事業債</t>
    <rPh sb="1" eb="8">
      <t>カソタイサクジギョウサイ</t>
    </rPh>
    <phoneticPr fontId="10"/>
  </si>
  <si>
    <t>貸付金・基金等の増加</t>
  </si>
  <si>
    <t>有形固定資産等の増加</t>
  </si>
  <si>
    <t>純行政コスト</t>
  </si>
  <si>
    <t>地方債等</t>
  </si>
  <si>
    <t>内訳</t>
  </si>
  <si>
    <t>（単位：円）</t>
  </si>
  <si>
    <t>財源情報の明細</t>
  </si>
  <si>
    <t>年度：令和2年度</t>
  </si>
  <si>
    <t>諸収入</t>
    <rPh sb="0" eb="3">
      <t>ショシュウニュウ</t>
    </rPh>
    <phoneticPr fontId="10"/>
  </si>
  <si>
    <t>該当なし</t>
    <rPh sb="0" eb="2">
      <t>ガイトウ</t>
    </rPh>
    <phoneticPr fontId="10"/>
  </si>
  <si>
    <t>自治体名：神崎町</t>
  </si>
  <si>
    <t>千葉県農業信用基金協会出資金</t>
  </si>
  <si>
    <t>千葉県信用保証協会出捐金</t>
  </si>
  <si>
    <t>(株）ベイ・エフ・エム出資金</t>
  </si>
  <si>
    <t>(公財）ちば国際コンベンションビューロー出捐金</t>
  </si>
  <si>
    <t>（公財）千葉県暴力団追放県民会議出捐金</t>
  </si>
  <si>
    <t>(公財）千葉県下水道公社出捐金</t>
  </si>
  <si>
    <t>(公財）千葉ヘルス財団出捐金</t>
  </si>
  <si>
    <t>(公財）千葉県動物保護管理協会出捐金</t>
  </si>
  <si>
    <t>(公財）千葉県建設技術センター出捐金</t>
  </si>
  <si>
    <t>(公財）千葉県教育振興財団出捐金</t>
  </si>
  <si>
    <t>千葉園芸プラスチック加工（株）出資金</t>
  </si>
  <si>
    <t>町水道事業出資金</t>
  </si>
  <si>
    <t>(公財）千葉県消防協会出捐金</t>
  </si>
  <si>
    <t>地方公共団体金融機構出資金</t>
  </si>
  <si>
    <t>（株）発酵の里出資金</t>
  </si>
  <si>
    <t>財政調整基金</t>
  </si>
  <si>
    <t>減債基金</t>
  </si>
  <si>
    <t>人材育成基金</t>
  </si>
  <si>
    <t>自然と人とふれあいの緑基金</t>
  </si>
  <si>
    <t>地域振興基金</t>
  </si>
  <si>
    <t>土地開発基金</t>
  </si>
  <si>
    <t>桂林奨学資金貸付基金</t>
  </si>
  <si>
    <t>まちづくり基金</t>
  </si>
  <si>
    <t>公共施設整備基金</t>
  </si>
  <si>
    <t>森林環境整備基金</t>
  </si>
  <si>
    <t>急傾斜地崩壊対策工事受益者貸付金</t>
  </si>
  <si>
    <t>固定資産税</t>
    <rPh sb="0" eb="5">
      <t>コテイシサンゼイ</t>
    </rPh>
    <phoneticPr fontId="2"/>
  </si>
  <si>
    <t>軽自動車税</t>
    <rPh sb="0" eb="5">
      <t>ケイジドウシャゼイ</t>
    </rPh>
    <phoneticPr fontId="2"/>
  </si>
  <si>
    <t>町税（個人）</t>
    <rPh sb="0" eb="1">
      <t>マチ</t>
    </rPh>
    <rPh sb="1" eb="2">
      <t>ゼイ</t>
    </rPh>
    <rPh sb="3" eb="5">
      <t>コジン</t>
    </rPh>
    <phoneticPr fontId="2"/>
  </si>
  <si>
    <t>町税（法人）</t>
    <rPh sb="0" eb="1">
      <t>マチ</t>
    </rPh>
    <rPh sb="1" eb="2">
      <t>ゼイ</t>
    </rPh>
    <rPh sb="3" eb="5">
      <t>ホウジン</t>
    </rPh>
    <phoneticPr fontId="2"/>
  </si>
  <si>
    <t>町税（個人）</t>
    <phoneticPr fontId="10"/>
  </si>
  <si>
    <t>町税（法人）</t>
    <phoneticPr fontId="10"/>
  </si>
  <si>
    <t>使用料及び手数料</t>
    <rPh sb="0" eb="3">
      <t>シヨウリョウ</t>
    </rPh>
    <rPh sb="3" eb="4">
      <t>オヨ</t>
    </rPh>
    <rPh sb="5" eb="8">
      <t>テスウリョウ</t>
    </rPh>
    <phoneticPr fontId="10"/>
  </si>
  <si>
    <t>-</t>
    <phoneticPr fontId="10"/>
  </si>
  <si>
    <t>地方交付金</t>
    <rPh sb="0" eb="2">
      <t>チホウ</t>
    </rPh>
    <rPh sb="2" eb="5">
      <t>コウフキン</t>
    </rPh>
    <phoneticPr fontId="10"/>
  </si>
  <si>
    <t>特別定額給付金</t>
  </si>
  <si>
    <t>千葉県市町村総合事務組合負担金</t>
  </si>
  <si>
    <t>松崎地区基盤整備事業負担金</t>
  </si>
  <si>
    <t>その他</t>
    <rPh sb="2" eb="3">
      <t>タ</t>
    </rPh>
    <phoneticPr fontId="10"/>
  </si>
  <si>
    <t>有形固定資産の明細</t>
  </si>
  <si>
    <t>自治体名：神崎町</t>
    <rPh sb="5" eb="8">
      <t>コウザキマチ</t>
    </rPh>
    <phoneticPr fontId="10"/>
  </si>
  <si>
    <t>会計：一般会計等</t>
    <phoneticPr fontId="10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</si>
  <si>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</si>
  <si>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</si>
  <si>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</si>
  <si>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</si>
  <si>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</si>
  <si>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</si>
  <si>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</si>
  <si>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</si>
  <si>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</si>
  <si>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</si>
  <si>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</si>
  <si>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</si>
  <si>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</si>
  <si>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</si>
  <si>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</si>
  <si>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</si>
  <si>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</si>
  <si>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</si>
  <si>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有形固定資産に係る行政目的別の明細</t>
  </si>
  <si>
    <t>会計：一般会計等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</si>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</sst>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3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3" fontId="4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4" fillId="0" borderId="1" xfId="0" applyNumberFormat="1" applyFont="1" applyBorder="1" applyAlignment="1">
      <alignment horizontal="left"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5" fillId="0" borderId="0" xfId="0" applyNumberFormat="1" applyFont="1"/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7" fillId="0" borderId="0" xfId="0" applyNumberFormat="1" applyFont="1"/>
    <xf numFmtId="3" fontId="4" fillId="2" borderId="4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lef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left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</cellXfs>
  <cellStyles count="8">
    <cellStyle name="パーセント 2" xfId="1"/>
    <cellStyle name="桁区切り 2" xfId="6"/>
    <cellStyle name="桁区切り 2 2" xfId="4"/>
    <cellStyle name="桁区切り 3" xfId="3"/>
    <cellStyle name="桁区切り 4" xfId="7"/>
    <cellStyle name="標準" xfId="0" builtinId="0"/>
    <cellStyle name="標準 2" xfId="2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workbookViewId="0">
      <selection activeCell="A25" sqref="A25"/>
    </sheetView>
  </sheetViews>
  <sheetFormatPr defaultColWidth="8.875" defaultRowHeight="11.25" x14ac:dyDescent="0.15"/>
  <cols>
    <col min="1" max="1" width="30.875" style="5" customWidth="1"/>
    <col min="2" max="9" width="15.875" style="5" customWidth="1"/>
    <col min="10" max="16384" width="8.875" style="5"/>
  </cols>
  <sheetData>
    <row r="1" spans="1:8" ht="21" x14ac:dyDescent="0.15">
      <c r="A1" s="48" t="s">
        <v>182</v>
      </c>
      <c r="B1" s="48"/>
      <c r="C1" s="48"/>
      <c r="D1" s="48"/>
      <c r="E1" s="48"/>
      <c r="F1" s="48"/>
      <c r="G1" s="48"/>
      <c r="H1" s="48"/>
    </row>
    <row r="2" spans="1:8" ht="13.5" x14ac:dyDescent="0.15">
      <c r="A2" s="9" t="s">
        <v>183</v>
      </c>
      <c r="B2" s="9"/>
      <c r="C2" s="9"/>
      <c r="D2" s="9"/>
      <c r="E2" s="9"/>
      <c r="F2" s="9"/>
      <c r="G2" s="9"/>
      <c r="H2" s="7" t="s">
        <v>139</v>
      </c>
    </row>
    <row r="3" spans="1:8" ht="13.5" x14ac:dyDescent="0.15">
      <c r="A3" s="9" t="s">
        <v>184</v>
      </c>
      <c r="B3" s="9"/>
      <c r="C3" s="9"/>
      <c r="D3" s="9"/>
      <c r="E3" s="9"/>
      <c r="F3" s="9"/>
      <c r="G3" s="9"/>
      <c r="H3" s="9"/>
    </row>
    <row r="4" spans="1:8" ht="13.5" x14ac:dyDescent="0.15">
      <c r="A4" s="9"/>
      <c r="B4" s="9"/>
      <c r="C4" s="9"/>
      <c r="D4" s="9"/>
      <c r="E4" s="9"/>
      <c r="F4" s="9"/>
      <c r="G4" s="9"/>
      <c r="H4" s="7" t="s">
        <v>137</v>
      </c>
    </row>
    <row r="5" spans="1:8" ht="33.75" x14ac:dyDescent="0.15">
      <c r="A5" s="49" t="s">
        <v>90</v>
      </c>
      <c r="B5" s="50" t="s">
        <v>185</v>
      </c>
      <c r="C5" s="50" t="s">
        <v>186</v>
      </c>
      <c r="D5" s="50" t="s">
        <v>187</v>
      </c>
      <c r="E5" s="50" t="s">
        <v>188</v>
      </c>
      <c r="F5" s="50" t="s">
        <v>189</v>
      </c>
      <c r="G5" s="50" t="s">
        <v>190</v>
      </c>
      <c r="H5" s="50" t="s">
        <v>191</v>
      </c>
    </row>
    <row r="6" spans="1:8" x14ac:dyDescent="0.15">
      <c r="A6" s="35" t="s">
        <v>192</v>
      </c>
      <c r="B6" s="1">
        <f>SUM(B7:B15)</f>
        <v>12404892963</v>
      </c>
      <c r="C6" s="1">
        <f t="shared" ref="C6:D6" si="0">SUM(C7:C15)</f>
        <v>127263125</v>
      </c>
      <c r="D6" s="1">
        <f t="shared" si="0"/>
        <v>6050000</v>
      </c>
      <c r="E6" s="1">
        <f>B6+C6-D6</f>
        <v>12526106088</v>
      </c>
      <c r="F6" s="1">
        <f t="shared" ref="F6:G6" si="1">SUM(F7:F15)</f>
        <v>7090423046</v>
      </c>
      <c r="G6" s="1">
        <f t="shared" si="1"/>
        <v>232103338</v>
      </c>
      <c r="H6" s="1">
        <f>E6-F6</f>
        <v>5435683042</v>
      </c>
    </row>
    <row r="7" spans="1:8" x14ac:dyDescent="0.15">
      <c r="A7" s="35" t="s">
        <v>193</v>
      </c>
      <c r="B7" s="1">
        <v>1540768837</v>
      </c>
      <c r="C7" s="1">
        <v>0</v>
      </c>
      <c r="D7" s="1">
        <v>0</v>
      </c>
      <c r="E7" s="1">
        <f t="shared" ref="E7:E23" si="2">B7+C7-D7</f>
        <v>1540768837</v>
      </c>
      <c r="F7" s="1">
        <v>0</v>
      </c>
      <c r="G7" s="1">
        <v>0</v>
      </c>
      <c r="H7" s="1">
        <f t="shared" ref="H7:H23" si="3">E7-F7</f>
        <v>1540768837</v>
      </c>
    </row>
    <row r="8" spans="1:8" x14ac:dyDescent="0.15">
      <c r="A8" s="35" t="s">
        <v>194</v>
      </c>
      <c r="B8" s="1">
        <v>0</v>
      </c>
      <c r="C8" s="1">
        <v>0</v>
      </c>
      <c r="D8" s="1">
        <v>0</v>
      </c>
      <c r="E8" s="1">
        <f t="shared" si="2"/>
        <v>0</v>
      </c>
      <c r="F8" s="1">
        <v>0</v>
      </c>
      <c r="G8" s="1">
        <v>0</v>
      </c>
      <c r="H8" s="1">
        <f t="shared" si="3"/>
        <v>0</v>
      </c>
    </row>
    <row r="9" spans="1:8" x14ac:dyDescent="0.15">
      <c r="A9" s="35" t="s">
        <v>195</v>
      </c>
      <c r="B9" s="1">
        <v>9709749024</v>
      </c>
      <c r="C9" s="1">
        <v>92613125</v>
      </c>
      <c r="D9" s="1">
        <v>0</v>
      </c>
      <c r="E9" s="1">
        <f t="shared" si="2"/>
        <v>9802362149</v>
      </c>
      <c r="F9" s="1">
        <v>6373521350</v>
      </c>
      <c r="G9" s="1">
        <v>210607848</v>
      </c>
      <c r="H9" s="1">
        <f t="shared" si="3"/>
        <v>3428840799</v>
      </c>
    </row>
    <row r="10" spans="1:8" x14ac:dyDescent="0.15">
      <c r="A10" s="35" t="s">
        <v>196</v>
      </c>
      <c r="B10" s="1">
        <v>1148325102</v>
      </c>
      <c r="C10" s="1">
        <v>34650000</v>
      </c>
      <c r="D10" s="1">
        <v>0</v>
      </c>
      <c r="E10" s="1">
        <f t="shared" si="2"/>
        <v>1182975102</v>
      </c>
      <c r="F10" s="1">
        <v>716901696</v>
      </c>
      <c r="G10" s="1">
        <v>21495490</v>
      </c>
      <c r="H10" s="1">
        <f t="shared" si="3"/>
        <v>466073406</v>
      </c>
    </row>
    <row r="11" spans="1:8" x14ac:dyDescent="0.15">
      <c r="A11" s="35" t="s">
        <v>197</v>
      </c>
      <c r="B11" s="1">
        <v>0</v>
      </c>
      <c r="C11" s="1">
        <v>0</v>
      </c>
      <c r="D11" s="1">
        <v>0</v>
      </c>
      <c r="E11" s="1">
        <f t="shared" si="2"/>
        <v>0</v>
      </c>
      <c r="F11" s="1">
        <v>0</v>
      </c>
      <c r="G11" s="1">
        <v>0</v>
      </c>
      <c r="H11" s="1">
        <f t="shared" si="3"/>
        <v>0</v>
      </c>
    </row>
    <row r="12" spans="1:8" x14ac:dyDescent="0.15">
      <c r="A12" s="35" t="s">
        <v>198</v>
      </c>
      <c r="B12" s="1">
        <v>0</v>
      </c>
      <c r="C12" s="1">
        <v>0</v>
      </c>
      <c r="D12" s="1">
        <v>0</v>
      </c>
      <c r="E12" s="1">
        <f t="shared" si="2"/>
        <v>0</v>
      </c>
      <c r="F12" s="1">
        <v>0</v>
      </c>
      <c r="G12" s="1">
        <v>0</v>
      </c>
      <c r="H12" s="1">
        <f t="shared" si="3"/>
        <v>0</v>
      </c>
    </row>
    <row r="13" spans="1:8" x14ac:dyDescent="0.15">
      <c r="A13" s="35" t="s">
        <v>199</v>
      </c>
      <c r="B13" s="1">
        <v>0</v>
      </c>
      <c r="C13" s="1">
        <v>0</v>
      </c>
      <c r="D13" s="1">
        <v>0</v>
      </c>
      <c r="E13" s="1">
        <f t="shared" si="2"/>
        <v>0</v>
      </c>
      <c r="F13" s="1">
        <v>0</v>
      </c>
      <c r="G13" s="1">
        <v>0</v>
      </c>
      <c r="H13" s="1">
        <f t="shared" si="3"/>
        <v>0</v>
      </c>
    </row>
    <row r="14" spans="1:8" x14ac:dyDescent="0.15">
      <c r="A14" s="35" t="s">
        <v>62</v>
      </c>
      <c r="B14" s="1">
        <v>0</v>
      </c>
      <c r="C14" s="1">
        <v>0</v>
      </c>
      <c r="D14" s="1">
        <v>0</v>
      </c>
      <c r="E14" s="1">
        <f t="shared" si="2"/>
        <v>0</v>
      </c>
      <c r="F14" s="1">
        <v>0</v>
      </c>
      <c r="G14" s="1">
        <v>0</v>
      </c>
      <c r="H14" s="1">
        <f t="shared" si="3"/>
        <v>0</v>
      </c>
    </row>
    <row r="15" spans="1:8" x14ac:dyDescent="0.15">
      <c r="A15" s="35" t="s">
        <v>200</v>
      </c>
      <c r="B15" s="1">
        <v>6050000</v>
      </c>
      <c r="C15" s="1">
        <v>0</v>
      </c>
      <c r="D15" s="1">
        <v>6050000</v>
      </c>
      <c r="E15" s="1">
        <f t="shared" si="2"/>
        <v>0</v>
      </c>
      <c r="F15" s="1">
        <v>0</v>
      </c>
      <c r="G15" s="1">
        <v>0</v>
      </c>
      <c r="H15" s="1">
        <f t="shared" si="3"/>
        <v>0</v>
      </c>
    </row>
    <row r="16" spans="1:8" x14ac:dyDescent="0.15">
      <c r="A16" s="35" t="s">
        <v>201</v>
      </c>
      <c r="B16" s="1">
        <f>SUM(B17:B21)</f>
        <v>3937753611</v>
      </c>
      <c r="C16" s="1">
        <f t="shared" ref="C16:D16" si="4">SUM(C17:C21)</f>
        <v>132282128</v>
      </c>
      <c r="D16" s="1">
        <f t="shared" si="4"/>
        <v>0</v>
      </c>
      <c r="E16" s="1">
        <f t="shared" si="2"/>
        <v>4070035739</v>
      </c>
      <c r="F16" s="1">
        <f t="shared" ref="F16:G16" si="5">SUM(F17:F21)</f>
        <v>1193423992</v>
      </c>
      <c r="G16" s="1">
        <f t="shared" si="5"/>
        <v>67529023</v>
      </c>
      <c r="H16" s="1">
        <f t="shared" si="3"/>
        <v>2876611747</v>
      </c>
    </row>
    <row r="17" spans="1:9" x14ac:dyDescent="0.15">
      <c r="A17" s="35" t="s">
        <v>193</v>
      </c>
      <c r="B17" s="1">
        <v>824182578</v>
      </c>
      <c r="C17" s="1">
        <v>9105448</v>
      </c>
      <c r="D17" s="1">
        <v>0</v>
      </c>
      <c r="E17" s="1">
        <f t="shared" si="2"/>
        <v>833288026</v>
      </c>
      <c r="F17" s="1">
        <v>0</v>
      </c>
      <c r="G17" s="1">
        <v>0</v>
      </c>
      <c r="H17" s="1">
        <f t="shared" si="3"/>
        <v>833288026</v>
      </c>
    </row>
    <row r="18" spans="1:9" x14ac:dyDescent="0.15">
      <c r="A18" s="35" t="s">
        <v>195</v>
      </c>
      <c r="B18" s="1">
        <v>1</v>
      </c>
      <c r="C18" s="1">
        <v>0</v>
      </c>
      <c r="D18" s="1">
        <v>0</v>
      </c>
      <c r="E18" s="1">
        <f t="shared" si="2"/>
        <v>1</v>
      </c>
      <c r="F18" s="1">
        <v>0</v>
      </c>
      <c r="G18" s="1">
        <v>0</v>
      </c>
      <c r="H18" s="1">
        <f t="shared" si="3"/>
        <v>1</v>
      </c>
    </row>
    <row r="19" spans="1:9" x14ac:dyDescent="0.15">
      <c r="A19" s="35" t="s">
        <v>196</v>
      </c>
      <c r="B19" s="1">
        <v>3113571032</v>
      </c>
      <c r="C19" s="1">
        <v>123176680</v>
      </c>
      <c r="D19" s="1">
        <v>0</v>
      </c>
      <c r="E19" s="1">
        <f t="shared" si="2"/>
        <v>3236747712</v>
      </c>
      <c r="F19" s="1">
        <v>1193423992</v>
      </c>
      <c r="G19" s="1">
        <v>67529023</v>
      </c>
      <c r="H19" s="1">
        <f t="shared" si="3"/>
        <v>2043323720</v>
      </c>
    </row>
    <row r="20" spans="1:9" x14ac:dyDescent="0.15">
      <c r="A20" s="35" t="s">
        <v>62</v>
      </c>
      <c r="B20" s="1">
        <v>0</v>
      </c>
      <c r="C20" s="1">
        <v>0</v>
      </c>
      <c r="D20" s="1">
        <v>0</v>
      </c>
      <c r="E20" s="1">
        <f t="shared" si="2"/>
        <v>0</v>
      </c>
      <c r="F20" s="1">
        <v>0</v>
      </c>
      <c r="G20" s="1">
        <v>0</v>
      </c>
      <c r="H20" s="1">
        <f t="shared" si="3"/>
        <v>0</v>
      </c>
    </row>
    <row r="21" spans="1:9" x14ac:dyDescent="0.15">
      <c r="A21" s="35" t="s">
        <v>200</v>
      </c>
      <c r="B21" s="1">
        <v>0</v>
      </c>
      <c r="C21" s="1">
        <v>0</v>
      </c>
      <c r="D21" s="1">
        <v>0</v>
      </c>
      <c r="E21" s="1">
        <f t="shared" si="2"/>
        <v>0</v>
      </c>
      <c r="F21" s="1">
        <v>0</v>
      </c>
      <c r="G21" s="1">
        <v>0</v>
      </c>
      <c r="H21" s="1">
        <f t="shared" si="3"/>
        <v>0</v>
      </c>
    </row>
    <row r="22" spans="1:9" x14ac:dyDescent="0.15">
      <c r="A22" s="35" t="s">
        <v>202</v>
      </c>
      <c r="B22" s="1">
        <v>158631006</v>
      </c>
      <c r="C22" s="1">
        <v>61659675</v>
      </c>
      <c r="D22" s="1">
        <v>0</v>
      </c>
      <c r="E22" s="1">
        <f t="shared" si="2"/>
        <v>220290681</v>
      </c>
      <c r="F22" s="1">
        <v>116756844</v>
      </c>
      <c r="G22" s="1">
        <v>15142946</v>
      </c>
      <c r="H22" s="1">
        <f t="shared" si="3"/>
        <v>103533837</v>
      </c>
    </row>
    <row r="23" spans="1:9" x14ac:dyDescent="0.15">
      <c r="A23" s="35" t="s">
        <v>11</v>
      </c>
      <c r="B23" s="1">
        <f>B6+B16+B22</f>
        <v>16501277580</v>
      </c>
      <c r="C23" s="1">
        <f t="shared" ref="C23:D23" si="6">C6+C16+C22</f>
        <v>321204928</v>
      </c>
      <c r="D23" s="1">
        <f t="shared" si="6"/>
        <v>6050000</v>
      </c>
      <c r="E23" s="1">
        <f t="shared" si="2"/>
        <v>16816432508</v>
      </c>
      <c r="F23" s="1">
        <f t="shared" ref="F23:G23" si="7">F6+F16+F22</f>
        <v>8400603882</v>
      </c>
      <c r="G23" s="1">
        <f t="shared" si="7"/>
        <v>314775307</v>
      </c>
      <c r="H23" s="1">
        <f t="shared" si="3"/>
        <v>8415828626</v>
      </c>
    </row>
    <row r="25" spans="1:9" ht="40.5" customHeight="1" x14ac:dyDescent="0.15"/>
    <row r="26" spans="1:9" ht="21" x14ac:dyDescent="0.15">
      <c r="A26" s="48" t="s">
        <v>203</v>
      </c>
      <c r="B26" s="48"/>
      <c r="C26" s="48"/>
      <c r="D26" s="48"/>
      <c r="E26" s="48"/>
      <c r="F26" s="48"/>
      <c r="G26" s="48"/>
      <c r="H26" s="48"/>
      <c r="I26" s="48"/>
    </row>
    <row r="27" spans="1:9" ht="13.5" x14ac:dyDescent="0.15">
      <c r="A27" s="9" t="s">
        <v>183</v>
      </c>
      <c r="B27" s="9"/>
      <c r="C27" s="9"/>
      <c r="D27" s="9"/>
      <c r="E27" s="9"/>
      <c r="F27" s="9"/>
      <c r="G27" s="9"/>
      <c r="H27" s="9"/>
      <c r="I27" s="7" t="s">
        <v>139</v>
      </c>
    </row>
    <row r="28" spans="1:9" ht="13.5" x14ac:dyDescent="0.15">
      <c r="A28" s="9" t="s">
        <v>204</v>
      </c>
      <c r="B28" s="9"/>
      <c r="C28" s="9"/>
      <c r="D28" s="9"/>
      <c r="E28" s="9"/>
      <c r="F28" s="9"/>
      <c r="G28" s="9"/>
      <c r="H28" s="9"/>
      <c r="I28" s="9"/>
    </row>
    <row r="29" spans="1:9" ht="13.5" x14ac:dyDescent="0.15">
      <c r="A29" s="9"/>
      <c r="B29" s="9"/>
      <c r="C29" s="9"/>
      <c r="D29" s="9"/>
      <c r="E29" s="9"/>
      <c r="F29" s="9"/>
      <c r="G29" s="9"/>
      <c r="H29" s="9"/>
      <c r="I29" s="7" t="s">
        <v>137</v>
      </c>
    </row>
    <row r="30" spans="1:9" ht="22.5" x14ac:dyDescent="0.15">
      <c r="A30" s="49" t="s">
        <v>90</v>
      </c>
      <c r="B30" s="50" t="s">
        <v>205</v>
      </c>
      <c r="C30" s="49" t="s">
        <v>206</v>
      </c>
      <c r="D30" s="49" t="s">
        <v>207</v>
      </c>
      <c r="E30" s="49" t="s">
        <v>208</v>
      </c>
      <c r="F30" s="49" t="s">
        <v>209</v>
      </c>
      <c r="G30" s="49" t="s">
        <v>210</v>
      </c>
      <c r="H30" s="49" t="s">
        <v>211</v>
      </c>
      <c r="I30" s="49" t="s">
        <v>11</v>
      </c>
    </row>
    <row r="31" spans="1:9" x14ac:dyDescent="0.15">
      <c r="A31" s="35" t="s">
        <v>192</v>
      </c>
      <c r="B31" s="1">
        <f>SUM(B32:B40)</f>
        <v>435113251</v>
      </c>
      <c r="C31" s="1">
        <f t="shared" ref="C31:H31" si="8">SUM(C32:C40)</f>
        <v>1844713844</v>
      </c>
      <c r="D31" s="1">
        <f t="shared" si="8"/>
        <v>341028165</v>
      </c>
      <c r="E31" s="1">
        <f t="shared" si="8"/>
        <v>10883437</v>
      </c>
      <c r="F31" s="1">
        <f t="shared" si="8"/>
        <v>546887808</v>
      </c>
      <c r="G31" s="1">
        <f t="shared" si="8"/>
        <v>24815880</v>
      </c>
      <c r="H31" s="1">
        <f t="shared" si="8"/>
        <v>2232240657</v>
      </c>
      <c r="I31" s="1">
        <f>SUM(B31:H31)</f>
        <v>5435683042</v>
      </c>
    </row>
    <row r="32" spans="1:9" x14ac:dyDescent="0.15">
      <c r="A32" s="35" t="s">
        <v>193</v>
      </c>
      <c r="B32" s="1">
        <v>17716872</v>
      </c>
      <c r="C32" s="1">
        <v>660195867</v>
      </c>
      <c r="D32" s="1">
        <v>80005960</v>
      </c>
      <c r="E32" s="1">
        <v>10883437</v>
      </c>
      <c r="F32" s="1">
        <v>62152372</v>
      </c>
      <c r="G32" s="1">
        <v>415310</v>
      </c>
      <c r="H32" s="1">
        <v>709399019</v>
      </c>
      <c r="I32" s="1">
        <f>SUM(B32:H32)</f>
        <v>1540768837</v>
      </c>
    </row>
    <row r="33" spans="1:9" x14ac:dyDescent="0.15">
      <c r="A33" s="35" t="s">
        <v>194</v>
      </c>
      <c r="B33" s="1"/>
      <c r="C33" s="1"/>
      <c r="D33" s="1"/>
      <c r="E33" s="1"/>
      <c r="F33" s="1"/>
      <c r="G33" s="1"/>
      <c r="H33" s="1"/>
      <c r="I33" s="1">
        <f t="shared" ref="I33:I48" si="9">SUM(B33:H33)</f>
        <v>0</v>
      </c>
    </row>
    <row r="34" spans="1:9" x14ac:dyDescent="0.15">
      <c r="A34" s="35" t="s">
        <v>195</v>
      </c>
      <c r="B34" s="1">
        <v>66336019</v>
      </c>
      <c r="C34" s="1">
        <v>1145873510</v>
      </c>
      <c r="D34" s="1">
        <v>256341194</v>
      </c>
      <c r="E34" s="1"/>
      <c r="F34" s="1">
        <v>430753010</v>
      </c>
      <c r="G34" s="1">
        <v>7765538</v>
      </c>
      <c r="H34" s="1">
        <v>1521771528</v>
      </c>
      <c r="I34" s="1">
        <f t="shared" si="9"/>
        <v>3428840799</v>
      </c>
    </row>
    <row r="35" spans="1:9" x14ac:dyDescent="0.15">
      <c r="A35" s="35" t="s">
        <v>196</v>
      </c>
      <c r="B35" s="1">
        <v>351060360</v>
      </c>
      <c r="C35" s="1">
        <v>38644467</v>
      </c>
      <c r="D35" s="1">
        <v>4681011</v>
      </c>
      <c r="E35" s="1"/>
      <c r="F35" s="1">
        <v>53982426</v>
      </c>
      <c r="G35" s="1">
        <v>16635032</v>
      </c>
      <c r="H35" s="1">
        <v>1070110</v>
      </c>
      <c r="I35" s="1">
        <f t="shared" si="9"/>
        <v>466073406</v>
      </c>
    </row>
    <row r="36" spans="1:9" x14ac:dyDescent="0.15">
      <c r="A36" s="35" t="s">
        <v>197</v>
      </c>
      <c r="B36" s="1"/>
      <c r="C36" s="1"/>
      <c r="D36" s="1"/>
      <c r="E36" s="1"/>
      <c r="F36" s="1"/>
      <c r="G36" s="1"/>
      <c r="H36" s="1"/>
      <c r="I36" s="1">
        <f t="shared" si="9"/>
        <v>0</v>
      </c>
    </row>
    <row r="37" spans="1:9" x14ac:dyDescent="0.15">
      <c r="A37" s="35" t="s">
        <v>198</v>
      </c>
      <c r="B37" s="1"/>
      <c r="C37" s="1"/>
      <c r="D37" s="1"/>
      <c r="E37" s="1"/>
      <c r="F37" s="1"/>
      <c r="G37" s="1"/>
      <c r="H37" s="1"/>
      <c r="I37" s="1">
        <f t="shared" si="9"/>
        <v>0</v>
      </c>
    </row>
    <row r="38" spans="1:9" x14ac:dyDescent="0.15">
      <c r="A38" s="35" t="s">
        <v>199</v>
      </c>
      <c r="B38" s="1"/>
      <c r="C38" s="1"/>
      <c r="D38" s="1"/>
      <c r="E38" s="1"/>
      <c r="F38" s="1"/>
      <c r="G38" s="1"/>
      <c r="H38" s="1"/>
      <c r="I38" s="1">
        <f t="shared" si="9"/>
        <v>0</v>
      </c>
    </row>
    <row r="39" spans="1:9" x14ac:dyDescent="0.15">
      <c r="A39" s="35" t="s">
        <v>62</v>
      </c>
      <c r="B39" s="1"/>
      <c r="C39" s="1"/>
      <c r="D39" s="1"/>
      <c r="E39" s="1"/>
      <c r="F39" s="1"/>
      <c r="G39" s="1"/>
      <c r="H39" s="1"/>
      <c r="I39" s="1">
        <f t="shared" si="9"/>
        <v>0</v>
      </c>
    </row>
    <row r="40" spans="1:9" x14ac:dyDescent="0.15">
      <c r="A40" s="35" t="s">
        <v>200</v>
      </c>
      <c r="B40" s="1"/>
      <c r="C40" s="1"/>
      <c r="D40" s="1"/>
      <c r="E40" s="1"/>
      <c r="F40" s="1"/>
      <c r="G40" s="1"/>
      <c r="H40" s="1"/>
      <c r="I40" s="1">
        <f t="shared" si="9"/>
        <v>0</v>
      </c>
    </row>
    <row r="41" spans="1:9" x14ac:dyDescent="0.15">
      <c r="A41" s="35" t="s">
        <v>201</v>
      </c>
      <c r="B41" s="1">
        <f>SUM(B42:B46)</f>
        <v>2824889106</v>
      </c>
      <c r="C41" s="1"/>
      <c r="D41" s="1">
        <f t="shared" ref="D41:H41" si="10">SUM(D42:D46)</f>
        <v>5878840</v>
      </c>
      <c r="E41" s="1"/>
      <c r="F41" s="1">
        <f t="shared" si="10"/>
        <v>22070401</v>
      </c>
      <c r="G41" s="1"/>
      <c r="H41" s="1">
        <f t="shared" si="10"/>
        <v>23773400</v>
      </c>
      <c r="I41" s="1">
        <f t="shared" si="9"/>
        <v>2876611747</v>
      </c>
    </row>
    <row r="42" spans="1:9" x14ac:dyDescent="0.15">
      <c r="A42" s="35" t="s">
        <v>193</v>
      </c>
      <c r="B42" s="1">
        <v>786788906</v>
      </c>
      <c r="C42" s="1"/>
      <c r="D42" s="1">
        <v>1893540</v>
      </c>
      <c r="E42" s="1"/>
      <c r="F42" s="1">
        <v>22070400</v>
      </c>
      <c r="G42" s="1"/>
      <c r="H42" s="1">
        <v>22535180</v>
      </c>
      <c r="I42" s="1">
        <f t="shared" si="9"/>
        <v>833288026</v>
      </c>
    </row>
    <row r="43" spans="1:9" x14ac:dyDescent="0.15">
      <c r="A43" s="35" t="s">
        <v>195</v>
      </c>
      <c r="B43" s="1"/>
      <c r="C43" s="1"/>
      <c r="D43" s="1"/>
      <c r="E43" s="1"/>
      <c r="F43" s="1">
        <v>1</v>
      </c>
      <c r="G43" s="1"/>
      <c r="H43" s="1"/>
      <c r="I43" s="1">
        <f t="shared" si="9"/>
        <v>1</v>
      </c>
    </row>
    <row r="44" spans="1:9" x14ac:dyDescent="0.15">
      <c r="A44" s="35" t="s">
        <v>196</v>
      </c>
      <c r="B44" s="1">
        <v>2038100200</v>
      </c>
      <c r="C44" s="1"/>
      <c r="D44" s="1">
        <v>3985300</v>
      </c>
      <c r="E44" s="1"/>
      <c r="F44" s="1"/>
      <c r="G44" s="1"/>
      <c r="H44" s="1">
        <v>1238220</v>
      </c>
      <c r="I44" s="1">
        <f t="shared" si="9"/>
        <v>2043323720</v>
      </c>
    </row>
    <row r="45" spans="1:9" x14ac:dyDescent="0.15">
      <c r="A45" s="35" t="s">
        <v>62</v>
      </c>
      <c r="B45" s="1"/>
      <c r="C45" s="1"/>
      <c r="D45" s="1"/>
      <c r="E45" s="1"/>
      <c r="F45" s="1"/>
      <c r="G45" s="1"/>
      <c r="H45" s="1"/>
      <c r="I45" s="1">
        <f t="shared" si="9"/>
        <v>0</v>
      </c>
    </row>
    <row r="46" spans="1:9" x14ac:dyDescent="0.15">
      <c r="A46" s="35" t="s">
        <v>200</v>
      </c>
      <c r="B46" s="1"/>
      <c r="C46" s="1"/>
      <c r="D46" s="1"/>
      <c r="E46" s="1"/>
      <c r="F46" s="1"/>
      <c r="G46" s="1"/>
      <c r="H46" s="1"/>
      <c r="I46" s="1">
        <f t="shared" si="9"/>
        <v>0</v>
      </c>
    </row>
    <row r="47" spans="1:9" x14ac:dyDescent="0.15">
      <c r="A47" s="35" t="s">
        <v>202</v>
      </c>
      <c r="B47" s="1">
        <v>9822366</v>
      </c>
      <c r="C47" s="1">
        <v>49191018</v>
      </c>
      <c r="D47" s="1">
        <v>1342393</v>
      </c>
      <c r="E47" s="1">
        <v>1</v>
      </c>
      <c r="F47" s="1">
        <v>1</v>
      </c>
      <c r="G47" s="1">
        <v>7960167</v>
      </c>
      <c r="H47" s="1">
        <v>35217891</v>
      </c>
      <c r="I47" s="1">
        <f t="shared" si="9"/>
        <v>103533837</v>
      </c>
    </row>
    <row r="48" spans="1:9" x14ac:dyDescent="0.15">
      <c r="A48" s="35" t="s">
        <v>11</v>
      </c>
      <c r="B48" s="1">
        <f>B31+B41+B47</f>
        <v>3269824723</v>
      </c>
      <c r="C48" s="1">
        <f t="shared" ref="C48:H48" si="11">C31+C41+C47</f>
        <v>1893904862</v>
      </c>
      <c r="D48" s="1">
        <f t="shared" si="11"/>
        <v>348249398</v>
      </c>
      <c r="E48" s="1">
        <f t="shared" si="11"/>
        <v>10883438</v>
      </c>
      <c r="F48" s="1">
        <f t="shared" si="11"/>
        <v>568958210</v>
      </c>
      <c r="G48" s="1">
        <f t="shared" si="11"/>
        <v>32776047</v>
      </c>
      <c r="H48" s="1">
        <f t="shared" si="11"/>
        <v>2291231948</v>
      </c>
      <c r="I48" s="1">
        <f t="shared" si="9"/>
        <v>8415828626</v>
      </c>
    </row>
  </sheetData>
  <mergeCells count="2">
    <mergeCell ref="A1:H1"/>
    <mergeCell ref="A26:I26"/>
  </mergeCells>
  <phoneticPr fontId="10"/>
  <pageMargins left="0.7" right="0.7" top="0.75" bottom="0.75" header="0.3" footer="0.3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/>
  </sheetViews>
  <sheetFormatPr defaultColWidth="8.875" defaultRowHeight="11.25" x14ac:dyDescent="0.15"/>
  <cols>
    <col min="1" max="1" width="22.875" style="5" customWidth="1"/>
    <col min="2" max="2" width="112.875" style="5" customWidth="1"/>
    <col min="3" max="16384" width="8.875" style="5"/>
  </cols>
  <sheetData>
    <row r="1" spans="1:2" ht="21" x14ac:dyDescent="0.2">
      <c r="A1" s="8" t="s">
        <v>86</v>
      </c>
    </row>
    <row r="2" spans="1:2" ht="13.5" x14ac:dyDescent="0.15">
      <c r="A2" s="9" t="s">
        <v>142</v>
      </c>
    </row>
    <row r="3" spans="1:2" ht="13.5" x14ac:dyDescent="0.15">
      <c r="A3" s="9" t="s">
        <v>139</v>
      </c>
    </row>
    <row r="4" spans="1:2" ht="13.5" x14ac:dyDescent="0.15">
      <c r="B4" s="7" t="s">
        <v>2</v>
      </c>
    </row>
    <row r="5" spans="1:2" ht="22.5" customHeight="1" x14ac:dyDescent="0.15">
      <c r="A5" s="19" t="s">
        <v>87</v>
      </c>
      <c r="B5" s="2" t="s">
        <v>88</v>
      </c>
    </row>
    <row r="6" spans="1:2" ht="18" customHeight="1" x14ac:dyDescent="0.15">
      <c r="A6" s="33" t="s">
        <v>141</v>
      </c>
      <c r="B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4" fitToHeight="0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ColWidth="8.875" defaultRowHeight="11.25" x14ac:dyDescent="0.15"/>
  <cols>
    <col min="1" max="1" width="18.875" style="5" customWidth="1"/>
    <col min="2" max="6" width="20.875" style="5" customWidth="1"/>
    <col min="7" max="16384" width="8.875" style="5"/>
  </cols>
  <sheetData>
    <row r="1" spans="1:6" ht="21" x14ac:dyDescent="0.2">
      <c r="A1" s="8" t="s">
        <v>89</v>
      </c>
    </row>
    <row r="2" spans="1:6" ht="13.5" x14ac:dyDescent="0.15">
      <c r="A2" s="9" t="s">
        <v>142</v>
      </c>
    </row>
    <row r="3" spans="1:6" ht="13.5" x14ac:dyDescent="0.15">
      <c r="A3" s="9" t="s">
        <v>139</v>
      </c>
    </row>
    <row r="4" spans="1:6" ht="13.5" x14ac:dyDescent="0.15">
      <c r="F4" s="7" t="s">
        <v>115</v>
      </c>
    </row>
    <row r="5" spans="1:6" ht="22.5" customHeight="1" x14ac:dyDescent="0.15">
      <c r="A5" s="36" t="s">
        <v>90</v>
      </c>
      <c r="B5" s="36" t="s">
        <v>91</v>
      </c>
      <c r="C5" s="36" t="s">
        <v>92</v>
      </c>
      <c r="D5" s="36" t="s">
        <v>93</v>
      </c>
      <c r="E5" s="36"/>
      <c r="F5" s="36" t="s">
        <v>94</v>
      </c>
    </row>
    <row r="6" spans="1:6" ht="22.5" customHeight="1" x14ac:dyDescent="0.15">
      <c r="A6" s="36"/>
      <c r="B6" s="36"/>
      <c r="C6" s="36"/>
      <c r="D6" s="2" t="s">
        <v>95</v>
      </c>
      <c r="E6" s="2" t="s">
        <v>31</v>
      </c>
      <c r="F6" s="36"/>
    </row>
    <row r="7" spans="1:6" ht="18" customHeight="1" x14ac:dyDescent="0.15">
      <c r="A7" s="6" t="s">
        <v>122</v>
      </c>
      <c r="B7" s="1">
        <v>0</v>
      </c>
      <c r="C7" s="34"/>
      <c r="D7" s="1"/>
      <c r="E7" s="1"/>
      <c r="F7" s="1">
        <f>B7+C7-D7-E7</f>
        <v>0</v>
      </c>
    </row>
    <row r="8" spans="1:6" ht="18" customHeight="1" x14ac:dyDescent="0.15">
      <c r="A8" s="6" t="s">
        <v>123</v>
      </c>
      <c r="B8" s="1">
        <v>1943778</v>
      </c>
      <c r="C8" s="34"/>
      <c r="D8" s="1">
        <v>244313</v>
      </c>
      <c r="E8" s="1"/>
      <c r="F8" s="1">
        <f>B8+C8-D8-E8</f>
        <v>1699465</v>
      </c>
    </row>
    <row r="9" spans="1:6" ht="18" customHeight="1" x14ac:dyDescent="0.15">
      <c r="A9" s="6" t="s">
        <v>124</v>
      </c>
      <c r="B9" s="1">
        <v>43046977</v>
      </c>
      <c r="C9" s="34">
        <v>38807000</v>
      </c>
      <c r="D9" s="1">
        <v>43046977</v>
      </c>
      <c r="E9" s="1"/>
      <c r="F9" s="1">
        <f>B9+C9-D9-E9</f>
        <v>38807000</v>
      </c>
    </row>
    <row r="10" spans="1:6" ht="18" customHeight="1" x14ac:dyDescent="0.15">
      <c r="A10" s="6" t="s">
        <v>125</v>
      </c>
      <c r="B10" s="1">
        <v>662876296</v>
      </c>
      <c r="C10" s="34">
        <v>20755738</v>
      </c>
      <c r="D10" s="1"/>
      <c r="E10" s="1"/>
      <c r="F10" s="1">
        <f t="shared" ref="F10:F11" si="0">B10+C10-D10-E10</f>
        <v>683632034</v>
      </c>
    </row>
    <row r="11" spans="1:6" ht="18" customHeight="1" x14ac:dyDescent="0.15">
      <c r="A11" s="6" t="s">
        <v>126</v>
      </c>
      <c r="B11" s="1">
        <v>0</v>
      </c>
      <c r="C11" s="1"/>
      <c r="D11" s="1"/>
      <c r="E11" s="1"/>
      <c r="F11" s="1">
        <f t="shared" si="0"/>
        <v>0</v>
      </c>
    </row>
    <row r="12" spans="1:6" ht="18" customHeight="1" x14ac:dyDescent="0.15">
      <c r="A12" s="4" t="s">
        <v>11</v>
      </c>
      <c r="B12" s="1">
        <f>SUM(B7:B11)</f>
        <v>707867051</v>
      </c>
      <c r="C12" s="1">
        <f t="shared" ref="C12:F12" si="1">SUM(C7:C11)</f>
        <v>59562738</v>
      </c>
      <c r="D12" s="1">
        <f t="shared" si="1"/>
        <v>43291290</v>
      </c>
      <c r="E12" s="1">
        <f t="shared" si="1"/>
        <v>0</v>
      </c>
      <c r="F12" s="1">
        <f t="shared" si="1"/>
        <v>724138499</v>
      </c>
    </row>
  </sheetData>
  <mergeCells count="5">
    <mergeCell ref="A5:A6"/>
    <mergeCell ref="B5:B6"/>
    <mergeCell ref="C5:C6"/>
    <mergeCell ref="F5:F6"/>
    <mergeCell ref="D5:E5"/>
  </mergeCells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defaultColWidth="8.875" defaultRowHeight="11.25" x14ac:dyDescent="0.15"/>
  <cols>
    <col min="1" max="1" width="25.875" style="5" customWidth="1"/>
    <col min="2" max="2" width="33.375" style="5" bestFit="1" customWidth="1"/>
    <col min="3" max="3" width="23.875" style="5" bestFit="1" customWidth="1"/>
    <col min="4" max="5" width="16.875" style="5" customWidth="1"/>
    <col min="6" max="16384" width="8.875" style="5"/>
  </cols>
  <sheetData>
    <row r="1" spans="1:5" ht="21" x14ac:dyDescent="0.2">
      <c r="A1" s="8" t="s">
        <v>96</v>
      </c>
    </row>
    <row r="2" spans="1:5" ht="13.5" x14ac:dyDescent="0.15">
      <c r="A2" s="9" t="s">
        <v>142</v>
      </c>
    </row>
    <row r="3" spans="1:5" ht="13.5" x14ac:dyDescent="0.15">
      <c r="A3" s="9" t="s">
        <v>139</v>
      </c>
    </row>
    <row r="4" spans="1:5" ht="13.5" x14ac:dyDescent="0.15">
      <c r="E4" s="7" t="s">
        <v>115</v>
      </c>
    </row>
    <row r="5" spans="1:5" ht="22.5" customHeight="1" x14ac:dyDescent="0.15">
      <c r="A5" s="2" t="s">
        <v>90</v>
      </c>
      <c r="B5" s="2" t="s">
        <v>97</v>
      </c>
      <c r="C5" s="2" t="s">
        <v>98</v>
      </c>
      <c r="D5" s="2" t="s">
        <v>99</v>
      </c>
      <c r="E5" s="2" t="s">
        <v>100</v>
      </c>
    </row>
    <row r="6" spans="1:5" ht="18" customHeight="1" x14ac:dyDescent="0.15">
      <c r="A6" s="39" t="s">
        <v>101</v>
      </c>
      <c r="B6" s="22" t="s">
        <v>180</v>
      </c>
      <c r="C6" s="22"/>
      <c r="D6" s="23">
        <v>1968750</v>
      </c>
      <c r="E6" s="1"/>
    </row>
    <row r="7" spans="1:5" ht="18" customHeight="1" x14ac:dyDescent="0.15">
      <c r="A7" s="40"/>
      <c r="B7" s="22" t="s">
        <v>181</v>
      </c>
      <c r="C7" s="22"/>
      <c r="D7" s="23">
        <v>149008</v>
      </c>
      <c r="E7" s="1"/>
    </row>
    <row r="8" spans="1:5" ht="18" customHeight="1" x14ac:dyDescent="0.15">
      <c r="A8" s="41"/>
      <c r="B8" s="4" t="s">
        <v>102</v>
      </c>
      <c r="C8" s="11"/>
      <c r="D8" s="23">
        <f>SUM(D6:D7)</f>
        <v>2117758</v>
      </c>
      <c r="E8" s="11"/>
    </row>
    <row r="9" spans="1:5" ht="18" customHeight="1" x14ac:dyDescent="0.15">
      <c r="A9" s="40" t="s">
        <v>103</v>
      </c>
      <c r="B9" s="22" t="s">
        <v>178</v>
      </c>
      <c r="C9" s="22"/>
      <c r="D9" s="23">
        <v>596500000</v>
      </c>
      <c r="E9" s="1"/>
    </row>
    <row r="10" spans="1:5" ht="18" customHeight="1" x14ac:dyDescent="0.15">
      <c r="A10" s="40"/>
      <c r="B10" s="22" t="s">
        <v>179</v>
      </c>
      <c r="C10" s="22"/>
      <c r="D10" s="23">
        <v>74223507</v>
      </c>
      <c r="E10" s="1"/>
    </row>
    <row r="11" spans="1:5" ht="18" customHeight="1" x14ac:dyDescent="0.15">
      <c r="A11" s="40"/>
      <c r="B11" s="22" t="s">
        <v>181</v>
      </c>
      <c r="C11" s="22"/>
      <c r="D11" s="23">
        <v>545846325</v>
      </c>
      <c r="E11" s="1"/>
    </row>
    <row r="12" spans="1:5" ht="18" customHeight="1" x14ac:dyDescent="0.15">
      <c r="A12" s="41"/>
      <c r="B12" s="4" t="s">
        <v>102</v>
      </c>
      <c r="C12" s="11"/>
      <c r="D12" s="23">
        <f>SUM(D9:D11)</f>
        <v>1216569832</v>
      </c>
      <c r="E12" s="11"/>
    </row>
    <row r="13" spans="1:5" ht="18" customHeight="1" x14ac:dyDescent="0.15">
      <c r="A13" s="4" t="s">
        <v>11</v>
      </c>
      <c r="B13" s="11"/>
      <c r="C13" s="11"/>
      <c r="D13" s="23">
        <v>1218687590</v>
      </c>
      <c r="E13" s="11"/>
    </row>
  </sheetData>
  <mergeCells count="2">
    <mergeCell ref="A6:A8"/>
    <mergeCell ref="A9:A12"/>
  </mergeCells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/>
  </sheetViews>
  <sheetFormatPr defaultColWidth="8.875" defaultRowHeight="11.25" x14ac:dyDescent="0.15"/>
  <cols>
    <col min="1" max="1" width="28.875" style="5" customWidth="1"/>
    <col min="2" max="3" width="24.875" style="5" customWidth="1"/>
    <col min="4" max="4" width="28.875" style="5" customWidth="1"/>
    <col min="5" max="5" width="24.875" style="5" customWidth="1"/>
    <col min="6" max="16384" width="8.875" style="5"/>
  </cols>
  <sheetData>
    <row r="1" spans="1:5" ht="21" x14ac:dyDescent="0.2">
      <c r="A1" s="8" t="s">
        <v>104</v>
      </c>
    </row>
    <row r="2" spans="1:5" ht="13.5" x14ac:dyDescent="0.15">
      <c r="A2" s="9" t="s">
        <v>142</v>
      </c>
    </row>
    <row r="3" spans="1:5" ht="13.5" x14ac:dyDescent="0.15">
      <c r="A3" s="9" t="s">
        <v>139</v>
      </c>
    </row>
    <row r="4" spans="1:5" ht="13.5" x14ac:dyDescent="0.15">
      <c r="E4" s="7" t="s">
        <v>115</v>
      </c>
    </row>
    <row r="5" spans="1:5" ht="22.5" customHeight="1" x14ac:dyDescent="0.15">
      <c r="A5" s="2" t="s">
        <v>105</v>
      </c>
      <c r="B5" s="2" t="s">
        <v>90</v>
      </c>
      <c r="C5" s="36" t="s">
        <v>106</v>
      </c>
      <c r="D5" s="36"/>
      <c r="E5" s="2" t="s">
        <v>99</v>
      </c>
    </row>
    <row r="6" spans="1:5" ht="18" customHeight="1" x14ac:dyDescent="0.15">
      <c r="A6" s="41" t="s">
        <v>107</v>
      </c>
      <c r="B6" s="41" t="s">
        <v>108</v>
      </c>
      <c r="C6" s="40" t="s">
        <v>121</v>
      </c>
      <c r="D6" s="42"/>
      <c r="E6" s="1">
        <v>733442728</v>
      </c>
    </row>
    <row r="7" spans="1:5" ht="18" customHeight="1" x14ac:dyDescent="0.15">
      <c r="A7" s="41"/>
      <c r="B7" s="41"/>
      <c r="C7" s="40" t="s">
        <v>116</v>
      </c>
      <c r="D7" s="42"/>
      <c r="E7" s="1">
        <v>31327000</v>
      </c>
    </row>
    <row r="8" spans="1:5" ht="18" customHeight="1" x14ac:dyDescent="0.15">
      <c r="A8" s="41"/>
      <c r="B8" s="41"/>
      <c r="C8" s="40" t="s">
        <v>177</v>
      </c>
      <c r="D8" s="42"/>
      <c r="E8" s="1">
        <v>167708000</v>
      </c>
    </row>
    <row r="9" spans="1:5" ht="18" customHeight="1" x14ac:dyDescent="0.15">
      <c r="A9" s="41"/>
      <c r="B9" s="41"/>
      <c r="C9" s="40" t="s">
        <v>117</v>
      </c>
      <c r="D9" s="42"/>
      <c r="E9" s="1">
        <v>1052692000</v>
      </c>
    </row>
    <row r="10" spans="1:5" ht="18" customHeight="1" x14ac:dyDescent="0.15">
      <c r="A10" s="41"/>
      <c r="B10" s="41"/>
      <c r="C10" s="40" t="s">
        <v>118</v>
      </c>
      <c r="D10" s="42"/>
      <c r="E10" s="1">
        <v>23128000</v>
      </c>
    </row>
    <row r="11" spans="1:5" ht="18" customHeight="1" x14ac:dyDescent="0.15">
      <c r="A11" s="41"/>
      <c r="B11" s="41"/>
      <c r="C11" s="40" t="s">
        <v>140</v>
      </c>
      <c r="D11" s="42"/>
      <c r="E11" s="1">
        <v>3241357</v>
      </c>
    </row>
    <row r="12" spans="1:5" ht="18" customHeight="1" x14ac:dyDescent="0.15">
      <c r="A12" s="41"/>
      <c r="B12" s="41"/>
      <c r="C12" s="41" t="s">
        <v>43</v>
      </c>
      <c r="D12" s="42"/>
      <c r="E12" s="1">
        <f>SUM(E6:E11)</f>
        <v>2011539085</v>
      </c>
    </row>
    <row r="13" spans="1:5" ht="18" customHeight="1" x14ac:dyDescent="0.15">
      <c r="A13" s="41"/>
      <c r="B13" s="41" t="s">
        <v>109</v>
      </c>
      <c r="C13" s="43" t="s">
        <v>110</v>
      </c>
      <c r="D13" s="6" t="s">
        <v>119</v>
      </c>
      <c r="E13" s="1">
        <v>54351000</v>
      </c>
    </row>
    <row r="14" spans="1:5" ht="18" customHeight="1" x14ac:dyDescent="0.15">
      <c r="A14" s="41"/>
      <c r="B14" s="41"/>
      <c r="C14" s="41"/>
      <c r="D14" s="6" t="s">
        <v>120</v>
      </c>
      <c r="E14" s="1">
        <v>6226000</v>
      </c>
    </row>
    <row r="15" spans="1:5" ht="18" customHeight="1" x14ac:dyDescent="0.15">
      <c r="A15" s="41"/>
      <c r="B15" s="41"/>
      <c r="C15" s="41"/>
      <c r="D15" s="6"/>
      <c r="E15" s="1"/>
    </row>
    <row r="16" spans="1:5" ht="18" customHeight="1" x14ac:dyDescent="0.15">
      <c r="A16" s="41"/>
      <c r="B16" s="41"/>
      <c r="C16" s="41"/>
      <c r="D16" s="6"/>
      <c r="E16" s="1"/>
    </row>
    <row r="17" spans="1:5" ht="18" customHeight="1" x14ac:dyDescent="0.15">
      <c r="A17" s="41"/>
      <c r="B17" s="41"/>
      <c r="C17" s="41"/>
      <c r="D17" s="4" t="s">
        <v>102</v>
      </c>
      <c r="E17" s="1">
        <f>SUM(E13:E16)</f>
        <v>60577000</v>
      </c>
    </row>
    <row r="18" spans="1:5" ht="18" customHeight="1" x14ac:dyDescent="0.15">
      <c r="A18" s="41"/>
      <c r="B18" s="41"/>
      <c r="C18" s="43" t="s">
        <v>111</v>
      </c>
      <c r="D18" s="6" t="s">
        <v>119</v>
      </c>
      <c r="E18" s="1">
        <f>996599591-E13</f>
        <v>942248591</v>
      </c>
    </row>
    <row r="19" spans="1:5" ht="18" customHeight="1" x14ac:dyDescent="0.15">
      <c r="A19" s="41"/>
      <c r="B19" s="41"/>
      <c r="C19" s="41"/>
      <c r="D19" s="6" t="s">
        <v>120</v>
      </c>
      <c r="E19" s="1">
        <f>198754050-E14</f>
        <v>192528050</v>
      </c>
    </row>
    <row r="20" spans="1:5" ht="18" customHeight="1" x14ac:dyDescent="0.15">
      <c r="A20" s="41"/>
      <c r="B20" s="41"/>
      <c r="C20" s="41"/>
      <c r="D20" s="6"/>
      <c r="E20" s="1"/>
    </row>
    <row r="21" spans="1:5" ht="18" customHeight="1" x14ac:dyDescent="0.15">
      <c r="A21" s="41"/>
      <c r="B21" s="41"/>
      <c r="C21" s="41"/>
      <c r="D21" s="6"/>
      <c r="E21" s="1"/>
    </row>
    <row r="22" spans="1:5" ht="18" customHeight="1" x14ac:dyDescent="0.15">
      <c r="A22" s="41"/>
      <c r="B22" s="41"/>
      <c r="C22" s="41"/>
      <c r="D22" s="4" t="s">
        <v>102</v>
      </c>
      <c r="E22" s="1">
        <f>SUM(E18:E21)</f>
        <v>1134776641</v>
      </c>
    </row>
    <row r="23" spans="1:5" ht="18" customHeight="1" x14ac:dyDescent="0.15">
      <c r="A23" s="42"/>
      <c r="B23" s="42"/>
      <c r="C23" s="41" t="s">
        <v>43</v>
      </c>
      <c r="D23" s="42"/>
      <c r="E23" s="1">
        <f>E17+E22</f>
        <v>1195353641</v>
      </c>
    </row>
    <row r="24" spans="1:5" ht="18" customHeight="1" x14ac:dyDescent="0.15">
      <c r="A24" s="42"/>
      <c r="B24" s="41" t="s">
        <v>11</v>
      </c>
      <c r="C24" s="42"/>
      <c r="D24" s="42"/>
      <c r="E24" s="1">
        <f>E12+E23</f>
        <v>3206892726</v>
      </c>
    </row>
  </sheetData>
  <mergeCells count="15">
    <mergeCell ref="C5:D5"/>
    <mergeCell ref="A6:A24"/>
    <mergeCell ref="B6:B12"/>
    <mergeCell ref="C6:D6"/>
    <mergeCell ref="C10:D10"/>
    <mergeCell ref="C11:D11"/>
    <mergeCell ref="C12:D12"/>
    <mergeCell ref="B13:B23"/>
    <mergeCell ref="C13:C17"/>
    <mergeCell ref="C18:C22"/>
    <mergeCell ref="C23:D23"/>
    <mergeCell ref="B24:D24"/>
    <mergeCell ref="C7:D7"/>
    <mergeCell ref="C8:D8"/>
    <mergeCell ref="C9:D9"/>
  </mergeCells>
  <phoneticPr fontId="10"/>
  <pageMargins left="0.3888888888888889" right="0.3888888888888889" top="0.3888888888888889" bottom="0.3888888888888889" header="0.19444444444444445" footer="0.19444444444444445"/>
  <pageSetup paperSize="9" scale="96" fitToHeight="0" orientation="landscape" r:id="rId1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/>
  </sheetViews>
  <sheetFormatPr defaultColWidth="8.875" defaultRowHeight="20.25" customHeight="1" x14ac:dyDescent="0.15"/>
  <cols>
    <col min="1" max="1" width="23.375" style="9" customWidth="1"/>
    <col min="2" max="6" width="20.875" style="9" customWidth="1"/>
    <col min="7" max="16384" width="8.875" style="9"/>
  </cols>
  <sheetData>
    <row r="1" spans="1:6" ht="20.25" customHeight="1" x14ac:dyDescent="0.15">
      <c r="A1" s="31" t="s">
        <v>138</v>
      </c>
      <c r="B1" s="29"/>
      <c r="C1" s="29"/>
      <c r="D1" s="29"/>
      <c r="E1" s="29"/>
      <c r="F1" s="29"/>
    </row>
    <row r="2" spans="1:6" ht="13.5" customHeight="1" x14ac:dyDescent="0.15">
      <c r="A2" s="28" t="s">
        <v>142</v>
      </c>
      <c r="B2" s="28"/>
      <c r="C2" s="28"/>
      <c r="D2" s="28"/>
      <c r="E2" s="28"/>
      <c r="F2" s="27"/>
    </row>
    <row r="3" spans="1:6" ht="13.5" customHeight="1" x14ac:dyDescent="0.15">
      <c r="A3" s="32" t="s">
        <v>139</v>
      </c>
      <c r="B3" s="29"/>
      <c r="C3" s="29"/>
      <c r="D3" s="29"/>
      <c r="E3" s="29"/>
      <c r="F3" s="27"/>
    </row>
    <row r="4" spans="1:6" ht="13.5" customHeight="1" x14ac:dyDescent="0.15">
      <c r="A4" s="28"/>
      <c r="B4" s="28"/>
      <c r="C4" s="28"/>
      <c r="D4" s="28"/>
      <c r="E4" s="28"/>
      <c r="F4" s="27" t="s">
        <v>137</v>
      </c>
    </row>
    <row r="5" spans="1:6" ht="20.25" customHeight="1" x14ac:dyDescent="0.15">
      <c r="A5" s="44" t="s">
        <v>90</v>
      </c>
      <c r="B5" s="46" t="s">
        <v>99</v>
      </c>
      <c r="C5" s="46" t="s">
        <v>136</v>
      </c>
      <c r="D5" s="46"/>
      <c r="E5" s="46"/>
      <c r="F5" s="46"/>
    </row>
    <row r="6" spans="1:6" ht="20.25" customHeight="1" x14ac:dyDescent="0.15">
      <c r="A6" s="44"/>
      <c r="B6" s="46"/>
      <c r="C6" s="46" t="s">
        <v>109</v>
      </c>
      <c r="D6" s="46" t="s">
        <v>135</v>
      </c>
      <c r="E6" s="46" t="s">
        <v>108</v>
      </c>
      <c r="F6" s="46" t="s">
        <v>31</v>
      </c>
    </row>
    <row r="7" spans="1:6" ht="20.25" customHeight="1" thickBot="1" x14ac:dyDescent="0.2">
      <c r="A7" s="45"/>
      <c r="B7" s="47"/>
      <c r="C7" s="47"/>
      <c r="D7" s="47"/>
      <c r="E7" s="47"/>
      <c r="F7" s="47"/>
    </row>
    <row r="8" spans="1:6" ht="20.25" customHeight="1" thickTop="1" x14ac:dyDescent="0.15">
      <c r="A8" s="26" t="s">
        <v>134</v>
      </c>
      <c r="B8" s="24">
        <v>3021424613</v>
      </c>
      <c r="C8" s="24">
        <f>C12-C9</f>
        <v>1134776641</v>
      </c>
      <c r="D8" s="24">
        <f>D12-D9</f>
        <v>77453000</v>
      </c>
      <c r="E8" s="24">
        <f>E12-E9-E10</f>
        <v>1583701300</v>
      </c>
      <c r="F8" s="24">
        <f>B8-C8-D8-E8</f>
        <v>225493672</v>
      </c>
    </row>
    <row r="9" spans="1:6" ht="20.25" customHeight="1" x14ac:dyDescent="0.15">
      <c r="A9" s="26" t="s">
        <v>133</v>
      </c>
      <c r="B9" s="24">
        <v>309104927</v>
      </c>
      <c r="C9" s="24">
        <v>60577000</v>
      </c>
      <c r="D9" s="24">
        <v>61022000</v>
      </c>
      <c r="E9" s="24">
        <f>B9-C9-D9-F9</f>
        <v>86140927</v>
      </c>
      <c r="F9" s="24">
        <v>101365000</v>
      </c>
    </row>
    <row r="10" spans="1:6" ht="20.25" customHeight="1" x14ac:dyDescent="0.15">
      <c r="A10" s="26" t="s">
        <v>132</v>
      </c>
      <c r="B10" s="24">
        <v>341696858</v>
      </c>
      <c r="C10" s="24" t="s">
        <v>176</v>
      </c>
      <c r="D10" s="24" t="s">
        <v>176</v>
      </c>
      <c r="E10" s="24">
        <f>B10</f>
        <v>341696858</v>
      </c>
      <c r="F10" s="24" t="s">
        <v>176</v>
      </c>
    </row>
    <row r="11" spans="1:6" ht="20.25" customHeight="1" x14ac:dyDescent="0.15">
      <c r="A11" s="26" t="s">
        <v>31</v>
      </c>
      <c r="B11" s="24">
        <v>10664667</v>
      </c>
      <c r="C11" s="24" t="s">
        <v>176</v>
      </c>
      <c r="D11" s="24" t="s">
        <v>176</v>
      </c>
      <c r="E11" s="24" t="s">
        <v>176</v>
      </c>
      <c r="F11" s="24">
        <f>B11</f>
        <v>10664667</v>
      </c>
    </row>
    <row r="12" spans="1:6" ht="20.25" customHeight="1" x14ac:dyDescent="0.15">
      <c r="A12" s="25" t="s">
        <v>11</v>
      </c>
      <c r="B12" s="24">
        <f>SUM(B8:B11)</f>
        <v>3682891065</v>
      </c>
      <c r="C12" s="24">
        <v>1195353641</v>
      </c>
      <c r="D12" s="24">
        <v>138475000</v>
      </c>
      <c r="E12" s="24">
        <v>2011539085</v>
      </c>
      <c r="F12" s="24">
        <f>SUM(F8:F11)</f>
        <v>337523339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ColWidth="8.875" defaultRowHeight="11.25" x14ac:dyDescent="0.15"/>
  <cols>
    <col min="1" max="1" width="60.875" style="5" customWidth="1"/>
    <col min="2" max="2" width="40.875" style="5" customWidth="1"/>
    <col min="3" max="16384" width="8.875" style="5"/>
  </cols>
  <sheetData>
    <row r="1" spans="1:2" ht="21" x14ac:dyDescent="0.2">
      <c r="A1" s="8" t="s">
        <v>112</v>
      </c>
    </row>
    <row r="2" spans="1:2" ht="13.5" x14ac:dyDescent="0.15">
      <c r="A2" s="9" t="s">
        <v>142</v>
      </c>
    </row>
    <row r="3" spans="1:2" ht="13.5" x14ac:dyDescent="0.15">
      <c r="A3" s="9" t="s">
        <v>139</v>
      </c>
    </row>
    <row r="4" spans="1:2" ht="13.5" x14ac:dyDescent="0.15">
      <c r="B4" s="7" t="s">
        <v>115</v>
      </c>
    </row>
    <row r="5" spans="1:2" ht="22.5" customHeight="1" x14ac:dyDescent="0.15">
      <c r="A5" s="2" t="s">
        <v>27</v>
      </c>
      <c r="B5" s="2" t="s">
        <v>94</v>
      </c>
    </row>
    <row r="6" spans="1:2" ht="18" customHeight="1" x14ac:dyDescent="0.15">
      <c r="A6" s="6" t="s">
        <v>113</v>
      </c>
      <c r="B6" s="1">
        <v>251102652</v>
      </c>
    </row>
    <row r="7" spans="1:2" ht="18" customHeight="1" x14ac:dyDescent="0.15">
      <c r="A7" s="6" t="s">
        <v>114</v>
      </c>
      <c r="B7" s="1">
        <v>154380</v>
      </c>
    </row>
    <row r="8" spans="1:2" ht="18" customHeight="1" x14ac:dyDescent="0.15">
      <c r="A8" s="6"/>
      <c r="B8" s="1"/>
    </row>
    <row r="9" spans="1:2" ht="18" customHeight="1" x14ac:dyDescent="0.15">
      <c r="A9" s="6"/>
      <c r="B9" s="1"/>
    </row>
    <row r="10" spans="1:2" ht="18" customHeight="1" x14ac:dyDescent="0.15">
      <c r="A10" s="6"/>
      <c r="B10" s="1"/>
    </row>
    <row r="11" spans="1:2" ht="18" customHeight="1" x14ac:dyDescent="0.15">
      <c r="A11" s="4" t="s">
        <v>11</v>
      </c>
      <c r="B11" s="1">
        <f>SUM(B6:B10)</f>
        <v>251257032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/>
  </sheetViews>
  <sheetFormatPr defaultColWidth="8.875" defaultRowHeight="11.25" x14ac:dyDescent="0.15"/>
  <cols>
    <col min="1" max="1" width="32.625" style="5" customWidth="1"/>
    <col min="2" max="11" width="15.375" style="5" customWidth="1"/>
    <col min="12" max="16384" width="8.875" style="5"/>
  </cols>
  <sheetData>
    <row r="1" spans="1:10" ht="21" x14ac:dyDescent="0.2">
      <c r="A1" s="8" t="s">
        <v>0</v>
      </c>
    </row>
    <row r="2" spans="1:10" ht="13.5" x14ac:dyDescent="0.15">
      <c r="A2" s="9" t="s">
        <v>142</v>
      </c>
    </row>
    <row r="3" spans="1:10" ht="13.5" x14ac:dyDescent="0.15">
      <c r="A3" s="9" t="s">
        <v>139</v>
      </c>
    </row>
    <row r="5" spans="1:10" ht="13.5" x14ac:dyDescent="0.15">
      <c r="A5" s="13" t="s">
        <v>1</v>
      </c>
      <c r="H5" s="7" t="s">
        <v>115</v>
      </c>
    </row>
    <row r="6" spans="1:10" ht="37.5" customHeight="1" x14ac:dyDescent="0.1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</row>
    <row r="7" spans="1:10" ht="18" customHeight="1" x14ac:dyDescent="0.15">
      <c r="A7" s="6"/>
      <c r="B7" s="1"/>
      <c r="C7" s="1"/>
      <c r="D7" s="1"/>
      <c r="E7" s="1"/>
      <c r="F7" s="1"/>
      <c r="G7" s="1"/>
      <c r="H7" s="1"/>
    </row>
    <row r="8" spans="1:10" ht="18" customHeight="1" x14ac:dyDescent="0.15">
      <c r="A8" s="6"/>
      <c r="B8" s="1"/>
      <c r="C8" s="1"/>
      <c r="D8" s="1"/>
      <c r="E8" s="1"/>
      <c r="F8" s="1"/>
      <c r="G8" s="1"/>
      <c r="H8" s="1"/>
    </row>
    <row r="9" spans="1:10" ht="18" customHeight="1" x14ac:dyDescent="0.15">
      <c r="A9" s="6"/>
      <c r="B9" s="1"/>
      <c r="C9" s="1"/>
      <c r="D9" s="1"/>
      <c r="E9" s="1"/>
      <c r="F9" s="1"/>
      <c r="G9" s="1"/>
      <c r="H9" s="1"/>
    </row>
    <row r="10" spans="1:10" ht="18" customHeight="1" x14ac:dyDescent="0.15">
      <c r="A10" s="4" t="s">
        <v>11</v>
      </c>
      <c r="B10" s="1"/>
      <c r="C10" s="1"/>
      <c r="D10" s="1"/>
      <c r="E10" s="1"/>
      <c r="F10" s="1"/>
      <c r="G10" s="1"/>
      <c r="H10" s="1"/>
    </row>
    <row r="12" spans="1:10" ht="13.5" x14ac:dyDescent="0.15">
      <c r="A12" s="13" t="s">
        <v>12</v>
      </c>
      <c r="J12" s="7" t="s">
        <v>115</v>
      </c>
    </row>
    <row r="13" spans="1:10" ht="37.5" customHeight="1" x14ac:dyDescent="0.15">
      <c r="A13" s="2" t="s">
        <v>13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10</v>
      </c>
    </row>
    <row r="14" spans="1:10" ht="18" customHeight="1" x14ac:dyDescent="0.15">
      <c r="A14" s="6" t="s">
        <v>154</v>
      </c>
      <c r="B14" s="1">
        <v>27175000</v>
      </c>
      <c r="C14" s="1"/>
      <c r="D14" s="1"/>
      <c r="E14" s="1"/>
      <c r="F14" s="1"/>
      <c r="G14" s="1"/>
      <c r="H14" s="1"/>
      <c r="I14" s="1">
        <v>0</v>
      </c>
      <c r="J14" s="1">
        <v>27175000</v>
      </c>
    </row>
    <row r="15" spans="1:10" ht="18" customHeight="1" x14ac:dyDescent="0.15">
      <c r="A15" s="6" t="s">
        <v>157</v>
      </c>
      <c r="B15" s="1">
        <v>32000000</v>
      </c>
      <c r="C15" s="1"/>
      <c r="D15" s="1"/>
      <c r="E15" s="1"/>
      <c r="F15" s="1"/>
      <c r="G15" s="1"/>
      <c r="H15" s="1"/>
      <c r="I15" s="1">
        <v>0</v>
      </c>
      <c r="J15" s="1">
        <v>32000000</v>
      </c>
    </row>
    <row r="16" spans="1:10" ht="18" customHeight="1" x14ac:dyDescent="0.15">
      <c r="A16" s="6"/>
      <c r="B16" s="1"/>
      <c r="C16" s="1"/>
      <c r="D16" s="1"/>
      <c r="E16" s="1"/>
      <c r="F16" s="1"/>
      <c r="G16" s="1"/>
      <c r="H16" s="1"/>
      <c r="I16" s="1"/>
      <c r="J16" s="1"/>
    </row>
    <row r="17" spans="1:11" ht="18" customHeight="1" x14ac:dyDescent="0.15">
      <c r="A17" s="4" t="s">
        <v>11</v>
      </c>
      <c r="B17" s="1">
        <f>SUM(B14:B16)</f>
        <v>59175000</v>
      </c>
      <c r="C17" s="1"/>
      <c r="D17" s="1"/>
      <c r="E17" s="1"/>
      <c r="F17" s="1"/>
      <c r="G17" s="1"/>
      <c r="H17" s="1"/>
      <c r="I17" s="1">
        <f>SUM(I14:I16)</f>
        <v>0</v>
      </c>
      <c r="J17" s="1">
        <f>SUM(J14:J16)</f>
        <v>59175000</v>
      </c>
    </row>
    <row r="19" spans="1:11" ht="13.5" x14ac:dyDescent="0.15">
      <c r="A19" s="13" t="s">
        <v>22</v>
      </c>
      <c r="K19" s="7" t="s">
        <v>115</v>
      </c>
    </row>
    <row r="20" spans="1:11" ht="37.5" customHeight="1" x14ac:dyDescent="0.15">
      <c r="A20" s="2" t="s">
        <v>13</v>
      </c>
      <c r="B20" s="3" t="s">
        <v>23</v>
      </c>
      <c r="C20" s="3" t="s">
        <v>15</v>
      </c>
      <c r="D20" s="3" t="s">
        <v>16</v>
      </c>
      <c r="E20" s="3" t="s">
        <v>17</v>
      </c>
      <c r="F20" s="3" t="s">
        <v>18</v>
      </c>
      <c r="G20" s="3" t="s">
        <v>19</v>
      </c>
      <c r="H20" s="3" t="s">
        <v>20</v>
      </c>
      <c r="I20" s="3" t="s">
        <v>24</v>
      </c>
      <c r="J20" s="3" t="s">
        <v>25</v>
      </c>
      <c r="K20" s="3" t="s">
        <v>10</v>
      </c>
    </row>
    <row r="21" spans="1:11" ht="18" customHeight="1" x14ac:dyDescent="0.15">
      <c r="A21" s="6" t="s">
        <v>143</v>
      </c>
      <c r="B21" s="1">
        <v>1310000</v>
      </c>
      <c r="C21" s="1"/>
      <c r="D21" s="1"/>
      <c r="E21" s="1"/>
      <c r="F21" s="1"/>
      <c r="G21" s="1"/>
      <c r="H21" s="1"/>
      <c r="I21" s="1"/>
      <c r="J21" s="1">
        <v>1310000</v>
      </c>
      <c r="K21" s="1">
        <v>1310000</v>
      </c>
    </row>
    <row r="22" spans="1:11" ht="18" customHeight="1" x14ac:dyDescent="0.15">
      <c r="A22" s="6" t="s">
        <v>143</v>
      </c>
      <c r="B22" s="1">
        <v>30000</v>
      </c>
      <c r="C22" s="1"/>
      <c r="D22" s="1"/>
      <c r="E22" s="1"/>
      <c r="F22" s="1"/>
      <c r="G22" s="1"/>
      <c r="H22" s="1"/>
      <c r="I22" s="1"/>
      <c r="J22" s="1">
        <v>30000</v>
      </c>
      <c r="K22" s="1">
        <v>30000</v>
      </c>
    </row>
    <row r="23" spans="1:11" ht="18" customHeight="1" x14ac:dyDescent="0.15">
      <c r="A23" s="6" t="s">
        <v>144</v>
      </c>
      <c r="B23" s="1">
        <v>785000</v>
      </c>
      <c r="C23" s="1"/>
      <c r="D23" s="1"/>
      <c r="E23" s="1"/>
      <c r="F23" s="1"/>
      <c r="G23" s="1"/>
      <c r="H23" s="1"/>
      <c r="I23" s="1"/>
      <c r="J23" s="1">
        <v>785000</v>
      </c>
      <c r="K23" s="1">
        <v>785000</v>
      </c>
    </row>
    <row r="24" spans="1:11" ht="18" customHeight="1" x14ac:dyDescent="0.15">
      <c r="A24" s="6" t="s">
        <v>145</v>
      </c>
      <c r="B24" s="1">
        <v>200000</v>
      </c>
      <c r="C24" s="1"/>
      <c r="D24" s="1"/>
      <c r="E24" s="1"/>
      <c r="F24" s="1"/>
      <c r="G24" s="1"/>
      <c r="H24" s="1"/>
      <c r="I24" s="1"/>
      <c r="J24" s="1">
        <v>200000</v>
      </c>
      <c r="K24" s="1">
        <v>200000</v>
      </c>
    </row>
    <row r="25" spans="1:11" ht="18" customHeight="1" x14ac:dyDescent="0.15">
      <c r="A25" s="30" t="s">
        <v>146</v>
      </c>
      <c r="B25" s="1">
        <v>500000</v>
      </c>
      <c r="C25" s="1"/>
      <c r="D25" s="1"/>
      <c r="E25" s="1"/>
      <c r="F25" s="1"/>
      <c r="G25" s="1"/>
      <c r="H25" s="1"/>
      <c r="I25" s="1"/>
      <c r="J25" s="1">
        <v>500000</v>
      </c>
      <c r="K25" s="1">
        <v>500000</v>
      </c>
    </row>
    <row r="26" spans="1:11" ht="18" customHeight="1" x14ac:dyDescent="0.15">
      <c r="A26" s="30" t="s">
        <v>147</v>
      </c>
      <c r="B26" s="1">
        <v>496000</v>
      </c>
      <c r="C26" s="1"/>
      <c r="D26" s="1"/>
      <c r="E26" s="1"/>
      <c r="F26" s="1"/>
      <c r="G26" s="1"/>
      <c r="H26" s="1"/>
      <c r="I26" s="1"/>
      <c r="J26" s="1">
        <v>496000</v>
      </c>
      <c r="K26" s="1">
        <v>496000</v>
      </c>
    </row>
    <row r="27" spans="1:11" ht="18" customHeight="1" x14ac:dyDescent="0.15">
      <c r="A27" s="30" t="s">
        <v>148</v>
      </c>
      <c r="B27" s="1">
        <v>1000000</v>
      </c>
      <c r="C27" s="1"/>
      <c r="D27" s="1"/>
      <c r="E27" s="1"/>
      <c r="F27" s="1"/>
      <c r="G27" s="1"/>
      <c r="H27" s="1"/>
      <c r="I27" s="1"/>
      <c r="J27" s="1">
        <v>1000000</v>
      </c>
      <c r="K27" s="1">
        <v>1000000</v>
      </c>
    </row>
    <row r="28" spans="1:11" ht="18" customHeight="1" x14ac:dyDescent="0.15">
      <c r="A28" s="6" t="s">
        <v>149</v>
      </c>
      <c r="B28" s="1">
        <v>290000</v>
      </c>
      <c r="C28" s="1"/>
      <c r="D28" s="1"/>
      <c r="E28" s="1"/>
      <c r="F28" s="1"/>
      <c r="G28" s="1"/>
      <c r="H28" s="1"/>
      <c r="I28" s="1"/>
      <c r="J28" s="1">
        <v>290000</v>
      </c>
      <c r="K28" s="1">
        <v>290000</v>
      </c>
    </row>
    <row r="29" spans="1:11" ht="18" customHeight="1" x14ac:dyDescent="0.15">
      <c r="A29" s="6" t="s">
        <v>150</v>
      </c>
      <c r="B29" s="1">
        <v>105000</v>
      </c>
      <c r="C29" s="1"/>
      <c r="D29" s="1"/>
      <c r="E29" s="1"/>
      <c r="F29" s="1"/>
      <c r="G29" s="1"/>
      <c r="H29" s="1"/>
      <c r="I29" s="1"/>
      <c r="J29" s="1">
        <v>105000</v>
      </c>
      <c r="K29" s="1">
        <v>105000</v>
      </c>
    </row>
    <row r="30" spans="1:11" ht="18" customHeight="1" x14ac:dyDescent="0.15">
      <c r="A30" s="6" t="s">
        <v>151</v>
      </c>
      <c r="B30" s="1">
        <v>600000</v>
      </c>
      <c r="C30" s="1"/>
      <c r="D30" s="1"/>
      <c r="E30" s="1"/>
      <c r="F30" s="1"/>
      <c r="G30" s="1"/>
      <c r="H30" s="1"/>
      <c r="I30" s="1"/>
      <c r="J30" s="1">
        <v>600000</v>
      </c>
      <c r="K30" s="1">
        <v>600000</v>
      </c>
    </row>
    <row r="31" spans="1:11" ht="18" customHeight="1" x14ac:dyDescent="0.15">
      <c r="A31" s="6" t="s">
        <v>152</v>
      </c>
      <c r="B31" s="1">
        <v>880000</v>
      </c>
      <c r="C31" s="1"/>
      <c r="D31" s="1"/>
      <c r="E31" s="1"/>
      <c r="F31" s="1"/>
      <c r="G31" s="1"/>
      <c r="H31" s="1"/>
      <c r="I31" s="1"/>
      <c r="J31" s="1">
        <v>880000</v>
      </c>
      <c r="K31" s="1">
        <v>880000</v>
      </c>
    </row>
    <row r="32" spans="1:11" ht="18" customHeight="1" x14ac:dyDescent="0.15">
      <c r="A32" s="6" t="s">
        <v>153</v>
      </c>
      <c r="B32" s="1">
        <v>50000</v>
      </c>
      <c r="C32" s="1"/>
      <c r="D32" s="1"/>
      <c r="E32" s="1"/>
      <c r="F32" s="1"/>
      <c r="G32" s="1"/>
      <c r="H32" s="1"/>
      <c r="I32" s="1"/>
      <c r="J32" s="1">
        <v>50000</v>
      </c>
      <c r="K32" s="1">
        <v>50000</v>
      </c>
    </row>
    <row r="33" spans="1:11" ht="18" customHeight="1" x14ac:dyDescent="0.15">
      <c r="A33" s="6" t="s">
        <v>155</v>
      </c>
      <c r="B33" s="1">
        <v>228000</v>
      </c>
      <c r="C33" s="1"/>
      <c r="D33" s="1"/>
      <c r="E33" s="1"/>
      <c r="F33" s="1"/>
      <c r="G33" s="1"/>
      <c r="H33" s="1"/>
      <c r="I33" s="1"/>
      <c r="J33" s="1">
        <v>228000</v>
      </c>
      <c r="K33" s="1">
        <v>228000</v>
      </c>
    </row>
    <row r="34" spans="1:11" ht="18" customHeight="1" x14ac:dyDescent="0.15">
      <c r="A34" s="6" t="s">
        <v>156</v>
      </c>
      <c r="B34" s="1">
        <v>300000</v>
      </c>
      <c r="C34" s="1"/>
      <c r="D34" s="1"/>
      <c r="E34" s="1"/>
      <c r="F34" s="1"/>
      <c r="G34" s="1"/>
      <c r="H34" s="1"/>
      <c r="I34" s="1"/>
      <c r="J34" s="1">
        <v>300000</v>
      </c>
      <c r="K34" s="1">
        <v>300000</v>
      </c>
    </row>
    <row r="35" spans="1:11" ht="18" customHeight="1" x14ac:dyDescent="0.15">
      <c r="A35" s="4" t="s">
        <v>11</v>
      </c>
      <c r="B35" s="1">
        <f>SUM(B21:B34)</f>
        <v>6774000</v>
      </c>
      <c r="C35" s="1"/>
      <c r="D35" s="1"/>
      <c r="E35" s="1"/>
      <c r="F35" s="1"/>
      <c r="G35" s="1"/>
      <c r="H35" s="1"/>
      <c r="I35" s="1"/>
      <c r="J35" s="1">
        <f>SUM(J21:J34)</f>
        <v>6774000</v>
      </c>
      <c r="K35" s="1">
        <f>SUM(K21:K34)</f>
        <v>6774000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/>
  </sheetViews>
  <sheetFormatPr defaultColWidth="8.875" defaultRowHeight="11.25" x14ac:dyDescent="0.15"/>
  <cols>
    <col min="1" max="1" width="22.875" style="5" customWidth="1"/>
    <col min="2" max="7" width="19.875" style="5" customWidth="1"/>
    <col min="8" max="16384" width="8.875" style="5"/>
  </cols>
  <sheetData>
    <row r="1" spans="1:7" ht="21" x14ac:dyDescent="0.2">
      <c r="A1" s="8" t="s">
        <v>26</v>
      </c>
    </row>
    <row r="2" spans="1:7" ht="13.5" x14ac:dyDescent="0.15">
      <c r="A2" s="9" t="s">
        <v>142</v>
      </c>
    </row>
    <row r="3" spans="1:7" ht="13.5" x14ac:dyDescent="0.15">
      <c r="A3" s="9" t="s">
        <v>139</v>
      </c>
    </row>
    <row r="4" spans="1:7" ht="13.5" x14ac:dyDescent="0.15">
      <c r="G4" s="7" t="s">
        <v>115</v>
      </c>
    </row>
    <row r="5" spans="1:7" ht="22.5" customHeight="1" x14ac:dyDescent="0.15">
      <c r="A5" s="2" t="s">
        <v>27</v>
      </c>
      <c r="B5" s="2" t="s">
        <v>28</v>
      </c>
      <c r="C5" s="2" t="s">
        <v>29</v>
      </c>
      <c r="D5" s="2" t="s">
        <v>30</v>
      </c>
      <c r="E5" s="2" t="s">
        <v>31</v>
      </c>
      <c r="F5" s="3" t="s">
        <v>32</v>
      </c>
      <c r="G5" s="3" t="s">
        <v>10</v>
      </c>
    </row>
    <row r="6" spans="1:7" ht="18" customHeight="1" x14ac:dyDescent="0.15">
      <c r="A6" s="6" t="s">
        <v>158</v>
      </c>
      <c r="B6" s="1">
        <v>1066956373</v>
      </c>
      <c r="C6" s="1"/>
      <c r="D6" s="1"/>
      <c r="E6" s="1"/>
      <c r="F6" s="1">
        <v>1066956373</v>
      </c>
      <c r="G6" s="1">
        <v>1066956373</v>
      </c>
    </row>
    <row r="7" spans="1:7" ht="18" customHeight="1" x14ac:dyDescent="0.15">
      <c r="A7" s="6" t="s">
        <v>159</v>
      </c>
      <c r="B7" s="1">
        <v>50703776</v>
      </c>
      <c r="C7" s="1"/>
      <c r="D7" s="1"/>
      <c r="E7" s="1"/>
      <c r="F7" s="1">
        <v>50703776</v>
      </c>
      <c r="G7" s="1">
        <v>50703776</v>
      </c>
    </row>
    <row r="8" spans="1:7" ht="18" customHeight="1" x14ac:dyDescent="0.15">
      <c r="A8" s="6" t="s">
        <v>160</v>
      </c>
      <c r="B8" s="1">
        <v>2801049</v>
      </c>
      <c r="C8" s="1"/>
      <c r="D8" s="1"/>
      <c r="E8" s="1"/>
      <c r="F8" s="1">
        <v>2801049</v>
      </c>
      <c r="G8" s="1">
        <v>2801049</v>
      </c>
    </row>
    <row r="9" spans="1:7" ht="18" customHeight="1" x14ac:dyDescent="0.15">
      <c r="A9" s="6" t="s">
        <v>161</v>
      </c>
      <c r="B9" s="1">
        <v>11348077</v>
      </c>
      <c r="C9" s="1"/>
      <c r="D9" s="1"/>
      <c r="E9" s="1"/>
      <c r="F9" s="1">
        <v>11348077</v>
      </c>
      <c r="G9" s="1">
        <v>11348077</v>
      </c>
    </row>
    <row r="10" spans="1:7" ht="18" customHeight="1" x14ac:dyDescent="0.15">
      <c r="A10" s="6" t="s">
        <v>162</v>
      </c>
      <c r="B10" s="1">
        <v>43293342</v>
      </c>
      <c r="C10" s="1"/>
      <c r="D10" s="1"/>
      <c r="E10" s="1"/>
      <c r="F10" s="1">
        <v>43293342</v>
      </c>
      <c r="G10" s="1">
        <v>43293342</v>
      </c>
    </row>
    <row r="11" spans="1:7" ht="18" customHeight="1" x14ac:dyDescent="0.15">
      <c r="A11" s="6" t="s">
        <v>163</v>
      </c>
      <c r="B11" s="1">
        <v>150340015</v>
      </c>
      <c r="C11" s="1"/>
      <c r="D11" s="1"/>
      <c r="E11" s="1"/>
      <c r="F11" s="1">
        <v>150340015</v>
      </c>
      <c r="G11" s="1">
        <v>150340015</v>
      </c>
    </row>
    <row r="12" spans="1:7" ht="18" customHeight="1" x14ac:dyDescent="0.15">
      <c r="A12" s="30" t="s">
        <v>164</v>
      </c>
      <c r="B12" s="1">
        <v>4691353</v>
      </c>
      <c r="C12" s="1"/>
      <c r="D12" s="1"/>
      <c r="E12" s="1"/>
      <c r="F12" s="1">
        <v>4691353</v>
      </c>
      <c r="G12" s="1">
        <v>4691353</v>
      </c>
    </row>
    <row r="13" spans="1:7" ht="18" customHeight="1" x14ac:dyDescent="0.15">
      <c r="A13" s="6" t="s">
        <v>165</v>
      </c>
      <c r="B13" s="1">
        <v>8401282</v>
      </c>
      <c r="C13" s="1"/>
      <c r="D13" s="1"/>
      <c r="E13" s="1"/>
      <c r="F13" s="1">
        <v>8401282</v>
      </c>
      <c r="G13" s="1">
        <v>8401282</v>
      </c>
    </row>
    <row r="14" spans="1:7" ht="18" customHeight="1" x14ac:dyDescent="0.15">
      <c r="A14" s="6" t="s">
        <v>166</v>
      </c>
      <c r="B14" s="1">
        <v>480799915</v>
      </c>
      <c r="C14" s="1"/>
      <c r="D14" s="1"/>
      <c r="E14" s="1"/>
      <c r="F14" s="1">
        <v>480799915</v>
      </c>
      <c r="G14" s="1">
        <v>480799915</v>
      </c>
    </row>
    <row r="15" spans="1:7" ht="18" customHeight="1" x14ac:dyDescent="0.15">
      <c r="A15" s="6" t="s">
        <v>167</v>
      </c>
      <c r="B15" s="1">
        <v>689200</v>
      </c>
      <c r="C15" s="1"/>
      <c r="D15" s="1"/>
      <c r="E15" s="1"/>
      <c r="F15" s="1">
        <v>689200</v>
      </c>
      <c r="G15" s="1">
        <v>689200</v>
      </c>
    </row>
    <row r="16" spans="1:7" ht="18" customHeight="1" x14ac:dyDescent="0.15">
      <c r="A16" s="4" t="s">
        <v>11</v>
      </c>
      <c r="B16" s="1">
        <f>SUM(B6:B15)</f>
        <v>1820024382</v>
      </c>
      <c r="C16" s="1">
        <f t="shared" ref="C16:G16" si="0">SUM(C6:C15)</f>
        <v>0</v>
      </c>
      <c r="D16" s="1">
        <f t="shared" si="0"/>
        <v>0</v>
      </c>
      <c r="E16" s="1">
        <f t="shared" si="0"/>
        <v>0</v>
      </c>
      <c r="F16" s="1">
        <f t="shared" si="0"/>
        <v>1820024382</v>
      </c>
      <c r="G16" s="1">
        <f t="shared" si="0"/>
        <v>1820024382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0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/>
  </sheetViews>
  <sheetFormatPr defaultColWidth="8.875" defaultRowHeight="11.25" x14ac:dyDescent="0.15"/>
  <cols>
    <col min="1" max="1" width="30.875" style="5" customWidth="1"/>
    <col min="2" max="6" width="19.875" style="5" customWidth="1"/>
    <col min="7" max="16384" width="8.875" style="5"/>
  </cols>
  <sheetData>
    <row r="1" spans="1:6" ht="21" x14ac:dyDescent="0.2">
      <c r="A1" s="8" t="s">
        <v>33</v>
      </c>
    </row>
    <row r="2" spans="1:6" ht="13.5" x14ac:dyDescent="0.15">
      <c r="A2" s="9" t="s">
        <v>142</v>
      </c>
    </row>
    <row r="3" spans="1:6" ht="13.5" x14ac:dyDescent="0.15">
      <c r="A3" s="9" t="s">
        <v>139</v>
      </c>
    </row>
    <row r="4" spans="1:6" ht="13.5" x14ac:dyDescent="0.15">
      <c r="F4" s="7" t="s">
        <v>115</v>
      </c>
    </row>
    <row r="5" spans="1:6" ht="22.5" customHeight="1" x14ac:dyDescent="0.15">
      <c r="A5" s="36" t="s">
        <v>34</v>
      </c>
      <c r="B5" s="36" t="s">
        <v>35</v>
      </c>
      <c r="C5" s="36"/>
      <c r="D5" s="36" t="s">
        <v>36</v>
      </c>
      <c r="E5" s="36"/>
      <c r="F5" s="37" t="s">
        <v>37</v>
      </c>
    </row>
    <row r="6" spans="1:6" ht="22.5" customHeight="1" x14ac:dyDescent="0.15">
      <c r="A6" s="36"/>
      <c r="B6" s="2" t="s">
        <v>38</v>
      </c>
      <c r="C6" s="3" t="s">
        <v>39</v>
      </c>
      <c r="D6" s="2" t="s">
        <v>38</v>
      </c>
      <c r="E6" s="3" t="s">
        <v>39</v>
      </c>
      <c r="F6" s="36"/>
    </row>
    <row r="7" spans="1:6" ht="18" customHeight="1" x14ac:dyDescent="0.15">
      <c r="A7" s="6" t="s">
        <v>168</v>
      </c>
      <c r="B7" s="1">
        <v>97000</v>
      </c>
      <c r="C7" s="1"/>
      <c r="D7" s="1"/>
      <c r="E7" s="1"/>
      <c r="F7" s="1"/>
    </row>
    <row r="8" spans="1:6" ht="18" customHeight="1" x14ac:dyDescent="0.15">
      <c r="A8" s="6" t="s">
        <v>164</v>
      </c>
      <c r="B8" s="1">
        <v>4691353</v>
      </c>
      <c r="C8" s="1"/>
      <c r="D8" s="1"/>
      <c r="E8" s="1"/>
      <c r="F8" s="1"/>
    </row>
    <row r="9" spans="1:6" ht="18" customHeight="1" x14ac:dyDescent="0.15">
      <c r="A9" s="6"/>
      <c r="B9" s="1"/>
      <c r="C9" s="1"/>
      <c r="D9" s="1"/>
      <c r="E9" s="1"/>
      <c r="F9" s="1"/>
    </row>
    <row r="10" spans="1:6" ht="18" customHeight="1" x14ac:dyDescent="0.15">
      <c r="A10" s="4" t="s">
        <v>11</v>
      </c>
      <c r="B10" s="1">
        <f>SUM(B7:B9)</f>
        <v>4788353</v>
      </c>
      <c r="C10" s="1"/>
      <c r="D10" s="1"/>
      <c r="E10" s="1"/>
      <c r="F10" s="1"/>
    </row>
  </sheetData>
  <mergeCells count="4">
    <mergeCell ref="A5:A6"/>
    <mergeCell ref="B5:C5"/>
    <mergeCell ref="D5:E5"/>
    <mergeCell ref="F5:F6"/>
  </mergeCells>
  <phoneticPr fontId="10"/>
  <pageMargins left="0.3888888888888889" right="0.3888888888888889" top="0.3888888888888889" bottom="0.3888888888888889" header="0.19444444444444445" footer="0.19444444444444445"/>
  <pageSetup paperSize="9" scale="98" fitToHeight="0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8" t="s">
        <v>40</v>
      </c>
    </row>
    <row r="2" spans="1:3" ht="13.5" x14ac:dyDescent="0.15">
      <c r="A2" s="9" t="s">
        <v>142</v>
      </c>
    </row>
    <row r="3" spans="1:3" ht="13.5" x14ac:dyDescent="0.15">
      <c r="A3" s="9" t="s">
        <v>139</v>
      </c>
    </row>
    <row r="4" spans="1:3" ht="13.5" x14ac:dyDescent="0.15">
      <c r="C4" s="7" t="s">
        <v>115</v>
      </c>
    </row>
    <row r="5" spans="1:3" ht="22.5" customHeight="1" x14ac:dyDescent="0.15">
      <c r="A5" s="2" t="s">
        <v>34</v>
      </c>
      <c r="B5" s="2" t="s">
        <v>38</v>
      </c>
      <c r="C5" s="2" t="s">
        <v>41</v>
      </c>
    </row>
    <row r="6" spans="1:3" ht="18" customHeight="1" x14ac:dyDescent="0.15">
      <c r="A6" s="6" t="s">
        <v>42</v>
      </c>
      <c r="B6" s="1"/>
      <c r="C6" s="1"/>
    </row>
    <row r="7" spans="1:3" ht="18" customHeight="1" x14ac:dyDescent="0.15">
      <c r="A7" s="6"/>
      <c r="B7" s="1"/>
      <c r="C7" s="1"/>
    </row>
    <row r="8" spans="1:3" ht="18" customHeight="1" x14ac:dyDescent="0.15">
      <c r="A8" s="6"/>
      <c r="B8" s="1"/>
      <c r="C8" s="1"/>
    </row>
    <row r="9" spans="1:3" ht="18" customHeight="1" x14ac:dyDescent="0.15">
      <c r="A9" s="6"/>
      <c r="B9" s="1"/>
      <c r="C9" s="1"/>
    </row>
    <row r="10" spans="1:3" ht="18" customHeight="1" x14ac:dyDescent="0.15">
      <c r="A10" s="6"/>
      <c r="B10" s="1"/>
      <c r="C10" s="1"/>
    </row>
    <row r="11" spans="1:3" ht="18" customHeight="1" x14ac:dyDescent="0.15">
      <c r="A11" s="6"/>
      <c r="B11" s="1"/>
      <c r="C11" s="1"/>
    </row>
    <row r="12" spans="1:3" ht="18" customHeight="1" x14ac:dyDescent="0.15">
      <c r="A12" s="12" t="s">
        <v>43</v>
      </c>
      <c r="B12" s="10"/>
      <c r="C12" s="10"/>
    </row>
    <row r="13" spans="1:3" ht="18" customHeight="1" thickTop="1" x14ac:dyDescent="0.15">
      <c r="A13" s="6" t="s">
        <v>44</v>
      </c>
      <c r="B13" s="1"/>
      <c r="C13" s="1"/>
    </row>
    <row r="14" spans="1:3" ht="18" customHeight="1" x14ac:dyDescent="0.15">
      <c r="A14" s="6" t="s">
        <v>171</v>
      </c>
      <c r="B14" s="1">
        <v>4701839</v>
      </c>
      <c r="C14" s="1">
        <f>ROUND(B14/$B$19*$C$19,0)</f>
        <v>517408</v>
      </c>
    </row>
    <row r="15" spans="1:3" ht="18" customHeight="1" x14ac:dyDescent="0.15">
      <c r="A15" s="30" t="s">
        <v>172</v>
      </c>
      <c r="B15" s="1">
        <v>0</v>
      </c>
      <c r="C15" s="1">
        <f>ROUND(B15/$B$19*$C$19,0)</f>
        <v>0</v>
      </c>
    </row>
    <row r="16" spans="1:3" ht="18" customHeight="1" x14ac:dyDescent="0.15">
      <c r="A16" s="6" t="s">
        <v>169</v>
      </c>
      <c r="B16" s="1">
        <v>7899493</v>
      </c>
      <c r="C16" s="1">
        <f t="shared" ref="C16:C18" si="0">ROUND(B16/$B$19*$C$19,0)</f>
        <v>869290</v>
      </c>
    </row>
    <row r="17" spans="1:3" ht="18" customHeight="1" x14ac:dyDescent="0.15">
      <c r="A17" s="6" t="s">
        <v>170</v>
      </c>
      <c r="B17" s="1">
        <v>1191850</v>
      </c>
      <c r="C17" s="1">
        <f t="shared" si="0"/>
        <v>131156</v>
      </c>
    </row>
    <row r="18" spans="1:3" ht="18" customHeight="1" x14ac:dyDescent="0.15">
      <c r="A18" s="6" t="s">
        <v>140</v>
      </c>
      <c r="B18" s="1">
        <v>1650349</v>
      </c>
      <c r="C18" s="1">
        <f t="shared" si="0"/>
        <v>181611</v>
      </c>
    </row>
    <row r="19" spans="1:3" ht="18" customHeight="1" thickBot="1" x14ac:dyDescent="0.2">
      <c r="A19" s="12" t="s">
        <v>43</v>
      </c>
      <c r="B19" s="10">
        <v>15443531</v>
      </c>
      <c r="C19" s="10">
        <v>1699465</v>
      </c>
    </row>
    <row r="20" spans="1:3" ht="18" customHeight="1" thickTop="1" x14ac:dyDescent="0.15">
      <c r="A20" s="4" t="s">
        <v>11</v>
      </c>
      <c r="B20" s="1">
        <f>B12+B19</f>
        <v>15443531</v>
      </c>
      <c r="C20" s="1">
        <f>C12+C19</f>
        <v>1699465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8" t="s">
        <v>45</v>
      </c>
    </row>
    <row r="2" spans="1:3" ht="13.5" x14ac:dyDescent="0.15">
      <c r="A2" s="9" t="s">
        <v>142</v>
      </c>
    </row>
    <row r="3" spans="1:3" ht="13.5" x14ac:dyDescent="0.15">
      <c r="A3" s="9" t="s">
        <v>139</v>
      </c>
    </row>
    <row r="4" spans="1:3" ht="13.5" x14ac:dyDescent="0.15">
      <c r="C4" s="7" t="s">
        <v>115</v>
      </c>
    </row>
    <row r="5" spans="1:3" ht="22.5" customHeight="1" x14ac:dyDescent="0.15">
      <c r="A5" s="2" t="s">
        <v>34</v>
      </c>
      <c r="B5" s="2" t="s">
        <v>38</v>
      </c>
      <c r="C5" s="2" t="s">
        <v>41</v>
      </c>
    </row>
    <row r="6" spans="1:3" ht="18" customHeight="1" x14ac:dyDescent="0.15">
      <c r="A6" s="6" t="s">
        <v>42</v>
      </c>
      <c r="B6" s="1"/>
      <c r="C6" s="1"/>
    </row>
    <row r="7" spans="1:3" ht="18" customHeight="1" x14ac:dyDescent="0.15">
      <c r="A7" s="6"/>
      <c r="B7" s="1"/>
      <c r="C7" s="1"/>
    </row>
    <row r="8" spans="1:3" ht="18" customHeight="1" x14ac:dyDescent="0.15">
      <c r="A8" s="6"/>
      <c r="B8" s="1"/>
      <c r="C8" s="1"/>
    </row>
    <row r="9" spans="1:3" ht="18" customHeight="1" x14ac:dyDescent="0.15">
      <c r="A9" s="6"/>
      <c r="B9" s="1"/>
      <c r="C9" s="1"/>
    </row>
    <row r="10" spans="1:3" ht="18" customHeight="1" x14ac:dyDescent="0.15">
      <c r="A10" s="6"/>
      <c r="B10" s="1"/>
      <c r="C10" s="1"/>
    </row>
    <row r="11" spans="1:3" ht="18" customHeight="1" x14ac:dyDescent="0.15">
      <c r="A11" s="6"/>
      <c r="B11" s="1"/>
      <c r="C11" s="1"/>
    </row>
    <row r="12" spans="1:3" ht="18" customHeight="1" x14ac:dyDescent="0.15">
      <c r="A12" s="12" t="s">
        <v>43</v>
      </c>
      <c r="B12" s="10"/>
      <c r="C12" s="10"/>
    </row>
    <row r="13" spans="1:3" ht="18" customHeight="1" thickTop="1" x14ac:dyDescent="0.15">
      <c r="A13" s="6" t="s">
        <v>44</v>
      </c>
      <c r="B13" s="1"/>
      <c r="C13" s="1"/>
    </row>
    <row r="14" spans="1:3" ht="18" customHeight="1" x14ac:dyDescent="0.15">
      <c r="A14" s="6" t="s">
        <v>173</v>
      </c>
      <c r="B14" s="1">
        <v>4104198</v>
      </c>
      <c r="C14" s="1">
        <v>0</v>
      </c>
    </row>
    <row r="15" spans="1:3" ht="18" customHeight="1" x14ac:dyDescent="0.15">
      <c r="A15" s="6" t="s">
        <v>174</v>
      </c>
      <c r="B15" s="1">
        <v>52300</v>
      </c>
      <c r="C15" s="1">
        <v>0</v>
      </c>
    </row>
    <row r="16" spans="1:3" ht="18" customHeight="1" x14ac:dyDescent="0.15">
      <c r="A16" s="6" t="s">
        <v>127</v>
      </c>
      <c r="B16" s="1">
        <v>2217693</v>
      </c>
      <c r="C16" s="1">
        <v>0</v>
      </c>
    </row>
    <row r="17" spans="1:3" ht="18" customHeight="1" x14ac:dyDescent="0.15">
      <c r="A17" s="6" t="s">
        <v>128</v>
      </c>
      <c r="B17" s="1">
        <v>285800</v>
      </c>
      <c r="C17" s="1">
        <v>0</v>
      </c>
    </row>
    <row r="18" spans="1:3" ht="18" customHeight="1" x14ac:dyDescent="0.15">
      <c r="A18" s="6" t="s">
        <v>129</v>
      </c>
      <c r="B18" s="1">
        <v>300000</v>
      </c>
      <c r="C18" s="1">
        <v>0</v>
      </c>
    </row>
    <row r="19" spans="1:3" ht="18" customHeight="1" x14ac:dyDescent="0.15">
      <c r="A19" s="6" t="s">
        <v>175</v>
      </c>
      <c r="B19" s="1">
        <v>105500</v>
      </c>
      <c r="C19" s="1">
        <v>0</v>
      </c>
    </row>
    <row r="20" spans="1:3" ht="18" customHeight="1" x14ac:dyDescent="0.15">
      <c r="A20" s="20" t="s">
        <v>140</v>
      </c>
      <c r="B20" s="21">
        <v>119928</v>
      </c>
      <c r="C20" s="1">
        <v>0</v>
      </c>
    </row>
    <row r="21" spans="1:3" ht="18" customHeight="1" thickBot="1" x14ac:dyDescent="0.2">
      <c r="A21" s="12" t="s">
        <v>43</v>
      </c>
      <c r="B21" s="10">
        <v>7185419</v>
      </c>
      <c r="C21" s="10">
        <v>0</v>
      </c>
    </row>
    <row r="22" spans="1:3" ht="18" customHeight="1" thickTop="1" x14ac:dyDescent="0.15">
      <c r="A22" s="4" t="s">
        <v>11</v>
      </c>
      <c r="B22" s="1">
        <f>B12+B21</f>
        <v>7185419</v>
      </c>
      <c r="C22" s="1">
        <f>C12+C21</f>
        <v>0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/>
  </sheetViews>
  <sheetFormatPr defaultColWidth="8.875" defaultRowHeight="11.25" x14ac:dyDescent="0.1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21" x14ac:dyDescent="0.2">
      <c r="A1" s="8" t="s">
        <v>46</v>
      </c>
    </row>
    <row r="2" spans="1:11" ht="13.5" x14ac:dyDescent="0.15">
      <c r="A2" s="9" t="s">
        <v>142</v>
      </c>
    </row>
    <row r="3" spans="1:11" ht="13.5" x14ac:dyDescent="0.15">
      <c r="A3" s="9" t="s">
        <v>139</v>
      </c>
    </row>
    <row r="4" spans="1:11" ht="13.5" x14ac:dyDescent="0.15">
      <c r="K4" s="7" t="s">
        <v>115</v>
      </c>
    </row>
    <row r="5" spans="1:11" ht="22.5" customHeight="1" x14ac:dyDescent="0.15">
      <c r="A5" s="36" t="s">
        <v>27</v>
      </c>
      <c r="B5" s="38" t="s">
        <v>47</v>
      </c>
      <c r="C5" s="15"/>
      <c r="D5" s="36" t="s">
        <v>48</v>
      </c>
      <c r="E5" s="37" t="s">
        <v>49</v>
      </c>
      <c r="F5" s="36" t="s">
        <v>50</v>
      </c>
      <c r="G5" s="37" t="s">
        <v>51</v>
      </c>
      <c r="H5" s="38" t="s">
        <v>52</v>
      </c>
      <c r="I5" s="16"/>
      <c r="J5" s="17"/>
      <c r="K5" s="36" t="s">
        <v>31</v>
      </c>
    </row>
    <row r="6" spans="1:11" ht="22.5" customHeight="1" x14ac:dyDescent="0.15">
      <c r="A6" s="36"/>
      <c r="B6" s="36"/>
      <c r="C6" s="14" t="s">
        <v>53</v>
      </c>
      <c r="D6" s="36"/>
      <c r="E6" s="36"/>
      <c r="F6" s="36"/>
      <c r="G6" s="36"/>
      <c r="H6" s="36"/>
      <c r="I6" s="2" t="s">
        <v>54</v>
      </c>
      <c r="J6" s="2" t="s">
        <v>55</v>
      </c>
      <c r="K6" s="36"/>
    </row>
    <row r="7" spans="1:11" ht="18" customHeight="1" x14ac:dyDescent="0.15">
      <c r="A7" s="6" t="s">
        <v>56</v>
      </c>
      <c r="B7" s="1"/>
      <c r="C7" s="18"/>
      <c r="D7" s="1"/>
      <c r="E7" s="1"/>
      <c r="F7" s="1"/>
      <c r="G7" s="1"/>
      <c r="H7" s="1"/>
      <c r="I7" s="1"/>
      <c r="J7" s="1"/>
      <c r="K7" s="1"/>
    </row>
    <row r="8" spans="1:11" ht="18" customHeight="1" x14ac:dyDescent="0.15">
      <c r="A8" s="6" t="s">
        <v>57</v>
      </c>
      <c r="B8" s="1">
        <f>SUM(D8:K8)</f>
        <v>71006000</v>
      </c>
      <c r="C8" s="18"/>
      <c r="D8" s="1"/>
      <c r="E8" s="1">
        <v>71006000</v>
      </c>
      <c r="F8" s="1"/>
      <c r="G8" s="1"/>
      <c r="H8" s="1"/>
      <c r="I8" s="1"/>
      <c r="J8" s="1"/>
      <c r="K8" s="1"/>
    </row>
    <row r="9" spans="1:11" ht="18" customHeight="1" x14ac:dyDescent="0.15">
      <c r="A9" s="6" t="s">
        <v>58</v>
      </c>
      <c r="B9" s="1">
        <f t="shared" ref="B9:B18" si="0">SUM(D9:K9)</f>
        <v>0</v>
      </c>
      <c r="C9" s="18"/>
      <c r="D9" s="1"/>
      <c r="E9" s="1"/>
      <c r="F9" s="1"/>
      <c r="G9" s="1"/>
      <c r="H9" s="1"/>
      <c r="I9" s="1"/>
      <c r="J9" s="1"/>
      <c r="K9" s="1"/>
    </row>
    <row r="10" spans="1:11" ht="18" customHeight="1" x14ac:dyDescent="0.15">
      <c r="A10" s="6" t="s">
        <v>59</v>
      </c>
      <c r="B10" s="1">
        <f t="shared" si="0"/>
        <v>0</v>
      </c>
      <c r="C10" s="18"/>
      <c r="D10" s="1"/>
      <c r="E10" s="1"/>
      <c r="F10" s="1"/>
      <c r="G10" s="1"/>
      <c r="H10" s="1"/>
      <c r="I10" s="1"/>
      <c r="J10" s="1"/>
      <c r="K10" s="1"/>
    </row>
    <row r="11" spans="1:11" ht="18" customHeight="1" x14ac:dyDescent="0.15">
      <c r="A11" s="6" t="s">
        <v>60</v>
      </c>
      <c r="B11" s="1">
        <f t="shared" si="0"/>
        <v>89019000</v>
      </c>
      <c r="C11" s="18"/>
      <c r="D11" s="1"/>
      <c r="E11" s="1">
        <v>89019000</v>
      </c>
      <c r="F11" s="1"/>
      <c r="G11" s="1"/>
      <c r="H11" s="1"/>
      <c r="I11" s="1"/>
      <c r="J11" s="1"/>
      <c r="K11" s="1"/>
    </row>
    <row r="12" spans="1:11" ht="18" customHeight="1" x14ac:dyDescent="0.15">
      <c r="A12" s="6" t="s">
        <v>61</v>
      </c>
      <c r="B12" s="1">
        <f t="shared" si="0"/>
        <v>183205000</v>
      </c>
      <c r="C12" s="18"/>
      <c r="D12" s="1"/>
      <c r="E12" s="1">
        <v>35393000</v>
      </c>
      <c r="F12" s="1"/>
      <c r="G12" s="1">
        <v>147812000</v>
      </c>
      <c r="H12" s="1"/>
      <c r="I12" s="1"/>
      <c r="J12" s="1"/>
      <c r="K12" s="1"/>
    </row>
    <row r="13" spans="1:11" ht="18" customHeight="1" x14ac:dyDescent="0.15">
      <c r="A13" s="6" t="s">
        <v>62</v>
      </c>
      <c r="B13" s="1">
        <f t="shared" si="0"/>
        <v>37037000</v>
      </c>
      <c r="C13" s="18"/>
      <c r="D13" s="1"/>
      <c r="E13" s="1"/>
      <c r="F13" s="1"/>
      <c r="G13" s="1">
        <v>37037000</v>
      </c>
      <c r="H13" s="1"/>
      <c r="I13" s="1"/>
      <c r="J13" s="1"/>
      <c r="K13" s="1"/>
    </row>
    <row r="14" spans="1:11" ht="18" customHeight="1" x14ac:dyDescent="0.15">
      <c r="A14" s="6" t="s">
        <v>63</v>
      </c>
      <c r="B14" s="1">
        <f t="shared" si="0"/>
        <v>0</v>
      </c>
      <c r="C14" s="18"/>
      <c r="D14" s="1"/>
      <c r="E14" s="1"/>
      <c r="F14" s="1"/>
      <c r="G14" s="1"/>
      <c r="H14" s="1"/>
      <c r="I14" s="1"/>
      <c r="J14" s="1"/>
      <c r="K14" s="1"/>
    </row>
    <row r="15" spans="1:11" ht="18" customHeight="1" x14ac:dyDescent="0.15">
      <c r="A15" s="6" t="s">
        <v>64</v>
      </c>
      <c r="B15" s="1">
        <f t="shared" si="0"/>
        <v>1541370000</v>
      </c>
      <c r="C15" s="18"/>
      <c r="D15" s="1"/>
      <c r="E15" s="1">
        <v>1374001000</v>
      </c>
      <c r="F15" s="1"/>
      <c r="G15" s="1">
        <v>167369000</v>
      </c>
      <c r="H15" s="1"/>
      <c r="I15" s="1"/>
      <c r="J15" s="1"/>
      <c r="K15" s="1"/>
    </row>
    <row r="16" spans="1:11" ht="18" customHeight="1" x14ac:dyDescent="0.15">
      <c r="A16" s="6" t="s">
        <v>65</v>
      </c>
      <c r="B16" s="1">
        <f t="shared" si="0"/>
        <v>12097000</v>
      </c>
      <c r="C16" s="18"/>
      <c r="D16" s="1"/>
      <c r="E16" s="1">
        <v>12097000</v>
      </c>
      <c r="F16" s="1"/>
      <c r="G16" s="1"/>
      <c r="H16" s="1"/>
      <c r="I16" s="1"/>
      <c r="J16" s="1"/>
      <c r="K16" s="1"/>
    </row>
    <row r="17" spans="1:11" ht="18" customHeight="1" x14ac:dyDescent="0.15">
      <c r="A17" s="6" t="s">
        <v>130</v>
      </c>
      <c r="B17" s="1">
        <f t="shared" si="0"/>
        <v>11568000</v>
      </c>
      <c r="C17" s="18"/>
      <c r="D17" s="1"/>
      <c r="E17" s="1">
        <v>11439000</v>
      </c>
      <c r="F17" s="1"/>
      <c r="G17" s="1">
        <v>129000</v>
      </c>
      <c r="H17" s="1"/>
      <c r="I17" s="1"/>
      <c r="J17" s="1"/>
      <c r="K17" s="1"/>
    </row>
    <row r="18" spans="1:11" ht="18" customHeight="1" x14ac:dyDescent="0.15">
      <c r="A18" s="6" t="s">
        <v>131</v>
      </c>
      <c r="B18" s="1">
        <f t="shared" si="0"/>
        <v>0</v>
      </c>
      <c r="C18" s="18"/>
      <c r="D18" s="1"/>
      <c r="E18" s="1"/>
      <c r="F18" s="1"/>
      <c r="G18" s="1"/>
      <c r="H18" s="1"/>
      <c r="I18" s="1"/>
      <c r="J18" s="1"/>
      <c r="K18" s="1"/>
    </row>
    <row r="19" spans="1:11" ht="18" customHeight="1" x14ac:dyDescent="0.15">
      <c r="A19" s="6" t="s">
        <v>62</v>
      </c>
      <c r="B19" s="1">
        <v>16588886</v>
      </c>
      <c r="C19" s="18"/>
      <c r="D19" s="1"/>
      <c r="E19" s="1">
        <v>16588886</v>
      </c>
      <c r="F19" s="1"/>
      <c r="G19" s="1"/>
      <c r="H19" s="1"/>
      <c r="I19" s="1"/>
      <c r="J19" s="1"/>
      <c r="K19" s="1"/>
    </row>
    <row r="20" spans="1:11" ht="18" customHeight="1" x14ac:dyDescent="0.15">
      <c r="A20" s="4" t="s">
        <v>66</v>
      </c>
      <c r="B20" s="1">
        <v>1961890886</v>
      </c>
      <c r="C20" s="18">
        <v>224115580</v>
      </c>
      <c r="D20" s="1"/>
      <c r="E20" s="1">
        <f>SUM(E7:E19)</f>
        <v>1609543886</v>
      </c>
      <c r="F20" s="1"/>
      <c r="G20" s="1">
        <f>SUM(G7:G19)</f>
        <v>352347000</v>
      </c>
      <c r="H20" s="1"/>
      <c r="I20" s="1"/>
      <c r="J20" s="1"/>
      <c r="K20" s="1"/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10"/>
  <pageMargins left="0.3888888888888889" right="0.3888888888888889" top="0.3888888888888889" bottom="0.3888888888888889" header="0.19444444444444445" footer="0.19444444444444445"/>
  <pageSetup paperSize="9" scale="74" fitToHeight="0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ColWidth="8.875" defaultRowHeight="11.25" x14ac:dyDescent="0.15"/>
  <cols>
    <col min="1" max="1" width="22.875" style="5" customWidth="1"/>
    <col min="2" max="9" width="12.875" style="5" customWidth="1"/>
    <col min="10" max="16384" width="8.875" style="5"/>
  </cols>
  <sheetData>
    <row r="1" spans="1:9" ht="21" x14ac:dyDescent="0.2">
      <c r="A1" s="8" t="s">
        <v>67</v>
      </c>
    </row>
    <row r="2" spans="1:9" ht="13.5" x14ac:dyDescent="0.15">
      <c r="A2" s="9" t="s">
        <v>142</v>
      </c>
    </row>
    <row r="3" spans="1:9" ht="13.5" x14ac:dyDescent="0.15">
      <c r="A3" s="9" t="s">
        <v>139</v>
      </c>
    </row>
    <row r="4" spans="1:9" ht="13.5" x14ac:dyDescent="0.15">
      <c r="I4" s="7" t="s">
        <v>115</v>
      </c>
    </row>
    <row r="5" spans="1:9" ht="37.5" customHeight="1" x14ac:dyDescent="0.15">
      <c r="A5" s="14" t="s">
        <v>47</v>
      </c>
      <c r="B5" s="2" t="s">
        <v>68</v>
      </c>
      <c r="C5" s="3" t="s">
        <v>69</v>
      </c>
      <c r="D5" s="3" t="s">
        <v>70</v>
      </c>
      <c r="E5" s="3" t="s">
        <v>71</v>
      </c>
      <c r="F5" s="3" t="s">
        <v>72</v>
      </c>
      <c r="G5" s="3" t="s">
        <v>73</v>
      </c>
      <c r="H5" s="2" t="s">
        <v>74</v>
      </c>
      <c r="I5" s="3" t="s">
        <v>75</v>
      </c>
    </row>
    <row r="6" spans="1:9" ht="18" customHeight="1" x14ac:dyDescent="0.15">
      <c r="A6" s="18">
        <v>1961890886</v>
      </c>
      <c r="B6" s="1">
        <v>1918114886</v>
      </c>
      <c r="C6" s="1">
        <v>19679000</v>
      </c>
      <c r="D6" s="1">
        <v>13767000</v>
      </c>
      <c r="E6" s="1">
        <v>10330000</v>
      </c>
      <c r="F6" s="1"/>
      <c r="G6" s="1"/>
      <c r="H6" s="1"/>
      <c r="I6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/>
  </sheetViews>
  <sheetFormatPr defaultColWidth="8.875" defaultRowHeight="11.25" x14ac:dyDescent="0.15"/>
  <cols>
    <col min="1" max="1" width="22.875" style="5" customWidth="1"/>
    <col min="2" max="10" width="12.875" style="5" customWidth="1"/>
    <col min="11" max="16384" width="8.875" style="5"/>
  </cols>
  <sheetData>
    <row r="1" spans="1:10" ht="21" x14ac:dyDescent="0.2">
      <c r="A1" s="8" t="s">
        <v>76</v>
      </c>
    </row>
    <row r="2" spans="1:10" ht="13.5" x14ac:dyDescent="0.15">
      <c r="A2" s="9" t="s">
        <v>142</v>
      </c>
    </row>
    <row r="3" spans="1:10" ht="13.5" x14ac:dyDescent="0.15">
      <c r="A3" s="9" t="s">
        <v>139</v>
      </c>
    </row>
    <row r="4" spans="1:10" ht="13.5" x14ac:dyDescent="0.15">
      <c r="J4" s="7" t="s">
        <v>115</v>
      </c>
    </row>
    <row r="5" spans="1:10" ht="22.5" customHeight="1" x14ac:dyDescent="0.15">
      <c r="A5" s="14" t="s">
        <v>47</v>
      </c>
      <c r="B5" s="2" t="s">
        <v>77</v>
      </c>
      <c r="C5" s="3" t="s">
        <v>78</v>
      </c>
      <c r="D5" s="3" t="s">
        <v>79</v>
      </c>
      <c r="E5" s="3" t="s">
        <v>80</v>
      </c>
      <c r="F5" s="3" t="s">
        <v>81</v>
      </c>
      <c r="G5" s="3" t="s">
        <v>82</v>
      </c>
      <c r="H5" s="3" t="s">
        <v>83</v>
      </c>
      <c r="I5" s="3" t="s">
        <v>84</v>
      </c>
      <c r="J5" s="2" t="s">
        <v>85</v>
      </c>
    </row>
    <row r="6" spans="1:10" ht="18" customHeight="1" x14ac:dyDescent="0.15">
      <c r="A6" s="18">
        <v>1961890886</v>
      </c>
      <c r="B6" s="1">
        <v>224115580</v>
      </c>
      <c r="C6" s="1">
        <v>207688000</v>
      </c>
      <c r="D6" s="1">
        <v>204102000</v>
      </c>
      <c r="E6" s="1">
        <v>183290000</v>
      </c>
      <c r="F6" s="1">
        <v>160607000</v>
      </c>
      <c r="G6" s="1">
        <v>616821000</v>
      </c>
      <c r="H6" s="1">
        <v>365267306</v>
      </c>
      <c r="I6" s="1"/>
      <c r="J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2" fitToHeight="0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有形固定資産の明細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X15Y01_05</vt:lpstr>
      <vt:lpstr>X16Y08_36</vt:lpstr>
      <vt:lpstr>X19Y08_36</vt:lpstr>
      <vt:lpstr>X22Y08_36</vt:lpstr>
      <vt:lpstr>X25Y08_36</vt:lpstr>
      <vt:lpstr>X28Y08_36</vt:lpstr>
      <vt:lpstr>X31Y05_34</vt:lpstr>
      <vt:lpstr>X31Y06_34</vt:lpstr>
      <vt:lpstr>X31Y07_34</vt:lpstr>
      <vt:lpstr>X31Y13_34</vt:lpstr>
      <vt:lpstr>X31Y15_34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2022-05-05T00:48:31Z</cp:lastPrinted>
  <dcterms:modified xsi:type="dcterms:W3CDTF">2022-05-05T00:48:41Z</dcterms:modified>
</cp:coreProperties>
</file>