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umu\Desktop\※確定【神崎町様】統一的な基準による地方公会計財務書類作成支援業務委託（令和2年度決算分）\※公表用\"/>
    </mc:Choice>
  </mc:AlternateContent>
  <bookViews>
    <workbookView xWindow="-120" yWindow="-120" windowWidth="20730" windowHeight="11040" tabRatio="659"/>
  </bookViews>
  <sheets>
    <sheet name="土地" sheetId="1" r:id="rId1"/>
    <sheet name="立木竹" sheetId="13" state="hidden" r:id="rId2"/>
    <sheet name="建物" sheetId="2" r:id="rId3"/>
    <sheet name="工作物" sheetId="3" r:id="rId4"/>
    <sheet name="物品" sheetId="4" r:id="rId5"/>
    <sheet name="ソフトウェア" sheetId="16" state="hidden" r:id="rId6"/>
    <sheet name="無形" sheetId="14" r:id="rId7"/>
    <sheet name="棚卸資産" sheetId="15" state="hidden" r:id="rId8"/>
    <sheet name="原本" sheetId="5" state="hidden" r:id="rId9"/>
    <sheet name="償却率（定額法）" sheetId="18" r:id="rId10"/>
    <sheet name="固定資産集計表 (簡易水道会計)" sheetId="19" state="hidden" r:id="rId11"/>
    <sheet name="固定資産集計表 (農集会計)" sheetId="20" state="hidden" r:id="rId12"/>
    <sheet name="固定資産集計表 (国保会計)" sheetId="21" state="hidden" r:id="rId13"/>
  </sheets>
  <externalReferences>
    <externalReference r:id="rId14"/>
    <externalReference r:id="rId15"/>
  </externalReferences>
  <definedNames>
    <definedName name="_xlnm._FilterDatabase" localSheetId="2" hidden="1">建物!$A$4:$BY$191</definedName>
    <definedName name="_xlnm._FilterDatabase" localSheetId="3" hidden="1">工作物!$A$3:$BY$306</definedName>
    <definedName name="_xlnm._FilterDatabase" localSheetId="0" hidden="1">土地!$A$4:$BX$640</definedName>
    <definedName name="_xlnm._FilterDatabase" localSheetId="4" hidden="1">物品!$A$4:$BY$87</definedName>
    <definedName name="_xlnm._FilterDatabase" localSheetId="1" hidden="1">立木竹!$A$3:$BW$489</definedName>
    <definedName name="_xlnm.Print_Titles" localSheetId="2">建物!$3:$4</definedName>
    <definedName name="_xlnm.Print_Titles" localSheetId="3">工作物!$3:$4</definedName>
    <definedName name="_xlnm.Print_Titles" localSheetId="0">土地!$3:$4</definedName>
    <definedName name="_xlnm.Print_Titles" localSheetId="4">物品!$3:$4</definedName>
    <definedName name="_xlnm.Print_Titles" localSheetId="6">無形!$3:$4</definedName>
    <definedName name="運営形態">'[1]建物台帳CSV(1)'!$BW$23:$BW$26</definedName>
    <definedName name="科目マスタ" localSheetId="9">[2]科目マスタ!$A:$A</definedName>
    <definedName name="科目マスタ">[2]科目マスタ!$A:$A</definedName>
    <definedName name="諸表種類">[2]科目マスタ!$E$1:$E$5</definedName>
    <definedName name="耐震診断">'[1]建物台帳CSV(1)'!$BU$23:$BU$26</definedName>
    <definedName name="耐震補強">'[1]建物台帳CSV(1)'!$BV$23:$BV$26</definedName>
    <definedName name="利用者属性">'[1]建物台帳CSV(1)'!$CL$24:$CL$26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9" i="4" l="1"/>
  <c r="W308" i="3"/>
  <c r="W193" i="2" l="1"/>
  <c r="V642" i="1" l="1"/>
  <c r="R44" i="2" l="1"/>
  <c r="S44" i="2" s="1"/>
  <c r="U44" i="2"/>
  <c r="Z517" i="1"/>
  <c r="Z518" i="1"/>
  <c r="Z519" i="1"/>
  <c r="Z520" i="1"/>
  <c r="Z521" i="1"/>
  <c r="Z522" i="1"/>
  <c r="Z523" i="1"/>
  <c r="Z524" i="1"/>
  <c r="AQ524" i="1"/>
  <c r="BJ524" i="1" s="1"/>
  <c r="AQ523" i="1"/>
  <c r="BJ523" i="1" s="1"/>
  <c r="AQ522" i="1"/>
  <c r="BJ522" i="1" s="1"/>
  <c r="AQ521" i="1"/>
  <c r="BJ521" i="1" s="1"/>
  <c r="AQ520" i="1"/>
  <c r="BJ520" i="1" s="1"/>
  <c r="AQ519" i="1"/>
  <c r="BJ519" i="1" s="1"/>
  <c r="AQ518" i="1"/>
  <c r="BJ518" i="1" s="1"/>
  <c r="AQ517" i="1"/>
  <c r="BJ517" i="1" s="1"/>
  <c r="T524" i="1"/>
  <c r="Q524" i="1"/>
  <c r="S524" i="1" s="1"/>
  <c r="T523" i="1"/>
  <c r="Q523" i="1"/>
  <c r="R523" i="1" s="1"/>
  <c r="T522" i="1"/>
  <c r="Q522" i="1"/>
  <c r="S522" i="1" s="1"/>
  <c r="T521" i="1"/>
  <c r="Q521" i="1"/>
  <c r="S521" i="1" s="1"/>
  <c r="T520" i="1"/>
  <c r="Q520" i="1"/>
  <c r="S520" i="1" s="1"/>
  <c r="T519" i="1"/>
  <c r="Q519" i="1"/>
  <c r="R519" i="1" s="1"/>
  <c r="T518" i="1"/>
  <c r="Q518" i="1"/>
  <c r="S518" i="1" s="1"/>
  <c r="T517" i="1"/>
  <c r="Q517" i="1"/>
  <c r="S517" i="1" s="1"/>
  <c r="R522" i="1" l="1"/>
  <c r="U522" i="1" s="1"/>
  <c r="BH522" i="1" s="1"/>
  <c r="AO522" i="1" s="1"/>
  <c r="S519" i="1"/>
  <c r="U519" i="1" s="1"/>
  <c r="BH519" i="1" s="1"/>
  <c r="AO519" i="1" s="1"/>
  <c r="T44" i="2"/>
  <c r="V44" i="2" s="1"/>
  <c r="R520" i="1"/>
  <c r="U520" i="1" s="1"/>
  <c r="BH520" i="1" s="1"/>
  <c r="AO520" i="1" s="1"/>
  <c r="S523" i="1"/>
  <c r="U523" i="1" s="1"/>
  <c r="BH523" i="1" s="1"/>
  <c r="AO523" i="1" s="1"/>
  <c r="R524" i="1"/>
  <c r="U524" i="1" s="1"/>
  <c r="BH524" i="1" s="1"/>
  <c r="AO524" i="1" s="1"/>
  <c r="R517" i="1"/>
  <c r="U517" i="1" s="1"/>
  <c r="BH517" i="1" s="1"/>
  <c r="AO517" i="1" s="1"/>
  <c r="R521" i="1"/>
  <c r="U521" i="1" s="1"/>
  <c r="BH521" i="1" s="1"/>
  <c r="AO521" i="1" s="1"/>
  <c r="R518" i="1"/>
  <c r="U518" i="1" s="1"/>
  <c r="BH518" i="1" s="1"/>
  <c r="AO518" i="1" s="1"/>
  <c r="E1" i="14"/>
  <c r="E1" i="2"/>
  <c r="N77" i="4"/>
  <c r="R77" i="4"/>
  <c r="S77" i="4" s="1"/>
  <c r="U77" i="4"/>
  <c r="N78" i="4"/>
  <c r="R78" i="4"/>
  <c r="S78" i="4" s="1"/>
  <c r="U78" i="4"/>
  <c r="N79" i="4"/>
  <c r="R79" i="4"/>
  <c r="S79" i="4" s="1"/>
  <c r="U79" i="4"/>
  <c r="N80" i="4"/>
  <c r="R80" i="4"/>
  <c r="S80" i="4" s="1"/>
  <c r="U80" i="4"/>
  <c r="N81" i="4"/>
  <c r="R81" i="4"/>
  <c r="S81" i="4" s="1"/>
  <c r="U81" i="4"/>
  <c r="N82" i="4"/>
  <c r="R82" i="4"/>
  <c r="S82" i="4" s="1"/>
  <c r="U82" i="4"/>
  <c r="N83" i="4"/>
  <c r="R83" i="4"/>
  <c r="S83" i="4" s="1"/>
  <c r="U83" i="4"/>
  <c r="N84" i="4"/>
  <c r="R84" i="4"/>
  <c r="S84" i="4" s="1"/>
  <c r="U84" i="4"/>
  <c r="N85" i="4"/>
  <c r="R85" i="4"/>
  <c r="S85" i="4" s="1"/>
  <c r="U85" i="4"/>
  <c r="N86" i="4"/>
  <c r="R86" i="4"/>
  <c r="S86" i="4" s="1"/>
  <c r="U86" i="4"/>
  <c r="N87" i="4"/>
  <c r="R87" i="4"/>
  <c r="S87" i="4" s="1"/>
  <c r="U87" i="4"/>
  <c r="Z414" i="1"/>
  <c r="Q414" i="1"/>
  <c r="R414" i="1" s="1"/>
  <c r="T414" i="1"/>
  <c r="AQ414" i="1"/>
  <c r="T82" i="4" l="1"/>
  <c r="V82" i="4" s="1"/>
  <c r="T78" i="4"/>
  <c r="BJ414" i="1"/>
  <c r="V78" i="4"/>
  <c r="T86" i="4"/>
  <c r="V86" i="4" s="1"/>
  <c r="T84" i="4"/>
  <c r="V84" i="4" s="1"/>
  <c r="T80" i="4"/>
  <c r="V80" i="4" s="1"/>
  <c r="T87" i="4"/>
  <c r="V87" i="4" s="1"/>
  <c r="T85" i="4"/>
  <c r="V85" i="4" s="1"/>
  <c r="T83" i="4"/>
  <c r="V83" i="4" s="1"/>
  <c r="T81" i="4"/>
  <c r="V81" i="4" s="1"/>
  <c r="T79" i="4"/>
  <c r="V79" i="4" s="1"/>
  <c r="T77" i="4"/>
  <c r="V77" i="4" s="1"/>
  <c r="S414" i="1"/>
  <c r="AQ613" i="1" l="1"/>
  <c r="AA290" i="3" l="1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144" i="2"/>
  <c r="AA138" i="2"/>
  <c r="AA132" i="2"/>
  <c r="AA127" i="2"/>
  <c r="AA123" i="2"/>
  <c r="AA121" i="2"/>
  <c r="AA119" i="2"/>
  <c r="AA118" i="2"/>
  <c r="AA117" i="2"/>
  <c r="AA116" i="2"/>
  <c r="AA115" i="2"/>
  <c r="AA114" i="2"/>
  <c r="AA112" i="2"/>
  <c r="AA110" i="2"/>
  <c r="AA109" i="2"/>
  <c r="AA108" i="2"/>
  <c r="AA107" i="2"/>
  <c r="AA106" i="2"/>
  <c r="AA105" i="2"/>
  <c r="AA104" i="2"/>
  <c r="AA103" i="2"/>
  <c r="AA99" i="2"/>
  <c r="AA98" i="2"/>
  <c r="AA97" i="2"/>
  <c r="AA96" i="2"/>
  <c r="AA73" i="2"/>
  <c r="AA68" i="2"/>
  <c r="AA46" i="2"/>
  <c r="AA42" i="2"/>
  <c r="AA22" i="2"/>
  <c r="AA8" i="2"/>
  <c r="AA6" i="2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5" i="3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5" i="2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5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5" i="4"/>
  <c r="N6" i="14"/>
  <c r="N5" i="14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5" i="16"/>
  <c r="G36" i="21" l="1"/>
  <c r="F36" i="21"/>
  <c r="E36" i="21"/>
  <c r="D36" i="21"/>
  <c r="C36" i="21"/>
  <c r="B36" i="21"/>
  <c r="G35" i="21"/>
  <c r="F35" i="21"/>
  <c r="E35" i="21"/>
  <c r="D35" i="21"/>
  <c r="C35" i="21"/>
  <c r="B35" i="21"/>
  <c r="G34" i="21"/>
  <c r="F34" i="21"/>
  <c r="E34" i="21"/>
  <c r="D34" i="21"/>
  <c r="C34" i="21"/>
  <c r="B34" i="21"/>
  <c r="G33" i="21"/>
  <c r="F33" i="21"/>
  <c r="E33" i="21"/>
  <c r="D33" i="21"/>
  <c r="C33" i="21"/>
  <c r="B33" i="21"/>
  <c r="G32" i="21"/>
  <c r="F32" i="21"/>
  <c r="E32" i="21"/>
  <c r="D32" i="21"/>
  <c r="C32" i="21"/>
  <c r="B32" i="21"/>
  <c r="G25" i="21"/>
  <c r="F25" i="21"/>
  <c r="E25" i="21"/>
  <c r="D25" i="21"/>
  <c r="C25" i="21"/>
  <c r="B25" i="21"/>
  <c r="G24" i="21"/>
  <c r="F24" i="21"/>
  <c r="E24" i="21"/>
  <c r="D24" i="21"/>
  <c r="C24" i="21"/>
  <c r="B24" i="21"/>
  <c r="G23" i="21"/>
  <c r="F23" i="21"/>
  <c r="E23" i="21"/>
  <c r="D23" i="21"/>
  <c r="C23" i="21"/>
  <c r="B23" i="21"/>
  <c r="G22" i="21"/>
  <c r="F22" i="21"/>
  <c r="E22" i="21"/>
  <c r="D22" i="21"/>
  <c r="C22" i="21"/>
  <c r="B22" i="21"/>
  <c r="G21" i="21"/>
  <c r="F21" i="21"/>
  <c r="E21" i="21"/>
  <c r="D21" i="21"/>
  <c r="C21" i="21"/>
  <c r="B21" i="21"/>
  <c r="G14" i="21"/>
  <c r="F14" i="21"/>
  <c r="E14" i="21"/>
  <c r="D14" i="21"/>
  <c r="C14" i="21"/>
  <c r="B14" i="21"/>
  <c r="G13" i="21"/>
  <c r="F13" i="21"/>
  <c r="E13" i="21"/>
  <c r="D13" i="21"/>
  <c r="C13" i="21"/>
  <c r="B13" i="21"/>
  <c r="G12" i="21"/>
  <c r="F12" i="21"/>
  <c r="E12" i="21"/>
  <c r="D12" i="21"/>
  <c r="C12" i="21"/>
  <c r="B12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  <c r="G36" i="20"/>
  <c r="F36" i="20"/>
  <c r="E36" i="20"/>
  <c r="D36" i="20"/>
  <c r="C36" i="20"/>
  <c r="B36" i="20"/>
  <c r="G35" i="20"/>
  <c r="F35" i="20"/>
  <c r="E35" i="20"/>
  <c r="D35" i="20"/>
  <c r="C35" i="20"/>
  <c r="B35" i="20"/>
  <c r="C34" i="20"/>
  <c r="B34" i="20"/>
  <c r="G33" i="20"/>
  <c r="F33" i="20"/>
  <c r="E33" i="20"/>
  <c r="D33" i="20"/>
  <c r="C33" i="20"/>
  <c r="B33" i="20"/>
  <c r="G32" i="20"/>
  <c r="F32" i="20"/>
  <c r="E32" i="20"/>
  <c r="D32" i="20"/>
  <c r="C32" i="20"/>
  <c r="B32" i="20"/>
  <c r="G25" i="20"/>
  <c r="F25" i="20"/>
  <c r="E25" i="20"/>
  <c r="D25" i="20"/>
  <c r="C25" i="20"/>
  <c r="B25" i="20"/>
  <c r="G24" i="20"/>
  <c r="F24" i="20"/>
  <c r="E24" i="20"/>
  <c r="D24" i="20"/>
  <c r="C24" i="20"/>
  <c r="B24" i="20"/>
  <c r="B23" i="20"/>
  <c r="B22" i="20"/>
  <c r="C21" i="20"/>
  <c r="B21" i="20"/>
  <c r="B14" i="20"/>
  <c r="G13" i="20"/>
  <c r="F13" i="20"/>
  <c r="E13" i="20"/>
  <c r="D13" i="20"/>
  <c r="C13" i="20"/>
  <c r="B13" i="20"/>
  <c r="B12" i="20"/>
  <c r="G11" i="20"/>
  <c r="F11" i="20"/>
  <c r="E11" i="20"/>
  <c r="D11" i="20"/>
  <c r="C11" i="20"/>
  <c r="B11" i="20"/>
  <c r="G10" i="20"/>
  <c r="F10" i="20"/>
  <c r="E10" i="20"/>
  <c r="D10" i="20"/>
  <c r="C10" i="20"/>
  <c r="B10" i="20"/>
  <c r="B9" i="20"/>
  <c r="B8" i="20"/>
  <c r="G7" i="20"/>
  <c r="F7" i="20"/>
  <c r="E7" i="20"/>
  <c r="D7" i="20"/>
  <c r="C7" i="20"/>
  <c r="B7" i="20"/>
  <c r="C6" i="20"/>
  <c r="B6" i="20"/>
  <c r="G36" i="19"/>
  <c r="F36" i="19"/>
  <c r="E36" i="19"/>
  <c r="D36" i="19"/>
  <c r="C36" i="19"/>
  <c r="B36" i="19"/>
  <c r="G35" i="19"/>
  <c r="F35" i="19"/>
  <c r="E35" i="19"/>
  <c r="D35" i="19"/>
  <c r="C35" i="19"/>
  <c r="B35" i="19"/>
  <c r="G34" i="19"/>
  <c r="F34" i="19"/>
  <c r="E34" i="19"/>
  <c r="D34" i="19"/>
  <c r="C34" i="19"/>
  <c r="B34" i="19"/>
  <c r="G33" i="19"/>
  <c r="F33" i="19"/>
  <c r="E33" i="19"/>
  <c r="D33" i="19"/>
  <c r="C33" i="19"/>
  <c r="B33" i="19"/>
  <c r="G32" i="19"/>
  <c r="F32" i="19"/>
  <c r="E32" i="19"/>
  <c r="D32" i="19"/>
  <c r="C32" i="19"/>
  <c r="B32" i="19"/>
  <c r="G25" i="19"/>
  <c r="F25" i="19"/>
  <c r="E25" i="19"/>
  <c r="D25" i="19"/>
  <c r="C25" i="19"/>
  <c r="B25" i="19"/>
  <c r="G24" i="19"/>
  <c r="F24" i="19"/>
  <c r="E24" i="19"/>
  <c r="D24" i="19"/>
  <c r="C24" i="19"/>
  <c r="B24" i="19"/>
  <c r="B23" i="19"/>
  <c r="B22" i="19"/>
  <c r="C21" i="19"/>
  <c r="B21" i="19"/>
  <c r="B14" i="19"/>
  <c r="G13" i="19"/>
  <c r="F13" i="19"/>
  <c r="E13" i="19"/>
  <c r="D13" i="19"/>
  <c r="C13" i="19"/>
  <c r="B13" i="19"/>
  <c r="B12" i="19"/>
  <c r="G11" i="19"/>
  <c r="F11" i="19"/>
  <c r="E11" i="19"/>
  <c r="D11" i="19"/>
  <c r="C11" i="19"/>
  <c r="B11" i="19"/>
  <c r="G10" i="19"/>
  <c r="F10" i="19"/>
  <c r="E10" i="19"/>
  <c r="D10" i="19"/>
  <c r="C10" i="19"/>
  <c r="B10" i="19"/>
  <c r="B9" i="19"/>
  <c r="B8" i="19"/>
  <c r="G7" i="19"/>
  <c r="F7" i="19"/>
  <c r="E7" i="19"/>
  <c r="D7" i="19"/>
  <c r="C7" i="19"/>
  <c r="B7" i="19"/>
  <c r="C6" i="19"/>
  <c r="B6" i="19"/>
  <c r="H13" i="20" l="1"/>
  <c r="G37" i="21"/>
  <c r="F26" i="21"/>
  <c r="E37" i="21"/>
  <c r="E26" i="21"/>
  <c r="C37" i="21"/>
  <c r="F37" i="21"/>
  <c r="C26" i="21"/>
  <c r="B37" i="21"/>
  <c r="D26" i="21"/>
  <c r="E37" i="19"/>
  <c r="F37" i="19"/>
  <c r="H11" i="20"/>
  <c r="G26" i="21"/>
  <c r="H25" i="20"/>
  <c r="D37" i="21"/>
  <c r="D37" i="19"/>
  <c r="B37" i="20"/>
  <c r="B26" i="21"/>
  <c r="G37" i="19"/>
  <c r="C37" i="20"/>
  <c r="C37" i="19"/>
  <c r="B26" i="20"/>
  <c r="H8" i="21"/>
  <c r="H24" i="21"/>
  <c r="H34" i="21"/>
  <c r="H36" i="21"/>
  <c r="H11" i="19"/>
  <c r="H13" i="19"/>
  <c r="H34" i="19"/>
  <c r="H36" i="19"/>
  <c r="H36" i="20"/>
  <c r="H10" i="21"/>
  <c r="H12" i="21"/>
  <c r="H14" i="21"/>
  <c r="H22" i="21"/>
  <c r="B26" i="19"/>
  <c r="B37" i="19"/>
  <c r="B15" i="21"/>
  <c r="B15" i="20"/>
  <c r="B15" i="19"/>
  <c r="H9" i="21"/>
  <c r="H13" i="21"/>
  <c r="H23" i="21"/>
  <c r="H25" i="21"/>
  <c r="H33" i="21"/>
  <c r="H35" i="21"/>
  <c r="H10" i="20"/>
  <c r="H24" i="20"/>
  <c r="H33" i="20"/>
  <c r="H35" i="20"/>
  <c r="H10" i="19"/>
  <c r="H24" i="19"/>
  <c r="H25" i="19"/>
  <c r="H33" i="19"/>
  <c r="H35" i="19"/>
  <c r="S100" i="16"/>
  <c r="Q100" i="16"/>
  <c r="T100" i="16" s="1"/>
  <c r="BG100" i="16" s="1"/>
  <c r="P100" i="16"/>
  <c r="R100" i="16" s="1"/>
  <c r="BG99" i="16"/>
  <c r="AN99" i="16" s="1"/>
  <c r="S99" i="16"/>
  <c r="Q99" i="16"/>
  <c r="T99" i="16" s="1"/>
  <c r="P99" i="16"/>
  <c r="R99" i="16" s="1"/>
  <c r="S98" i="16"/>
  <c r="Q98" i="16"/>
  <c r="T98" i="16" s="1"/>
  <c r="BG98" i="16" s="1"/>
  <c r="P98" i="16"/>
  <c r="R98" i="16" s="1"/>
  <c r="S97" i="16"/>
  <c r="Q97" i="16"/>
  <c r="T97" i="16" s="1"/>
  <c r="BG97" i="16" s="1"/>
  <c r="AN97" i="16" s="1"/>
  <c r="P97" i="16"/>
  <c r="R97" i="16" s="1"/>
  <c r="S96" i="16"/>
  <c r="Q96" i="16"/>
  <c r="T96" i="16" s="1"/>
  <c r="BG96" i="16" s="1"/>
  <c r="P96" i="16"/>
  <c r="R96" i="16" s="1"/>
  <c r="BG95" i="16"/>
  <c r="AN95" i="16" s="1"/>
  <c r="S95" i="16"/>
  <c r="Q95" i="16"/>
  <c r="T95" i="16" s="1"/>
  <c r="P95" i="16"/>
  <c r="R95" i="16" s="1"/>
  <c r="S94" i="16"/>
  <c r="Q94" i="16"/>
  <c r="T94" i="16" s="1"/>
  <c r="BG94" i="16" s="1"/>
  <c r="P94" i="16"/>
  <c r="R94" i="16" s="1"/>
  <c r="S93" i="16"/>
  <c r="Q93" i="16"/>
  <c r="T93" i="16" s="1"/>
  <c r="BG93" i="16" s="1"/>
  <c r="AN93" i="16" s="1"/>
  <c r="P93" i="16"/>
  <c r="R93" i="16" s="1"/>
  <c r="S92" i="16"/>
  <c r="Q92" i="16"/>
  <c r="T92" i="16" s="1"/>
  <c r="BG92" i="16" s="1"/>
  <c r="P92" i="16"/>
  <c r="R92" i="16" s="1"/>
  <c r="BG91" i="16"/>
  <c r="AN91" i="16" s="1"/>
  <c r="S91" i="16"/>
  <c r="Q91" i="16"/>
  <c r="T91" i="16" s="1"/>
  <c r="P91" i="16"/>
  <c r="R91" i="16" s="1"/>
  <c r="S90" i="16"/>
  <c r="Q90" i="16"/>
  <c r="T90" i="16" s="1"/>
  <c r="BG90" i="16" s="1"/>
  <c r="P90" i="16"/>
  <c r="R90" i="16" s="1"/>
  <c r="S89" i="16"/>
  <c r="Q89" i="16"/>
  <c r="T89" i="16" s="1"/>
  <c r="BG89" i="16" s="1"/>
  <c r="AN89" i="16" s="1"/>
  <c r="P89" i="16"/>
  <c r="R89" i="16" s="1"/>
  <c r="S88" i="16"/>
  <c r="Q88" i="16"/>
  <c r="T88" i="16" s="1"/>
  <c r="BG88" i="16" s="1"/>
  <c r="P88" i="16"/>
  <c r="R88" i="16" s="1"/>
  <c r="BG87" i="16"/>
  <c r="AN87" i="16" s="1"/>
  <c r="S87" i="16"/>
  <c r="Q87" i="16"/>
  <c r="T87" i="16" s="1"/>
  <c r="P87" i="16"/>
  <c r="R87" i="16" s="1"/>
  <c r="S86" i="16"/>
  <c r="Q86" i="16"/>
  <c r="T86" i="16" s="1"/>
  <c r="BG86" i="16" s="1"/>
  <c r="P86" i="16"/>
  <c r="R86" i="16" s="1"/>
  <c r="S85" i="16"/>
  <c r="Q85" i="16"/>
  <c r="T85" i="16" s="1"/>
  <c r="BG85" i="16" s="1"/>
  <c r="AN85" i="16" s="1"/>
  <c r="P85" i="16"/>
  <c r="R85" i="16" s="1"/>
  <c r="S84" i="16"/>
  <c r="P84" i="16"/>
  <c r="T83" i="16"/>
  <c r="BG83" i="16" s="1"/>
  <c r="AN83" i="16" s="1"/>
  <c r="S83" i="16"/>
  <c r="R83" i="16"/>
  <c r="P83" i="16"/>
  <c r="Q83" i="16" s="1"/>
  <c r="T82" i="16"/>
  <c r="BG82" i="16" s="1"/>
  <c r="AN82" i="16" s="1"/>
  <c r="S82" i="16"/>
  <c r="R82" i="16"/>
  <c r="P82" i="16"/>
  <c r="Q82" i="16" s="1"/>
  <c r="T81" i="16"/>
  <c r="BG81" i="16" s="1"/>
  <c r="AN81" i="16" s="1"/>
  <c r="S81" i="16"/>
  <c r="R81" i="16"/>
  <c r="P81" i="16"/>
  <c r="Q81" i="16" s="1"/>
  <c r="T80" i="16"/>
  <c r="BG80" i="16" s="1"/>
  <c r="AN80" i="16" s="1"/>
  <c r="S80" i="16"/>
  <c r="R80" i="16"/>
  <c r="P80" i="16"/>
  <c r="Q80" i="16" s="1"/>
  <c r="T79" i="16"/>
  <c r="BG79" i="16" s="1"/>
  <c r="AN79" i="16" s="1"/>
  <c r="S79" i="16"/>
  <c r="R79" i="16"/>
  <c r="P79" i="16"/>
  <c r="Q79" i="16" s="1"/>
  <c r="T78" i="16"/>
  <c r="BG78" i="16" s="1"/>
  <c r="AN78" i="16" s="1"/>
  <c r="S78" i="16"/>
  <c r="R78" i="16"/>
  <c r="P78" i="16"/>
  <c r="Q78" i="16" s="1"/>
  <c r="T77" i="16"/>
  <c r="BG77" i="16" s="1"/>
  <c r="AN77" i="16" s="1"/>
  <c r="S77" i="16"/>
  <c r="R77" i="16"/>
  <c r="P77" i="16"/>
  <c r="Q77" i="16" s="1"/>
  <c r="T76" i="16"/>
  <c r="BG76" i="16" s="1"/>
  <c r="AN76" i="16" s="1"/>
  <c r="S76" i="16"/>
  <c r="R76" i="16"/>
  <c r="P76" i="16"/>
  <c r="Q76" i="16" s="1"/>
  <c r="T75" i="16"/>
  <c r="BG75" i="16" s="1"/>
  <c r="AN75" i="16" s="1"/>
  <c r="S75" i="16"/>
  <c r="R75" i="16"/>
  <c r="P75" i="16"/>
  <c r="Q75" i="16" s="1"/>
  <c r="T74" i="16"/>
  <c r="BG74" i="16" s="1"/>
  <c r="AN74" i="16" s="1"/>
  <c r="S74" i="16"/>
  <c r="R74" i="16"/>
  <c r="P74" i="16"/>
  <c r="Q74" i="16" s="1"/>
  <c r="T73" i="16"/>
  <c r="BG73" i="16" s="1"/>
  <c r="AN73" i="16" s="1"/>
  <c r="S73" i="16"/>
  <c r="R73" i="16"/>
  <c r="P73" i="16"/>
  <c r="Q73" i="16" s="1"/>
  <c r="T72" i="16"/>
  <c r="BG72" i="16" s="1"/>
  <c r="AN72" i="16" s="1"/>
  <c r="S72" i="16"/>
  <c r="R72" i="16"/>
  <c r="P72" i="16"/>
  <c r="Q72" i="16" s="1"/>
  <c r="T71" i="16"/>
  <c r="BG71" i="16" s="1"/>
  <c r="AN71" i="16" s="1"/>
  <c r="S71" i="16"/>
  <c r="R71" i="16"/>
  <c r="P71" i="16"/>
  <c r="Q71" i="16" s="1"/>
  <c r="T70" i="16"/>
  <c r="BG70" i="16" s="1"/>
  <c r="AN70" i="16" s="1"/>
  <c r="S70" i="16"/>
  <c r="R70" i="16"/>
  <c r="P70" i="16"/>
  <c r="Q70" i="16" s="1"/>
  <c r="T69" i="16"/>
  <c r="BG69" i="16" s="1"/>
  <c r="AN69" i="16" s="1"/>
  <c r="S69" i="16"/>
  <c r="R69" i="16"/>
  <c r="P69" i="16"/>
  <c r="Q69" i="16" s="1"/>
  <c r="T68" i="16"/>
  <c r="BG68" i="16" s="1"/>
  <c r="AN68" i="16" s="1"/>
  <c r="S68" i="16"/>
  <c r="R68" i="16"/>
  <c r="P68" i="16"/>
  <c r="Q68" i="16" s="1"/>
  <c r="T67" i="16"/>
  <c r="BG67" i="16" s="1"/>
  <c r="AN67" i="16" s="1"/>
  <c r="S67" i="16"/>
  <c r="R67" i="16"/>
  <c r="P67" i="16"/>
  <c r="Q67" i="16" s="1"/>
  <c r="T66" i="16"/>
  <c r="BG66" i="16" s="1"/>
  <c r="AN66" i="16" s="1"/>
  <c r="S66" i="16"/>
  <c r="R66" i="16"/>
  <c r="P66" i="16"/>
  <c r="Q66" i="16" s="1"/>
  <c r="T65" i="16"/>
  <c r="BG65" i="16" s="1"/>
  <c r="AN65" i="16" s="1"/>
  <c r="S65" i="16"/>
  <c r="R65" i="16"/>
  <c r="P65" i="16"/>
  <c r="Q65" i="16" s="1"/>
  <c r="T64" i="16"/>
  <c r="BG64" i="16" s="1"/>
  <c r="AN64" i="16" s="1"/>
  <c r="S64" i="16"/>
  <c r="R64" i="16"/>
  <c r="P64" i="16"/>
  <c r="Q64" i="16" s="1"/>
  <c r="T63" i="16"/>
  <c r="BG63" i="16" s="1"/>
  <c r="AN63" i="16" s="1"/>
  <c r="S63" i="16"/>
  <c r="R63" i="16"/>
  <c r="P63" i="16"/>
  <c r="Q63" i="16" s="1"/>
  <c r="T62" i="16"/>
  <c r="BG62" i="16" s="1"/>
  <c r="AN62" i="16" s="1"/>
  <c r="S62" i="16"/>
  <c r="R62" i="16"/>
  <c r="P62" i="16"/>
  <c r="Q62" i="16" s="1"/>
  <c r="T61" i="16"/>
  <c r="BG61" i="16" s="1"/>
  <c r="AN61" i="16" s="1"/>
  <c r="S61" i="16"/>
  <c r="R61" i="16"/>
  <c r="P61" i="16"/>
  <c r="Q61" i="16" s="1"/>
  <c r="T60" i="16"/>
  <c r="BG60" i="16" s="1"/>
  <c r="AN60" i="16" s="1"/>
  <c r="S60" i="16"/>
  <c r="R60" i="16"/>
  <c r="P60" i="16"/>
  <c r="Q60" i="16" s="1"/>
  <c r="T59" i="16"/>
  <c r="BG59" i="16" s="1"/>
  <c r="AN59" i="16" s="1"/>
  <c r="S59" i="16"/>
  <c r="R59" i="16"/>
  <c r="P59" i="16"/>
  <c r="Q59" i="16" s="1"/>
  <c r="T58" i="16"/>
  <c r="BG58" i="16" s="1"/>
  <c r="AN58" i="16" s="1"/>
  <c r="S58" i="16"/>
  <c r="R58" i="16"/>
  <c r="P58" i="16"/>
  <c r="Q58" i="16" s="1"/>
  <c r="T57" i="16"/>
  <c r="BG57" i="16" s="1"/>
  <c r="AN57" i="16" s="1"/>
  <c r="S57" i="16"/>
  <c r="R57" i="16"/>
  <c r="P57" i="16"/>
  <c r="Q57" i="16" s="1"/>
  <c r="T56" i="16"/>
  <c r="BG56" i="16" s="1"/>
  <c r="AN56" i="16" s="1"/>
  <c r="S56" i="16"/>
  <c r="R56" i="16"/>
  <c r="P56" i="16"/>
  <c r="Q56" i="16" s="1"/>
  <c r="T55" i="16"/>
  <c r="BG55" i="16" s="1"/>
  <c r="AN55" i="16" s="1"/>
  <c r="S55" i="16"/>
  <c r="R55" i="16"/>
  <c r="P55" i="16"/>
  <c r="Q55" i="16" s="1"/>
  <c r="T54" i="16"/>
  <c r="BG54" i="16" s="1"/>
  <c r="AN54" i="16" s="1"/>
  <c r="S54" i="16"/>
  <c r="R54" i="16"/>
  <c r="P54" i="16"/>
  <c r="Q54" i="16" s="1"/>
  <c r="T53" i="16"/>
  <c r="BG53" i="16" s="1"/>
  <c r="AN53" i="16" s="1"/>
  <c r="S53" i="16"/>
  <c r="R53" i="16"/>
  <c r="P53" i="16"/>
  <c r="Q53" i="16" s="1"/>
  <c r="T52" i="16"/>
  <c r="BG52" i="16" s="1"/>
  <c r="AN52" i="16" s="1"/>
  <c r="S52" i="16"/>
  <c r="R52" i="16"/>
  <c r="P52" i="16"/>
  <c r="Q52" i="16" s="1"/>
  <c r="T51" i="16"/>
  <c r="BG51" i="16" s="1"/>
  <c r="AN51" i="16" s="1"/>
  <c r="S51" i="16"/>
  <c r="R51" i="16"/>
  <c r="P51" i="16"/>
  <c r="Q51" i="16" s="1"/>
  <c r="T50" i="16"/>
  <c r="BG50" i="16" s="1"/>
  <c r="AN50" i="16" s="1"/>
  <c r="S50" i="16"/>
  <c r="R50" i="16"/>
  <c r="P50" i="16"/>
  <c r="Q50" i="16" s="1"/>
  <c r="T49" i="16"/>
  <c r="BG49" i="16" s="1"/>
  <c r="AN49" i="16" s="1"/>
  <c r="S49" i="16"/>
  <c r="R49" i="16"/>
  <c r="P49" i="16"/>
  <c r="Q49" i="16" s="1"/>
  <c r="S48" i="16"/>
  <c r="P48" i="16"/>
  <c r="Q48" i="16" s="1"/>
  <c r="T48" i="16" s="1"/>
  <c r="BG48" i="16" s="1"/>
  <c r="AN48" i="16" s="1"/>
  <c r="S47" i="16"/>
  <c r="P47" i="16"/>
  <c r="Q47" i="16" s="1"/>
  <c r="T47" i="16" s="1"/>
  <c r="BG47" i="16" s="1"/>
  <c r="AN47" i="16" s="1"/>
  <c r="S46" i="16"/>
  <c r="P46" i="16"/>
  <c r="Q46" i="16" s="1"/>
  <c r="T46" i="16" s="1"/>
  <c r="BG46" i="16" s="1"/>
  <c r="AN46" i="16" s="1"/>
  <c r="S45" i="16"/>
  <c r="P45" i="16"/>
  <c r="Q45" i="16" s="1"/>
  <c r="T45" i="16" s="1"/>
  <c r="BG45" i="16" s="1"/>
  <c r="AN45" i="16" s="1"/>
  <c r="S44" i="16"/>
  <c r="P44" i="16"/>
  <c r="Q44" i="16" s="1"/>
  <c r="T44" i="16" s="1"/>
  <c r="BG44" i="16" s="1"/>
  <c r="AN44" i="16" s="1"/>
  <c r="S43" i="16"/>
  <c r="P43" i="16"/>
  <c r="Q43" i="16" s="1"/>
  <c r="T43" i="16" s="1"/>
  <c r="BG43" i="16" s="1"/>
  <c r="AN43" i="16" s="1"/>
  <c r="S42" i="16"/>
  <c r="P42" i="16"/>
  <c r="Q42" i="16" s="1"/>
  <c r="T42" i="16" s="1"/>
  <c r="BG42" i="16" s="1"/>
  <c r="AN42" i="16" s="1"/>
  <c r="S41" i="16"/>
  <c r="P41" i="16"/>
  <c r="Q41" i="16" s="1"/>
  <c r="T41" i="16" s="1"/>
  <c r="BG41" i="16" s="1"/>
  <c r="AN41" i="16" s="1"/>
  <c r="S40" i="16"/>
  <c r="P40" i="16"/>
  <c r="Q40" i="16" s="1"/>
  <c r="T40" i="16" s="1"/>
  <c r="BG40" i="16" s="1"/>
  <c r="AN40" i="16" s="1"/>
  <c r="S39" i="16"/>
  <c r="P39" i="16"/>
  <c r="Q39" i="16" s="1"/>
  <c r="T39" i="16" s="1"/>
  <c r="BG39" i="16" s="1"/>
  <c r="AN39" i="16" s="1"/>
  <c r="S38" i="16"/>
  <c r="P38" i="16"/>
  <c r="Q38" i="16" s="1"/>
  <c r="T38" i="16" s="1"/>
  <c r="BG38" i="16" s="1"/>
  <c r="AN38" i="16" s="1"/>
  <c r="S37" i="16"/>
  <c r="P37" i="16"/>
  <c r="Q37" i="16" s="1"/>
  <c r="T37" i="16" s="1"/>
  <c r="BG37" i="16" s="1"/>
  <c r="AN37" i="16" s="1"/>
  <c r="S36" i="16"/>
  <c r="P36" i="16"/>
  <c r="Q36" i="16" s="1"/>
  <c r="T36" i="16" s="1"/>
  <c r="BG36" i="16" s="1"/>
  <c r="AN36" i="16" s="1"/>
  <c r="S35" i="16"/>
  <c r="P35" i="16"/>
  <c r="Q35" i="16" s="1"/>
  <c r="T35" i="16" s="1"/>
  <c r="BG35" i="16" s="1"/>
  <c r="AN35" i="16" s="1"/>
  <c r="S34" i="16"/>
  <c r="P34" i="16"/>
  <c r="Q34" i="16" s="1"/>
  <c r="T34" i="16" s="1"/>
  <c r="BG34" i="16" s="1"/>
  <c r="AN34" i="16" s="1"/>
  <c r="S33" i="16"/>
  <c r="P33" i="16"/>
  <c r="Q33" i="16" s="1"/>
  <c r="T33" i="16" s="1"/>
  <c r="BG33" i="16" s="1"/>
  <c r="AN33" i="16" s="1"/>
  <c r="S32" i="16"/>
  <c r="P32" i="16"/>
  <c r="Q32" i="16" s="1"/>
  <c r="T32" i="16" s="1"/>
  <c r="BG32" i="16" s="1"/>
  <c r="AN32" i="16" s="1"/>
  <c r="S31" i="16"/>
  <c r="P31" i="16"/>
  <c r="Q31" i="16" s="1"/>
  <c r="T31" i="16" s="1"/>
  <c r="BG31" i="16" s="1"/>
  <c r="AN31" i="16" s="1"/>
  <c r="S30" i="16"/>
  <c r="P30" i="16"/>
  <c r="Q30" i="16" s="1"/>
  <c r="T30" i="16" s="1"/>
  <c r="BG30" i="16" s="1"/>
  <c r="AN30" i="16" s="1"/>
  <c r="S29" i="16"/>
  <c r="P29" i="16"/>
  <c r="Q29" i="16" s="1"/>
  <c r="T29" i="16" s="1"/>
  <c r="BG29" i="16" s="1"/>
  <c r="AN29" i="16" s="1"/>
  <c r="S28" i="16"/>
  <c r="P28" i="16"/>
  <c r="Q28" i="16" s="1"/>
  <c r="T28" i="16" s="1"/>
  <c r="BG28" i="16" s="1"/>
  <c r="AN28" i="16" s="1"/>
  <c r="T27" i="16"/>
  <c r="BG27" i="16" s="1"/>
  <c r="AN27" i="16" s="1"/>
  <c r="S27" i="16"/>
  <c r="R27" i="16"/>
  <c r="P27" i="16"/>
  <c r="Q27" i="16" s="1"/>
  <c r="T26" i="16"/>
  <c r="BG26" i="16" s="1"/>
  <c r="AN26" i="16" s="1"/>
  <c r="S26" i="16"/>
  <c r="R26" i="16"/>
  <c r="P26" i="16"/>
  <c r="Q26" i="16" s="1"/>
  <c r="T25" i="16"/>
  <c r="BG25" i="16" s="1"/>
  <c r="AN25" i="16" s="1"/>
  <c r="S25" i="16"/>
  <c r="R25" i="16"/>
  <c r="P25" i="16"/>
  <c r="Q25" i="16" s="1"/>
  <c r="T24" i="16"/>
  <c r="BG24" i="16" s="1"/>
  <c r="AN24" i="16" s="1"/>
  <c r="S24" i="16"/>
  <c r="R24" i="16"/>
  <c r="P24" i="16"/>
  <c r="Q24" i="16" s="1"/>
  <c r="T23" i="16"/>
  <c r="BG23" i="16" s="1"/>
  <c r="AN23" i="16" s="1"/>
  <c r="S23" i="16"/>
  <c r="R23" i="16"/>
  <c r="P23" i="16"/>
  <c r="Q23" i="16" s="1"/>
  <c r="T22" i="16"/>
  <c r="BG22" i="16" s="1"/>
  <c r="AN22" i="16" s="1"/>
  <c r="S22" i="16"/>
  <c r="R22" i="16"/>
  <c r="P22" i="16"/>
  <c r="Q22" i="16" s="1"/>
  <c r="T21" i="16"/>
  <c r="BG21" i="16" s="1"/>
  <c r="AN21" i="16" s="1"/>
  <c r="S21" i="16"/>
  <c r="R21" i="16"/>
  <c r="P21" i="16"/>
  <c r="Q21" i="16" s="1"/>
  <c r="S20" i="16"/>
  <c r="P20" i="16"/>
  <c r="Q20" i="16" s="1"/>
  <c r="S19" i="16"/>
  <c r="P19" i="16"/>
  <c r="Q19" i="16" s="1"/>
  <c r="S18" i="16"/>
  <c r="P18" i="16"/>
  <c r="Q18" i="16" s="1"/>
  <c r="S17" i="16"/>
  <c r="P17" i="16"/>
  <c r="Q17" i="16" s="1"/>
  <c r="S16" i="16"/>
  <c r="P16" i="16"/>
  <c r="Q16" i="16" s="1"/>
  <c r="S15" i="16"/>
  <c r="P15" i="16"/>
  <c r="Q15" i="16" s="1"/>
  <c r="S14" i="16"/>
  <c r="P14" i="16"/>
  <c r="Q14" i="16" s="1"/>
  <c r="S13" i="16"/>
  <c r="R13" i="16"/>
  <c r="T13" i="16" s="1"/>
  <c r="P13" i="16"/>
  <c r="Q13" i="16" s="1"/>
  <c r="S12" i="16"/>
  <c r="P12" i="16"/>
  <c r="Q12" i="16" s="1"/>
  <c r="S11" i="16"/>
  <c r="R11" i="16"/>
  <c r="T11" i="16" s="1"/>
  <c r="P11" i="16"/>
  <c r="Q11" i="16" s="1"/>
  <c r="S10" i="16"/>
  <c r="P10" i="16"/>
  <c r="Q10" i="16" s="1"/>
  <c r="S9" i="16"/>
  <c r="P9" i="16"/>
  <c r="Q9" i="16" s="1"/>
  <c r="S8" i="16"/>
  <c r="P8" i="16"/>
  <c r="Q8" i="16" s="1"/>
  <c r="S7" i="16"/>
  <c r="P7" i="16"/>
  <c r="Q7" i="16" s="1"/>
  <c r="S6" i="16"/>
  <c r="P6" i="16"/>
  <c r="Q6" i="16" s="1"/>
  <c r="S5" i="16"/>
  <c r="R5" i="16"/>
  <c r="T5" i="16" s="1"/>
  <c r="P5" i="16"/>
  <c r="Q5" i="16" s="1"/>
  <c r="O1" i="16"/>
  <c r="S99" i="15"/>
  <c r="P99" i="15"/>
  <c r="R99" i="15" s="1"/>
  <c r="S98" i="15"/>
  <c r="Q98" i="15"/>
  <c r="T98" i="15" s="1"/>
  <c r="BG98" i="15" s="1"/>
  <c r="AN98" i="15" s="1"/>
  <c r="P98" i="15"/>
  <c r="R98" i="15" s="1"/>
  <c r="S97" i="15"/>
  <c r="Q97" i="15"/>
  <c r="T97" i="15" s="1"/>
  <c r="BG97" i="15" s="1"/>
  <c r="X97" i="15" s="1"/>
  <c r="Y97" i="15" s="1"/>
  <c r="P97" i="15"/>
  <c r="R97" i="15" s="1"/>
  <c r="S96" i="15"/>
  <c r="Q96" i="15"/>
  <c r="T96" i="15" s="1"/>
  <c r="BG96" i="15" s="1"/>
  <c r="P96" i="15"/>
  <c r="R96" i="15" s="1"/>
  <c r="S95" i="15"/>
  <c r="Q95" i="15"/>
  <c r="T95" i="15" s="1"/>
  <c r="BG95" i="15" s="1"/>
  <c r="X95" i="15" s="1"/>
  <c r="Y95" i="15" s="1"/>
  <c r="P95" i="15"/>
  <c r="R95" i="15" s="1"/>
  <c r="S94" i="15"/>
  <c r="P94" i="15"/>
  <c r="R94" i="15" s="1"/>
  <c r="S93" i="15"/>
  <c r="P93" i="15"/>
  <c r="R93" i="15" s="1"/>
  <c r="S92" i="15"/>
  <c r="P92" i="15"/>
  <c r="R92" i="15" s="1"/>
  <c r="S91" i="15"/>
  <c r="P91" i="15"/>
  <c r="R91" i="15" s="1"/>
  <c r="S90" i="15"/>
  <c r="Q90" i="15"/>
  <c r="T90" i="15" s="1"/>
  <c r="BG90" i="15" s="1"/>
  <c r="AN90" i="15" s="1"/>
  <c r="P90" i="15"/>
  <c r="R90" i="15" s="1"/>
  <c r="S89" i="15"/>
  <c r="Q89" i="15"/>
  <c r="T89" i="15" s="1"/>
  <c r="BG89" i="15" s="1"/>
  <c r="X89" i="15" s="1"/>
  <c r="Y89" i="15" s="1"/>
  <c r="P89" i="15"/>
  <c r="R89" i="15" s="1"/>
  <c r="S88" i="15"/>
  <c r="Q88" i="15"/>
  <c r="T88" i="15" s="1"/>
  <c r="BG88" i="15" s="1"/>
  <c r="P88" i="15"/>
  <c r="R88" i="15" s="1"/>
  <c r="S87" i="15"/>
  <c r="Q87" i="15"/>
  <c r="T87" i="15" s="1"/>
  <c r="BG87" i="15" s="1"/>
  <c r="X87" i="15" s="1"/>
  <c r="Y87" i="15" s="1"/>
  <c r="P87" i="15"/>
  <c r="R87" i="15" s="1"/>
  <c r="S86" i="15"/>
  <c r="P86" i="15"/>
  <c r="R86" i="15" s="1"/>
  <c r="S85" i="15"/>
  <c r="P85" i="15"/>
  <c r="R85" i="15" s="1"/>
  <c r="S84" i="15"/>
  <c r="P84" i="15"/>
  <c r="R84" i="15" s="1"/>
  <c r="S83" i="15"/>
  <c r="P83" i="15"/>
  <c r="S82" i="15"/>
  <c r="P82" i="15"/>
  <c r="Q82" i="15" s="1"/>
  <c r="T82" i="15" s="1"/>
  <c r="BG82" i="15" s="1"/>
  <c r="T81" i="15"/>
  <c r="BG81" i="15" s="1"/>
  <c r="S81" i="15"/>
  <c r="R81" i="15"/>
  <c r="P81" i="15"/>
  <c r="Q81" i="15" s="1"/>
  <c r="S80" i="15"/>
  <c r="P80" i="15"/>
  <c r="Q80" i="15" s="1"/>
  <c r="T80" i="15" s="1"/>
  <c r="BG80" i="15" s="1"/>
  <c r="T79" i="15"/>
  <c r="BG79" i="15" s="1"/>
  <c r="S79" i="15"/>
  <c r="R79" i="15"/>
  <c r="P79" i="15"/>
  <c r="Q79" i="15" s="1"/>
  <c r="S78" i="15"/>
  <c r="P78" i="15"/>
  <c r="Q78" i="15" s="1"/>
  <c r="T78" i="15" s="1"/>
  <c r="BG78" i="15" s="1"/>
  <c r="T77" i="15"/>
  <c r="BG77" i="15" s="1"/>
  <c r="S77" i="15"/>
  <c r="R77" i="15"/>
  <c r="P77" i="15"/>
  <c r="Q77" i="15" s="1"/>
  <c r="S76" i="15"/>
  <c r="P76" i="15"/>
  <c r="Q76" i="15" s="1"/>
  <c r="T76" i="15" s="1"/>
  <c r="BG76" i="15" s="1"/>
  <c r="T75" i="15"/>
  <c r="BG75" i="15" s="1"/>
  <c r="S75" i="15"/>
  <c r="R75" i="15"/>
  <c r="P75" i="15"/>
  <c r="Q75" i="15" s="1"/>
  <c r="S74" i="15"/>
  <c r="P74" i="15"/>
  <c r="Q74" i="15" s="1"/>
  <c r="T74" i="15" s="1"/>
  <c r="BG74" i="15" s="1"/>
  <c r="T73" i="15"/>
  <c r="BG73" i="15" s="1"/>
  <c r="S73" i="15"/>
  <c r="R73" i="15"/>
  <c r="P73" i="15"/>
  <c r="Q73" i="15" s="1"/>
  <c r="S72" i="15"/>
  <c r="P72" i="15"/>
  <c r="Q72" i="15" s="1"/>
  <c r="T72" i="15" s="1"/>
  <c r="BG72" i="15" s="1"/>
  <c r="T71" i="15"/>
  <c r="BG71" i="15" s="1"/>
  <c r="S71" i="15"/>
  <c r="R71" i="15"/>
  <c r="P71" i="15"/>
  <c r="Q71" i="15" s="1"/>
  <c r="S70" i="15"/>
  <c r="P70" i="15"/>
  <c r="Q70" i="15" s="1"/>
  <c r="T70" i="15" s="1"/>
  <c r="BG70" i="15" s="1"/>
  <c r="T69" i="15"/>
  <c r="BG69" i="15" s="1"/>
  <c r="S69" i="15"/>
  <c r="R69" i="15"/>
  <c r="P69" i="15"/>
  <c r="Q69" i="15" s="1"/>
  <c r="S68" i="15"/>
  <c r="P68" i="15"/>
  <c r="Q68" i="15" s="1"/>
  <c r="T68" i="15" s="1"/>
  <c r="BG68" i="15" s="1"/>
  <c r="T67" i="15"/>
  <c r="BG67" i="15" s="1"/>
  <c r="S67" i="15"/>
  <c r="R67" i="15"/>
  <c r="P67" i="15"/>
  <c r="Q67" i="15" s="1"/>
  <c r="S66" i="15"/>
  <c r="P66" i="15"/>
  <c r="Q66" i="15" s="1"/>
  <c r="T66" i="15" s="1"/>
  <c r="BG66" i="15" s="1"/>
  <c r="T65" i="15"/>
  <c r="BG65" i="15" s="1"/>
  <c r="S65" i="15"/>
  <c r="R65" i="15"/>
  <c r="P65" i="15"/>
  <c r="Q65" i="15" s="1"/>
  <c r="S64" i="15"/>
  <c r="P64" i="15"/>
  <c r="Q64" i="15" s="1"/>
  <c r="T64" i="15" s="1"/>
  <c r="BG64" i="15" s="1"/>
  <c r="T63" i="15"/>
  <c r="BG63" i="15" s="1"/>
  <c r="S63" i="15"/>
  <c r="R63" i="15"/>
  <c r="P63" i="15"/>
  <c r="Q63" i="15" s="1"/>
  <c r="S62" i="15"/>
  <c r="P62" i="15"/>
  <c r="Q62" i="15" s="1"/>
  <c r="T62" i="15" s="1"/>
  <c r="BG62" i="15" s="1"/>
  <c r="T61" i="15"/>
  <c r="BG61" i="15" s="1"/>
  <c r="S61" i="15"/>
  <c r="R61" i="15"/>
  <c r="P61" i="15"/>
  <c r="Q61" i="15" s="1"/>
  <c r="S60" i="15"/>
  <c r="P60" i="15"/>
  <c r="Q60" i="15" s="1"/>
  <c r="T60" i="15" s="1"/>
  <c r="BG60" i="15" s="1"/>
  <c r="T59" i="15"/>
  <c r="BG59" i="15" s="1"/>
  <c r="S59" i="15"/>
  <c r="R59" i="15"/>
  <c r="P59" i="15"/>
  <c r="Q59" i="15" s="1"/>
  <c r="S58" i="15"/>
  <c r="P58" i="15"/>
  <c r="Q58" i="15" s="1"/>
  <c r="T58" i="15" s="1"/>
  <c r="BG58" i="15" s="1"/>
  <c r="T57" i="15"/>
  <c r="BG57" i="15" s="1"/>
  <c r="S57" i="15"/>
  <c r="R57" i="15"/>
  <c r="P57" i="15"/>
  <c r="Q57" i="15" s="1"/>
  <c r="S56" i="15"/>
  <c r="P56" i="15"/>
  <c r="Q56" i="15" s="1"/>
  <c r="T56" i="15" s="1"/>
  <c r="BG56" i="15" s="1"/>
  <c r="T55" i="15"/>
  <c r="BG55" i="15" s="1"/>
  <c r="S55" i="15"/>
  <c r="R55" i="15"/>
  <c r="P55" i="15"/>
  <c r="Q55" i="15" s="1"/>
  <c r="S54" i="15"/>
  <c r="P54" i="15"/>
  <c r="Q54" i="15" s="1"/>
  <c r="T54" i="15" s="1"/>
  <c r="BG54" i="15" s="1"/>
  <c r="T53" i="15"/>
  <c r="BG53" i="15" s="1"/>
  <c r="S53" i="15"/>
  <c r="R53" i="15"/>
  <c r="P53" i="15"/>
  <c r="Q53" i="15" s="1"/>
  <c r="S52" i="15"/>
  <c r="P52" i="15"/>
  <c r="Q52" i="15" s="1"/>
  <c r="T52" i="15" s="1"/>
  <c r="BG52" i="15" s="1"/>
  <c r="T51" i="15"/>
  <c r="BG51" i="15" s="1"/>
  <c r="S51" i="15"/>
  <c r="R51" i="15"/>
  <c r="P51" i="15"/>
  <c r="Q51" i="15" s="1"/>
  <c r="S50" i="15"/>
  <c r="P50" i="15"/>
  <c r="Q50" i="15" s="1"/>
  <c r="T50" i="15" s="1"/>
  <c r="BG50" i="15" s="1"/>
  <c r="T49" i="15"/>
  <c r="BG49" i="15" s="1"/>
  <c r="S49" i="15"/>
  <c r="R49" i="15"/>
  <c r="P49" i="15"/>
  <c r="Q49" i="15" s="1"/>
  <c r="S48" i="15"/>
  <c r="P48" i="15"/>
  <c r="Q48" i="15" s="1"/>
  <c r="T48" i="15" s="1"/>
  <c r="BG48" i="15" s="1"/>
  <c r="S47" i="15"/>
  <c r="P47" i="15"/>
  <c r="Q47" i="15" s="1"/>
  <c r="T47" i="15" s="1"/>
  <c r="BG47" i="15" s="1"/>
  <c r="S46" i="15"/>
  <c r="P46" i="15"/>
  <c r="Q46" i="15" s="1"/>
  <c r="T46" i="15" s="1"/>
  <c r="BG46" i="15" s="1"/>
  <c r="S45" i="15"/>
  <c r="P45" i="15"/>
  <c r="Q45" i="15" s="1"/>
  <c r="T45" i="15" s="1"/>
  <c r="BG45" i="15" s="1"/>
  <c r="S44" i="15"/>
  <c r="P44" i="15"/>
  <c r="Q44" i="15" s="1"/>
  <c r="T44" i="15" s="1"/>
  <c r="BG44" i="15" s="1"/>
  <c r="S43" i="15"/>
  <c r="P43" i="15"/>
  <c r="Q43" i="15" s="1"/>
  <c r="T43" i="15" s="1"/>
  <c r="BG43" i="15" s="1"/>
  <c r="S42" i="15"/>
  <c r="P42" i="15"/>
  <c r="S41" i="15"/>
  <c r="P41" i="15"/>
  <c r="Q41" i="15" s="1"/>
  <c r="T41" i="15" s="1"/>
  <c r="BG41" i="15" s="1"/>
  <c r="S40" i="15"/>
  <c r="P40" i="15"/>
  <c r="Q40" i="15" s="1"/>
  <c r="T40" i="15" s="1"/>
  <c r="BG40" i="15" s="1"/>
  <c r="S39" i="15"/>
  <c r="P39" i="15"/>
  <c r="Q39" i="15" s="1"/>
  <c r="T39" i="15" s="1"/>
  <c r="BG39" i="15" s="1"/>
  <c r="S38" i="15"/>
  <c r="P38" i="15"/>
  <c r="Q38" i="15" s="1"/>
  <c r="T38" i="15" s="1"/>
  <c r="BG38" i="15" s="1"/>
  <c r="S37" i="15"/>
  <c r="P37" i="15"/>
  <c r="Q37" i="15" s="1"/>
  <c r="T37" i="15" s="1"/>
  <c r="BG37" i="15" s="1"/>
  <c r="S36" i="15"/>
  <c r="P36" i="15"/>
  <c r="Q36" i="15" s="1"/>
  <c r="T36" i="15" s="1"/>
  <c r="BG36" i="15" s="1"/>
  <c r="S35" i="15"/>
  <c r="P35" i="15"/>
  <c r="Q35" i="15" s="1"/>
  <c r="T35" i="15" s="1"/>
  <c r="BG35" i="15" s="1"/>
  <c r="S34" i="15"/>
  <c r="P34" i="15"/>
  <c r="Q34" i="15" s="1"/>
  <c r="T34" i="15" s="1"/>
  <c r="BG34" i="15" s="1"/>
  <c r="S33" i="15"/>
  <c r="P33" i="15"/>
  <c r="S32" i="15"/>
  <c r="P32" i="15"/>
  <c r="S31" i="15"/>
  <c r="P31" i="15"/>
  <c r="S30" i="15"/>
  <c r="P30" i="15"/>
  <c r="S29" i="15"/>
  <c r="P29" i="15"/>
  <c r="S28" i="15"/>
  <c r="P28" i="15"/>
  <c r="S27" i="15"/>
  <c r="P27" i="15"/>
  <c r="S26" i="15"/>
  <c r="P26" i="15"/>
  <c r="S25" i="15"/>
  <c r="P25" i="15"/>
  <c r="S24" i="15"/>
  <c r="P24" i="15"/>
  <c r="S23" i="15"/>
  <c r="P23" i="15"/>
  <c r="S22" i="15"/>
  <c r="P22" i="15"/>
  <c r="S21" i="15"/>
  <c r="P21" i="15"/>
  <c r="S20" i="15"/>
  <c r="P20" i="15"/>
  <c r="S19" i="15"/>
  <c r="P19" i="15"/>
  <c r="S18" i="15"/>
  <c r="P18" i="15"/>
  <c r="S17" i="15"/>
  <c r="P17" i="15"/>
  <c r="S16" i="15"/>
  <c r="P16" i="15"/>
  <c r="S15" i="15"/>
  <c r="P15" i="15"/>
  <c r="S14" i="15"/>
  <c r="R14" i="15"/>
  <c r="P14" i="15"/>
  <c r="Q14" i="15" s="1"/>
  <c r="T14" i="15" s="1"/>
  <c r="BG14" i="15" s="1"/>
  <c r="S13" i="15"/>
  <c r="P13" i="15"/>
  <c r="Q13" i="15" s="1"/>
  <c r="T13" i="15" s="1"/>
  <c r="BG13" i="15" s="1"/>
  <c r="T12" i="15"/>
  <c r="BG12" i="15" s="1"/>
  <c r="S12" i="15"/>
  <c r="R12" i="15"/>
  <c r="P12" i="15"/>
  <c r="Q12" i="15" s="1"/>
  <c r="S11" i="15"/>
  <c r="P11" i="15"/>
  <c r="Q11" i="15" s="1"/>
  <c r="T11" i="15" s="1"/>
  <c r="BG11" i="15" s="1"/>
  <c r="T10" i="15"/>
  <c r="BG10" i="15" s="1"/>
  <c r="S10" i="15"/>
  <c r="R10" i="15"/>
  <c r="P10" i="15"/>
  <c r="Q10" i="15" s="1"/>
  <c r="S9" i="15"/>
  <c r="P9" i="15"/>
  <c r="Q9" i="15" s="1"/>
  <c r="S8" i="15"/>
  <c r="R8" i="15"/>
  <c r="T8" i="15" s="1"/>
  <c r="P8" i="15"/>
  <c r="Q8" i="15" s="1"/>
  <c r="S7" i="15"/>
  <c r="P7" i="15"/>
  <c r="Q7" i="15" s="1"/>
  <c r="S6" i="15"/>
  <c r="P6" i="15"/>
  <c r="Q6" i="15" s="1"/>
  <c r="S5" i="15"/>
  <c r="P5" i="15"/>
  <c r="Q5" i="15" s="1"/>
  <c r="O1" i="15"/>
  <c r="R5" i="15" l="1"/>
  <c r="T5" i="15" s="1"/>
  <c r="R9" i="16"/>
  <c r="T9" i="16" s="1"/>
  <c r="R17" i="16"/>
  <c r="T17" i="16" s="1"/>
  <c r="R7" i="16"/>
  <c r="T7" i="16" s="1"/>
  <c r="R15" i="16"/>
  <c r="T15" i="16" s="1"/>
  <c r="BG15" i="16" s="1"/>
  <c r="I11" i="19"/>
  <c r="R20" i="16"/>
  <c r="T20" i="16" s="1"/>
  <c r="H37" i="21"/>
  <c r="H37" i="19"/>
  <c r="X92" i="16"/>
  <c r="Y92" i="16" s="1"/>
  <c r="AN92" i="16"/>
  <c r="X96" i="16"/>
  <c r="Y96" i="16" s="1"/>
  <c r="AN96" i="16"/>
  <c r="X98" i="16"/>
  <c r="Y98" i="16" s="1"/>
  <c r="AN98" i="16"/>
  <c r="X86" i="16"/>
  <c r="Y86" i="16" s="1"/>
  <c r="AN86" i="16"/>
  <c r="X100" i="16"/>
  <c r="Y100" i="16" s="1"/>
  <c r="AN100" i="16"/>
  <c r="X94" i="16"/>
  <c r="Y94" i="16" s="1"/>
  <c r="AN94" i="16"/>
  <c r="X88" i="16"/>
  <c r="Y88" i="16" s="1"/>
  <c r="AP88" i="16" s="1"/>
  <c r="BI88" i="16" s="1"/>
  <c r="AN88" i="16"/>
  <c r="X90" i="16"/>
  <c r="Y90" i="16" s="1"/>
  <c r="AN90" i="16"/>
  <c r="BG20" i="16"/>
  <c r="X20" i="16" s="1"/>
  <c r="Y20" i="16" s="1"/>
  <c r="R7" i="15"/>
  <c r="T7" i="15" s="1"/>
  <c r="BG7" i="15" s="1"/>
  <c r="R11" i="15"/>
  <c r="R13" i="15"/>
  <c r="R48" i="15"/>
  <c r="R50" i="15"/>
  <c r="R52" i="15"/>
  <c r="R54" i="15"/>
  <c r="R56" i="15"/>
  <c r="R58" i="15"/>
  <c r="R60" i="15"/>
  <c r="R62" i="15"/>
  <c r="R64" i="15"/>
  <c r="R66" i="15"/>
  <c r="R68" i="15"/>
  <c r="R70" i="15"/>
  <c r="R72" i="15"/>
  <c r="R74" i="15"/>
  <c r="R76" i="15"/>
  <c r="R78" i="15"/>
  <c r="R80" i="15"/>
  <c r="R82" i="15"/>
  <c r="Q84" i="15"/>
  <c r="T84" i="15" s="1"/>
  <c r="BG84" i="15" s="1"/>
  <c r="X84" i="15" s="1"/>
  <c r="Y84" i="15" s="1"/>
  <c r="Q85" i="15"/>
  <c r="T85" i="15" s="1"/>
  <c r="BG85" i="15" s="1"/>
  <c r="X85" i="15" s="1"/>
  <c r="Y85" i="15" s="1"/>
  <c r="Q86" i="15"/>
  <c r="T86" i="15" s="1"/>
  <c r="BG86" i="15" s="1"/>
  <c r="AN86" i="15" s="1"/>
  <c r="Q91" i="15"/>
  <c r="T91" i="15" s="1"/>
  <c r="BG91" i="15" s="1"/>
  <c r="X91" i="15" s="1"/>
  <c r="Y91" i="15" s="1"/>
  <c r="Q92" i="15"/>
  <c r="T92" i="15" s="1"/>
  <c r="BG92" i="15" s="1"/>
  <c r="AN92" i="15" s="1"/>
  <c r="Q93" i="15"/>
  <c r="T93" i="15" s="1"/>
  <c r="BG93" i="15" s="1"/>
  <c r="X93" i="15" s="1"/>
  <c r="Y93" i="15" s="1"/>
  <c r="Q94" i="15"/>
  <c r="T94" i="15" s="1"/>
  <c r="BG94" i="15" s="1"/>
  <c r="AN94" i="15" s="1"/>
  <c r="Q99" i="15"/>
  <c r="T99" i="15" s="1"/>
  <c r="BG99" i="15" s="1"/>
  <c r="X99" i="15" s="1"/>
  <c r="Y99" i="15" s="1"/>
  <c r="R19" i="16"/>
  <c r="T19" i="16" s="1"/>
  <c r="BG19" i="16" s="1"/>
  <c r="H26" i="21"/>
  <c r="BG5" i="15"/>
  <c r="BG8" i="15"/>
  <c r="BG5" i="16"/>
  <c r="BG9" i="16"/>
  <c r="BG13" i="16"/>
  <c r="BG17" i="16"/>
  <c r="BG7" i="16"/>
  <c r="BG11" i="16"/>
  <c r="T12" i="16"/>
  <c r="BG12" i="16" s="1"/>
  <c r="R6" i="16"/>
  <c r="T6" i="16" s="1"/>
  <c r="BG6" i="16" s="1"/>
  <c r="R8" i="16"/>
  <c r="T8" i="16" s="1"/>
  <c r="BG8" i="16" s="1"/>
  <c r="R10" i="16"/>
  <c r="T10" i="16" s="1"/>
  <c r="BG10" i="16" s="1"/>
  <c r="R12" i="16"/>
  <c r="R14" i="16"/>
  <c r="T14" i="16" s="1"/>
  <c r="BG14" i="16" s="1"/>
  <c r="R16" i="16"/>
  <c r="T16" i="16" s="1"/>
  <c r="BG16" i="16" s="1"/>
  <c r="R18" i="16"/>
  <c r="T18" i="16" s="1"/>
  <c r="BG18" i="16" s="1"/>
  <c r="R6" i="15"/>
  <c r="T6" i="15" s="1"/>
  <c r="BG6" i="15" s="1"/>
  <c r="R9" i="15"/>
  <c r="T9" i="15" s="1"/>
  <c r="BG9" i="15" s="1"/>
  <c r="X28" i="16"/>
  <c r="Y28" i="16" s="1"/>
  <c r="X30" i="16"/>
  <c r="Y30" i="16" s="1"/>
  <c r="X32" i="16"/>
  <c r="Y32" i="16" s="1"/>
  <c r="X34" i="16"/>
  <c r="Y34" i="16" s="1"/>
  <c r="X36" i="16"/>
  <c r="Y36" i="16" s="1"/>
  <c r="X38" i="16"/>
  <c r="Y38" i="16" s="1"/>
  <c r="X40" i="16"/>
  <c r="Y40" i="16" s="1"/>
  <c r="X42" i="16"/>
  <c r="Y42" i="16" s="1"/>
  <c r="X44" i="16"/>
  <c r="Y44" i="16" s="1"/>
  <c r="X46" i="16"/>
  <c r="Y46" i="16" s="1"/>
  <c r="X48" i="16"/>
  <c r="Y48" i="16" s="1"/>
  <c r="X85" i="16"/>
  <c r="Y85" i="16" s="1"/>
  <c r="X93" i="16"/>
  <c r="Y93" i="16" s="1"/>
  <c r="X21" i="16"/>
  <c r="Y21" i="16" s="1"/>
  <c r="X22" i="16"/>
  <c r="Y22" i="16" s="1"/>
  <c r="X23" i="16"/>
  <c r="Y23" i="16" s="1"/>
  <c r="X24" i="16"/>
  <c r="Y24" i="16" s="1"/>
  <c r="X25" i="16"/>
  <c r="Y25" i="16" s="1"/>
  <c r="X26" i="16"/>
  <c r="Y26" i="16" s="1"/>
  <c r="X27" i="16"/>
  <c r="Y27" i="16" s="1"/>
  <c r="X29" i="16"/>
  <c r="Y29" i="16" s="1"/>
  <c r="X31" i="16"/>
  <c r="Y31" i="16" s="1"/>
  <c r="X33" i="16"/>
  <c r="Y33" i="16" s="1"/>
  <c r="X35" i="16"/>
  <c r="Y35" i="16" s="1"/>
  <c r="X37" i="16"/>
  <c r="Y37" i="16" s="1"/>
  <c r="X39" i="16"/>
  <c r="Y39" i="16" s="1"/>
  <c r="X41" i="16"/>
  <c r="Y41" i="16" s="1"/>
  <c r="X43" i="16"/>
  <c r="Y43" i="16" s="1"/>
  <c r="X45" i="16"/>
  <c r="Y45" i="16" s="1"/>
  <c r="X47" i="16"/>
  <c r="Y47" i="16" s="1"/>
  <c r="X89" i="16"/>
  <c r="Y89" i="16" s="1"/>
  <c r="X97" i="16"/>
  <c r="Y97" i="16" s="1"/>
  <c r="R28" i="16"/>
  <c r="R29" i="16"/>
  <c r="R30" i="16"/>
  <c r="R32" i="16"/>
  <c r="R33" i="16"/>
  <c r="R35" i="16"/>
  <c r="R36" i="16"/>
  <c r="R37" i="16"/>
  <c r="R44" i="16"/>
  <c r="R46" i="16"/>
  <c r="R47" i="16"/>
  <c r="X49" i="16"/>
  <c r="Y49" i="16" s="1"/>
  <c r="X51" i="16"/>
  <c r="Y51" i="16" s="1"/>
  <c r="X52" i="16"/>
  <c r="Y52" i="16" s="1"/>
  <c r="X54" i="16"/>
  <c r="Y54" i="16" s="1"/>
  <c r="X55" i="16"/>
  <c r="Y55" i="16" s="1"/>
  <c r="X57" i="16"/>
  <c r="Y57" i="16" s="1"/>
  <c r="X58" i="16"/>
  <c r="Y58" i="16" s="1"/>
  <c r="X60" i="16"/>
  <c r="Y60" i="16" s="1"/>
  <c r="X61" i="16"/>
  <c r="Y61" i="16" s="1"/>
  <c r="X62" i="16"/>
  <c r="Y62" i="16" s="1"/>
  <c r="X64" i="16"/>
  <c r="Y64" i="16" s="1"/>
  <c r="X66" i="16"/>
  <c r="Y66" i="16" s="1"/>
  <c r="X67" i="16"/>
  <c r="Y67" i="16" s="1"/>
  <c r="X68" i="16"/>
  <c r="Y68" i="16" s="1"/>
  <c r="X69" i="16"/>
  <c r="Y69" i="16" s="1"/>
  <c r="X70" i="16"/>
  <c r="Y70" i="16" s="1"/>
  <c r="X71" i="16"/>
  <c r="Y71" i="16" s="1"/>
  <c r="X72" i="16"/>
  <c r="Y72" i="16" s="1"/>
  <c r="X74" i="16"/>
  <c r="Y74" i="16" s="1"/>
  <c r="X75" i="16"/>
  <c r="Y75" i="16" s="1"/>
  <c r="X77" i="16"/>
  <c r="Y77" i="16" s="1"/>
  <c r="X79" i="16"/>
  <c r="Y79" i="16" s="1"/>
  <c r="X80" i="16"/>
  <c r="Y80" i="16" s="1"/>
  <c r="X81" i="16"/>
  <c r="Y81" i="16" s="1"/>
  <c r="X82" i="16"/>
  <c r="Y82" i="16" s="1"/>
  <c r="X83" i="16"/>
  <c r="Y83" i="16" s="1"/>
  <c r="R31" i="16"/>
  <c r="R34" i="16"/>
  <c r="R38" i="16"/>
  <c r="R39" i="16"/>
  <c r="R40" i="16"/>
  <c r="R41" i="16"/>
  <c r="R42" i="16"/>
  <c r="R43" i="16"/>
  <c r="R45" i="16"/>
  <c r="R48" i="16"/>
  <c r="X50" i="16"/>
  <c r="Y50" i="16" s="1"/>
  <c r="X53" i="16"/>
  <c r="Y53" i="16" s="1"/>
  <c r="X56" i="16"/>
  <c r="Y56" i="16" s="1"/>
  <c r="X59" i="16"/>
  <c r="Y59" i="16" s="1"/>
  <c r="AP59" i="16" s="1"/>
  <c r="BI59" i="16" s="1"/>
  <c r="X63" i="16"/>
  <c r="Y63" i="16" s="1"/>
  <c r="X65" i="16"/>
  <c r="Y65" i="16" s="1"/>
  <c r="AP65" i="16" s="1"/>
  <c r="BI65" i="16" s="1"/>
  <c r="X73" i="16"/>
  <c r="Y73" i="16" s="1"/>
  <c r="X76" i="16"/>
  <c r="Y76" i="16" s="1"/>
  <c r="AP76" i="16" s="1"/>
  <c r="BI76" i="16" s="1"/>
  <c r="X78" i="16"/>
  <c r="Y78" i="16" s="1"/>
  <c r="R84" i="16"/>
  <c r="Q84" i="16"/>
  <c r="T84" i="16" s="1"/>
  <c r="BG84" i="16" s="1"/>
  <c r="AN84" i="16" s="1"/>
  <c r="X87" i="16"/>
  <c r="Y87" i="16" s="1"/>
  <c r="AP87" i="16" s="1"/>
  <c r="BI87" i="16" s="1"/>
  <c r="X91" i="16"/>
  <c r="Y91" i="16" s="1"/>
  <c r="AP91" i="16" s="1"/>
  <c r="BI91" i="16" s="1"/>
  <c r="X95" i="16"/>
  <c r="Y95" i="16" s="1"/>
  <c r="AP95" i="16" s="1"/>
  <c r="BI95" i="16" s="1"/>
  <c r="X99" i="16"/>
  <c r="Y99" i="16" s="1"/>
  <c r="AP99" i="16" s="1"/>
  <c r="BI99" i="16" s="1"/>
  <c r="AN14" i="15"/>
  <c r="X14" i="15"/>
  <c r="Y14" i="15" s="1"/>
  <c r="Q15" i="15"/>
  <c r="T15" i="15" s="1"/>
  <c r="BG15" i="15" s="1"/>
  <c r="R15" i="15"/>
  <c r="Q17" i="15"/>
  <c r="T17" i="15" s="1"/>
  <c r="BG17" i="15" s="1"/>
  <c r="R17" i="15"/>
  <c r="Q19" i="15"/>
  <c r="T19" i="15" s="1"/>
  <c r="BG19" i="15" s="1"/>
  <c r="R19" i="15"/>
  <c r="Q21" i="15"/>
  <c r="T21" i="15" s="1"/>
  <c r="BG21" i="15" s="1"/>
  <c r="R21" i="15"/>
  <c r="Q23" i="15"/>
  <c r="T23" i="15" s="1"/>
  <c r="BG23" i="15" s="1"/>
  <c r="R23" i="15"/>
  <c r="Q25" i="15"/>
  <c r="T25" i="15" s="1"/>
  <c r="BG25" i="15" s="1"/>
  <c r="R25" i="15"/>
  <c r="Q27" i="15"/>
  <c r="T27" i="15" s="1"/>
  <c r="BG27" i="15" s="1"/>
  <c r="R27" i="15"/>
  <c r="Q29" i="15"/>
  <c r="T29" i="15" s="1"/>
  <c r="BG29" i="15" s="1"/>
  <c r="R29" i="15"/>
  <c r="Q31" i="15"/>
  <c r="T31" i="15" s="1"/>
  <c r="BG31" i="15" s="1"/>
  <c r="R31" i="15"/>
  <c r="Q33" i="15"/>
  <c r="T33" i="15" s="1"/>
  <c r="BG33" i="15" s="1"/>
  <c r="R33" i="15"/>
  <c r="AN35" i="15"/>
  <c r="X35" i="15"/>
  <c r="Y35" i="15" s="1"/>
  <c r="AN37" i="15"/>
  <c r="X37" i="15"/>
  <c r="Y37" i="15" s="1"/>
  <c r="AN39" i="15"/>
  <c r="X39" i="15"/>
  <c r="Y39" i="15" s="1"/>
  <c r="AN41" i="15"/>
  <c r="X41" i="15"/>
  <c r="Y41" i="15" s="1"/>
  <c r="Y5" i="15"/>
  <c r="Y7" i="15"/>
  <c r="Y8" i="15"/>
  <c r="AN10" i="15"/>
  <c r="X10" i="15"/>
  <c r="AN11" i="15"/>
  <c r="X11" i="15"/>
  <c r="Y11" i="15" s="1"/>
  <c r="AN12" i="15"/>
  <c r="X12" i="15"/>
  <c r="Y12" i="15" s="1"/>
  <c r="AN13" i="15"/>
  <c r="X13" i="15"/>
  <c r="Y13" i="15" s="1"/>
  <c r="Q16" i="15"/>
  <c r="T16" i="15" s="1"/>
  <c r="BG16" i="15" s="1"/>
  <c r="R16" i="15"/>
  <c r="Q18" i="15"/>
  <c r="T18" i="15" s="1"/>
  <c r="BG18" i="15" s="1"/>
  <c r="R18" i="15"/>
  <c r="Q20" i="15"/>
  <c r="T20" i="15" s="1"/>
  <c r="BG20" i="15" s="1"/>
  <c r="R20" i="15"/>
  <c r="Q22" i="15"/>
  <c r="T22" i="15" s="1"/>
  <c r="BG22" i="15" s="1"/>
  <c r="R22" i="15"/>
  <c r="Q24" i="15"/>
  <c r="T24" i="15" s="1"/>
  <c r="BG24" i="15" s="1"/>
  <c r="R24" i="15"/>
  <c r="Q26" i="15"/>
  <c r="T26" i="15" s="1"/>
  <c r="BG26" i="15" s="1"/>
  <c r="R26" i="15"/>
  <c r="Q28" i="15"/>
  <c r="T28" i="15" s="1"/>
  <c r="BG28" i="15" s="1"/>
  <c r="R28" i="15"/>
  <c r="Q30" i="15"/>
  <c r="T30" i="15" s="1"/>
  <c r="BG30" i="15" s="1"/>
  <c r="R30" i="15"/>
  <c r="Q32" i="15"/>
  <c r="T32" i="15" s="1"/>
  <c r="BG32" i="15" s="1"/>
  <c r="R32" i="15"/>
  <c r="AN34" i="15"/>
  <c r="X34" i="15"/>
  <c r="Y34" i="15" s="1"/>
  <c r="AN36" i="15"/>
  <c r="X36" i="15"/>
  <c r="Y36" i="15" s="1"/>
  <c r="AN38" i="15"/>
  <c r="X38" i="15"/>
  <c r="Y38" i="15" s="1"/>
  <c r="AN40" i="15"/>
  <c r="X40" i="15"/>
  <c r="Y40" i="15" s="1"/>
  <c r="R34" i="15"/>
  <c r="R35" i="15"/>
  <c r="R36" i="15"/>
  <c r="R37" i="15"/>
  <c r="R38" i="15"/>
  <c r="R39" i="15"/>
  <c r="R40" i="15"/>
  <c r="R41" i="15"/>
  <c r="AN43" i="15"/>
  <c r="X43" i="15"/>
  <c r="Y43" i="15" s="1"/>
  <c r="AN45" i="15"/>
  <c r="X45" i="15"/>
  <c r="Y45" i="15" s="1"/>
  <c r="AN47" i="15"/>
  <c r="X47" i="15"/>
  <c r="Y47" i="15" s="1"/>
  <c r="Q42" i="15"/>
  <c r="T42" i="15" s="1"/>
  <c r="BG42" i="15" s="1"/>
  <c r="R42" i="15"/>
  <c r="AN44" i="15"/>
  <c r="X44" i="15"/>
  <c r="Y44" i="15" s="1"/>
  <c r="AN46" i="15"/>
  <c r="X46" i="15"/>
  <c r="Y46" i="15" s="1"/>
  <c r="AN88" i="15"/>
  <c r="X88" i="15"/>
  <c r="Y88" i="15" s="1"/>
  <c r="AN96" i="15"/>
  <c r="X96" i="15"/>
  <c r="Y96" i="15" s="1"/>
  <c r="AN89" i="15"/>
  <c r="AP89" i="15" s="1"/>
  <c r="BI89" i="15" s="1"/>
  <c r="AN97" i="15"/>
  <c r="AP97" i="15" s="1"/>
  <c r="BI97" i="15" s="1"/>
  <c r="R43" i="15"/>
  <c r="R44" i="15"/>
  <c r="R45" i="15"/>
  <c r="R46" i="15"/>
  <c r="R47" i="15"/>
  <c r="AN48" i="15"/>
  <c r="X48" i="15"/>
  <c r="Y48" i="15" s="1"/>
  <c r="AN49" i="15"/>
  <c r="X49" i="15"/>
  <c r="Y49" i="15" s="1"/>
  <c r="AN50" i="15"/>
  <c r="X50" i="15"/>
  <c r="Y50" i="15" s="1"/>
  <c r="AN51" i="15"/>
  <c r="X51" i="15"/>
  <c r="Y51" i="15" s="1"/>
  <c r="AN52" i="15"/>
  <c r="X52" i="15"/>
  <c r="Y52" i="15" s="1"/>
  <c r="AN53" i="15"/>
  <c r="X53" i="15"/>
  <c r="Y53" i="15" s="1"/>
  <c r="AN54" i="15"/>
  <c r="X54" i="15"/>
  <c r="Y54" i="15" s="1"/>
  <c r="AN55" i="15"/>
  <c r="X55" i="15"/>
  <c r="Y55" i="15" s="1"/>
  <c r="AN56" i="15"/>
  <c r="X56" i="15"/>
  <c r="Y56" i="15" s="1"/>
  <c r="AN57" i="15"/>
  <c r="X57" i="15"/>
  <c r="Y57" i="15" s="1"/>
  <c r="AN58" i="15"/>
  <c r="X58" i="15"/>
  <c r="Y58" i="15" s="1"/>
  <c r="AN59" i="15"/>
  <c r="X59" i="15"/>
  <c r="Y59" i="15" s="1"/>
  <c r="AN60" i="15"/>
  <c r="X60" i="15"/>
  <c r="Y60" i="15" s="1"/>
  <c r="AN61" i="15"/>
  <c r="X61" i="15"/>
  <c r="Y61" i="15" s="1"/>
  <c r="AN62" i="15"/>
  <c r="X62" i="15"/>
  <c r="Y62" i="15" s="1"/>
  <c r="AN63" i="15"/>
  <c r="X63" i="15"/>
  <c r="Y63" i="15" s="1"/>
  <c r="AN64" i="15"/>
  <c r="X64" i="15"/>
  <c r="Y64" i="15" s="1"/>
  <c r="AN65" i="15"/>
  <c r="X65" i="15"/>
  <c r="Y65" i="15" s="1"/>
  <c r="AN66" i="15"/>
  <c r="X66" i="15"/>
  <c r="Y66" i="15" s="1"/>
  <c r="AN67" i="15"/>
  <c r="X67" i="15"/>
  <c r="Y67" i="15" s="1"/>
  <c r="AN68" i="15"/>
  <c r="X68" i="15"/>
  <c r="Y68" i="15" s="1"/>
  <c r="AN69" i="15"/>
  <c r="X69" i="15"/>
  <c r="Y69" i="15" s="1"/>
  <c r="AN70" i="15"/>
  <c r="X70" i="15"/>
  <c r="Y70" i="15" s="1"/>
  <c r="AN71" i="15"/>
  <c r="X71" i="15"/>
  <c r="Y71" i="15" s="1"/>
  <c r="AN72" i="15"/>
  <c r="X72" i="15"/>
  <c r="Y72" i="15" s="1"/>
  <c r="AN73" i="15"/>
  <c r="X73" i="15"/>
  <c r="Y73" i="15" s="1"/>
  <c r="AN74" i="15"/>
  <c r="X74" i="15"/>
  <c r="Y74" i="15" s="1"/>
  <c r="AN75" i="15"/>
  <c r="X75" i="15"/>
  <c r="Y75" i="15" s="1"/>
  <c r="AN76" i="15"/>
  <c r="X76" i="15"/>
  <c r="Y76" i="15" s="1"/>
  <c r="AN77" i="15"/>
  <c r="X77" i="15"/>
  <c r="Y77" i="15" s="1"/>
  <c r="AN78" i="15"/>
  <c r="X78" i="15"/>
  <c r="Y78" i="15" s="1"/>
  <c r="AN79" i="15"/>
  <c r="X79" i="15"/>
  <c r="Y79" i="15" s="1"/>
  <c r="AN80" i="15"/>
  <c r="X80" i="15"/>
  <c r="Y80" i="15" s="1"/>
  <c r="AN81" i="15"/>
  <c r="X81" i="15"/>
  <c r="Y81" i="15" s="1"/>
  <c r="AN82" i="15"/>
  <c r="X82" i="15"/>
  <c r="Y82" i="15" s="1"/>
  <c r="R83" i="15"/>
  <c r="Q83" i="15"/>
  <c r="T83" i="15" s="1"/>
  <c r="BG83" i="15" s="1"/>
  <c r="AN87" i="15"/>
  <c r="AP87" i="15" s="1"/>
  <c r="BI87" i="15" s="1"/>
  <c r="X90" i="15"/>
  <c r="Y90" i="15" s="1"/>
  <c r="AP90" i="15" s="1"/>
  <c r="BI90" i="15" s="1"/>
  <c r="AN95" i="15"/>
  <c r="AP95" i="15" s="1"/>
  <c r="BI95" i="15" s="1"/>
  <c r="X98" i="15"/>
  <c r="Y98" i="15" s="1"/>
  <c r="AP98" i="15" s="1"/>
  <c r="BI98" i="15" s="1"/>
  <c r="R76" i="4"/>
  <c r="S76" i="4" s="1"/>
  <c r="U76" i="4"/>
  <c r="R75" i="4"/>
  <c r="S75" i="4" s="1"/>
  <c r="U75" i="4"/>
  <c r="R74" i="4"/>
  <c r="S74" i="4" s="1"/>
  <c r="U74" i="4"/>
  <c r="R73" i="4"/>
  <c r="S73" i="4" s="1"/>
  <c r="U73" i="4"/>
  <c r="R72" i="4"/>
  <c r="S72" i="4" s="1"/>
  <c r="U72" i="4"/>
  <c r="R70" i="4"/>
  <c r="S70" i="4" s="1"/>
  <c r="U70" i="4"/>
  <c r="R71" i="4"/>
  <c r="S71" i="4" s="1"/>
  <c r="U71" i="4"/>
  <c r="R69" i="4"/>
  <c r="S69" i="4" s="1"/>
  <c r="U69" i="4"/>
  <c r="R67" i="4"/>
  <c r="S67" i="4" s="1"/>
  <c r="U67" i="4"/>
  <c r="R68" i="4"/>
  <c r="S68" i="4" s="1"/>
  <c r="U68" i="4"/>
  <c r="R65" i="4"/>
  <c r="S65" i="4" s="1"/>
  <c r="U65" i="4"/>
  <c r="R66" i="4"/>
  <c r="S66" i="4" s="1"/>
  <c r="U66" i="4"/>
  <c r="R62" i="4"/>
  <c r="S62" i="4" s="1"/>
  <c r="U62" i="4"/>
  <c r="R63" i="4"/>
  <c r="S63" i="4" s="1"/>
  <c r="U63" i="4"/>
  <c r="R64" i="4"/>
  <c r="S64" i="4" s="1"/>
  <c r="U64" i="4"/>
  <c r="R61" i="4"/>
  <c r="S61" i="4" s="1"/>
  <c r="U61" i="4"/>
  <c r="R60" i="4"/>
  <c r="S60" i="4" s="1"/>
  <c r="U60" i="4"/>
  <c r="R58" i="4"/>
  <c r="U58" i="4"/>
  <c r="R59" i="4"/>
  <c r="S59" i="4" s="1"/>
  <c r="U59" i="4"/>
  <c r="R57" i="4"/>
  <c r="S57" i="4" s="1"/>
  <c r="U57" i="4"/>
  <c r="R56" i="4"/>
  <c r="S56" i="4" s="1"/>
  <c r="U56" i="4"/>
  <c r="R55" i="4"/>
  <c r="U55" i="4"/>
  <c r="R54" i="4"/>
  <c r="S54" i="4" s="1"/>
  <c r="U54" i="4"/>
  <c r="R53" i="4"/>
  <c r="S53" i="4" s="1"/>
  <c r="U53" i="4"/>
  <c r="R52" i="4"/>
  <c r="S52" i="4" s="1"/>
  <c r="U52" i="4"/>
  <c r="R51" i="4"/>
  <c r="U51" i="4"/>
  <c r="R49" i="4"/>
  <c r="S49" i="4" s="1"/>
  <c r="U49" i="4"/>
  <c r="R50" i="4"/>
  <c r="S50" i="4" s="1"/>
  <c r="U50" i="4"/>
  <c r="R48" i="4"/>
  <c r="S48" i="4" s="1"/>
  <c r="U48" i="4"/>
  <c r="R46" i="4"/>
  <c r="U46" i="4"/>
  <c r="R47" i="4"/>
  <c r="S47" i="4" s="1"/>
  <c r="U47" i="4"/>
  <c r="R45" i="4"/>
  <c r="S45" i="4" s="1"/>
  <c r="U45" i="4"/>
  <c r="R44" i="4"/>
  <c r="S44" i="4" s="1"/>
  <c r="U44" i="4"/>
  <c r="R43" i="4"/>
  <c r="U43" i="4"/>
  <c r="R42" i="4"/>
  <c r="S42" i="4" s="1"/>
  <c r="U42" i="4"/>
  <c r="R41" i="4"/>
  <c r="S41" i="4" s="1"/>
  <c r="U41" i="4"/>
  <c r="R40" i="4"/>
  <c r="S40" i="4" s="1"/>
  <c r="U40" i="4"/>
  <c r="R31" i="4"/>
  <c r="U31" i="4"/>
  <c r="R32" i="4"/>
  <c r="S32" i="4" s="1"/>
  <c r="U32" i="4"/>
  <c r="R33" i="4"/>
  <c r="S33" i="4" s="1"/>
  <c r="U33" i="4"/>
  <c r="R34" i="4"/>
  <c r="S34" i="4" s="1"/>
  <c r="U34" i="4"/>
  <c r="R35" i="4"/>
  <c r="U35" i="4"/>
  <c r="R36" i="4"/>
  <c r="S36" i="4" s="1"/>
  <c r="U36" i="4"/>
  <c r="R37" i="4"/>
  <c r="S37" i="4" s="1"/>
  <c r="U37" i="4"/>
  <c r="R38" i="4"/>
  <c r="S38" i="4" s="1"/>
  <c r="U38" i="4"/>
  <c r="R39" i="4"/>
  <c r="U39" i="4"/>
  <c r="R30" i="4"/>
  <c r="S30" i="4" s="1"/>
  <c r="U30" i="4"/>
  <c r="R25" i="4"/>
  <c r="S25" i="4" s="1"/>
  <c r="U25" i="4"/>
  <c r="R26" i="4"/>
  <c r="S26" i="4" s="1"/>
  <c r="U26" i="4"/>
  <c r="R27" i="4"/>
  <c r="U27" i="4"/>
  <c r="R28" i="4"/>
  <c r="S28" i="4" s="1"/>
  <c r="U28" i="4"/>
  <c r="R29" i="4"/>
  <c r="S29" i="4" s="1"/>
  <c r="U29" i="4"/>
  <c r="R24" i="4"/>
  <c r="S24" i="4" s="1"/>
  <c r="U24" i="4"/>
  <c r="R23" i="4"/>
  <c r="U23" i="4"/>
  <c r="R22" i="4"/>
  <c r="S22" i="4" s="1"/>
  <c r="U22" i="4"/>
  <c r="R21" i="4"/>
  <c r="S21" i="4" s="1"/>
  <c r="U21" i="4"/>
  <c r="R20" i="4"/>
  <c r="S20" i="4" s="1"/>
  <c r="U20" i="4"/>
  <c r="R19" i="4"/>
  <c r="U19" i="4"/>
  <c r="R17" i="4"/>
  <c r="S17" i="4" s="1"/>
  <c r="U17" i="4"/>
  <c r="R18" i="4"/>
  <c r="S18" i="4" s="1"/>
  <c r="U18" i="4"/>
  <c r="R16" i="4"/>
  <c r="S16" i="4" s="1"/>
  <c r="U16" i="4"/>
  <c r="R14" i="4"/>
  <c r="U14" i="4"/>
  <c r="R15" i="4"/>
  <c r="S15" i="4" s="1"/>
  <c r="U15" i="4"/>
  <c r="R12" i="4"/>
  <c r="S12" i="4" s="1"/>
  <c r="U12" i="4"/>
  <c r="R13" i="4"/>
  <c r="S13" i="4" s="1"/>
  <c r="U13" i="4"/>
  <c r="R11" i="4"/>
  <c r="U11" i="4"/>
  <c r="R10" i="4"/>
  <c r="S10" i="4" s="1"/>
  <c r="U10" i="4"/>
  <c r="R9" i="4"/>
  <c r="S9" i="4" s="1"/>
  <c r="U9" i="4"/>
  <c r="R7" i="4"/>
  <c r="S7" i="4" s="1"/>
  <c r="U7" i="4"/>
  <c r="R8" i="4"/>
  <c r="U8" i="4"/>
  <c r="R6" i="4"/>
  <c r="U6" i="4"/>
  <c r="R5" i="4"/>
  <c r="U5" i="4"/>
  <c r="R99" i="3"/>
  <c r="U99" i="3"/>
  <c r="R100" i="3"/>
  <c r="U100" i="3"/>
  <c r="R101" i="3"/>
  <c r="U101" i="3"/>
  <c r="R102" i="3"/>
  <c r="U102" i="3"/>
  <c r="R103" i="3"/>
  <c r="U103" i="3"/>
  <c r="R104" i="3"/>
  <c r="U104" i="3"/>
  <c r="R105" i="3"/>
  <c r="U105" i="3"/>
  <c r="R106" i="3"/>
  <c r="U106" i="3"/>
  <c r="R107" i="3"/>
  <c r="U107" i="3"/>
  <c r="R108" i="3"/>
  <c r="U108" i="3"/>
  <c r="R109" i="3"/>
  <c r="U109" i="3"/>
  <c r="R110" i="3"/>
  <c r="U110" i="3"/>
  <c r="R111" i="3"/>
  <c r="U111" i="3"/>
  <c r="R112" i="3"/>
  <c r="U112" i="3"/>
  <c r="R113" i="3"/>
  <c r="U113" i="3"/>
  <c r="R114" i="3"/>
  <c r="U114" i="3"/>
  <c r="R115" i="3"/>
  <c r="U115" i="3"/>
  <c r="R116" i="3"/>
  <c r="U116" i="3"/>
  <c r="R117" i="3"/>
  <c r="U117" i="3"/>
  <c r="R118" i="3"/>
  <c r="U118" i="3"/>
  <c r="R119" i="3"/>
  <c r="U119" i="3"/>
  <c r="R120" i="3"/>
  <c r="U120" i="3"/>
  <c r="R121" i="3"/>
  <c r="S121" i="3" s="1"/>
  <c r="U121" i="3"/>
  <c r="R122" i="3"/>
  <c r="U122" i="3"/>
  <c r="R123" i="3"/>
  <c r="S123" i="3" s="1"/>
  <c r="U123" i="3"/>
  <c r="R124" i="3"/>
  <c r="U124" i="3"/>
  <c r="R125" i="3"/>
  <c r="U125" i="3"/>
  <c r="R126" i="3"/>
  <c r="U126" i="3"/>
  <c r="R127" i="3"/>
  <c r="S127" i="3" s="1"/>
  <c r="U127" i="3"/>
  <c r="R128" i="3"/>
  <c r="U128" i="3"/>
  <c r="R129" i="3"/>
  <c r="S129" i="3" s="1"/>
  <c r="U129" i="3"/>
  <c r="R130" i="3"/>
  <c r="U130" i="3"/>
  <c r="R131" i="3"/>
  <c r="S131" i="3" s="1"/>
  <c r="U131" i="3"/>
  <c r="R132" i="3"/>
  <c r="U132" i="3"/>
  <c r="R133" i="3"/>
  <c r="U133" i="3"/>
  <c r="R134" i="3"/>
  <c r="U134" i="3"/>
  <c r="R135" i="3"/>
  <c r="S135" i="3" s="1"/>
  <c r="U135" i="3"/>
  <c r="R136" i="3"/>
  <c r="U136" i="3"/>
  <c r="R137" i="3"/>
  <c r="S137" i="3" s="1"/>
  <c r="U137" i="3"/>
  <c r="R138" i="3"/>
  <c r="U138" i="3"/>
  <c r="R139" i="3"/>
  <c r="S139" i="3" s="1"/>
  <c r="U139" i="3"/>
  <c r="R140" i="3"/>
  <c r="U140" i="3"/>
  <c r="R141" i="3"/>
  <c r="U141" i="3"/>
  <c r="R142" i="3"/>
  <c r="U142" i="3"/>
  <c r="R143" i="3"/>
  <c r="S143" i="3" s="1"/>
  <c r="U143" i="3"/>
  <c r="R144" i="3"/>
  <c r="U144" i="3"/>
  <c r="R145" i="3"/>
  <c r="S145" i="3" s="1"/>
  <c r="U145" i="3"/>
  <c r="R146" i="3"/>
  <c r="S146" i="3" s="1"/>
  <c r="U146" i="3"/>
  <c r="R147" i="3"/>
  <c r="S147" i="3" s="1"/>
  <c r="U147" i="3"/>
  <c r="R148" i="3"/>
  <c r="S148" i="3" s="1"/>
  <c r="U148" i="3"/>
  <c r="R149" i="3"/>
  <c r="U149" i="3"/>
  <c r="R150" i="3"/>
  <c r="U150" i="3"/>
  <c r="R151" i="3"/>
  <c r="U151" i="3"/>
  <c r="R152" i="3"/>
  <c r="S152" i="3" s="1"/>
  <c r="U152" i="3"/>
  <c r="R153" i="3"/>
  <c r="U153" i="3"/>
  <c r="R154" i="3"/>
  <c r="S154" i="3" s="1"/>
  <c r="U154" i="3"/>
  <c r="R155" i="3"/>
  <c r="S155" i="3" s="1"/>
  <c r="U155" i="3"/>
  <c r="R156" i="3"/>
  <c r="U156" i="3"/>
  <c r="R157" i="3"/>
  <c r="U157" i="3"/>
  <c r="R158" i="3"/>
  <c r="S158" i="3" s="1"/>
  <c r="U158" i="3"/>
  <c r="R159" i="3"/>
  <c r="S159" i="3" s="1"/>
  <c r="U159" i="3"/>
  <c r="R160" i="3"/>
  <c r="S160" i="3" s="1"/>
  <c r="U160" i="3"/>
  <c r="R161" i="3"/>
  <c r="U161" i="3"/>
  <c r="R162" i="3"/>
  <c r="S162" i="3" s="1"/>
  <c r="U162" i="3"/>
  <c r="R163" i="3"/>
  <c r="S163" i="3" s="1"/>
  <c r="U163" i="3"/>
  <c r="R164" i="3"/>
  <c r="S164" i="3" s="1"/>
  <c r="U164" i="3"/>
  <c r="R165" i="3"/>
  <c r="U165" i="3"/>
  <c r="R166" i="3"/>
  <c r="U166" i="3"/>
  <c r="R167" i="3"/>
  <c r="U167" i="3"/>
  <c r="R168" i="3"/>
  <c r="S168" i="3" s="1"/>
  <c r="U168" i="3"/>
  <c r="R169" i="3"/>
  <c r="U169" i="3"/>
  <c r="R170" i="3"/>
  <c r="S170" i="3" s="1"/>
  <c r="U170" i="3"/>
  <c r="R171" i="3"/>
  <c r="S171" i="3" s="1"/>
  <c r="U171" i="3"/>
  <c r="R172" i="3"/>
  <c r="U172" i="3"/>
  <c r="R173" i="3"/>
  <c r="U173" i="3"/>
  <c r="R174" i="3"/>
  <c r="S174" i="3" s="1"/>
  <c r="U174" i="3"/>
  <c r="R175" i="3"/>
  <c r="S175" i="3" s="1"/>
  <c r="U175" i="3"/>
  <c r="R176" i="3"/>
  <c r="S176" i="3" s="1"/>
  <c r="U176" i="3"/>
  <c r="R177" i="3"/>
  <c r="U177" i="3"/>
  <c r="R178" i="3"/>
  <c r="S178" i="3" s="1"/>
  <c r="U178" i="3"/>
  <c r="R179" i="3"/>
  <c r="S179" i="3" s="1"/>
  <c r="U179" i="3"/>
  <c r="R180" i="3"/>
  <c r="S180" i="3" s="1"/>
  <c r="U180" i="3"/>
  <c r="R181" i="3"/>
  <c r="U181" i="3"/>
  <c r="R182" i="3"/>
  <c r="U182" i="3"/>
  <c r="R183" i="3"/>
  <c r="U183" i="3"/>
  <c r="R184" i="3"/>
  <c r="S184" i="3" s="1"/>
  <c r="U184" i="3"/>
  <c r="R185" i="3"/>
  <c r="U185" i="3"/>
  <c r="R186" i="3"/>
  <c r="S186" i="3" s="1"/>
  <c r="U186" i="3"/>
  <c r="R187" i="3"/>
  <c r="S187" i="3" s="1"/>
  <c r="U187" i="3"/>
  <c r="R188" i="3"/>
  <c r="U188" i="3"/>
  <c r="R189" i="3"/>
  <c r="U189" i="3"/>
  <c r="R190" i="3"/>
  <c r="S190" i="3" s="1"/>
  <c r="U190" i="3"/>
  <c r="R191" i="3"/>
  <c r="S191" i="3" s="1"/>
  <c r="U191" i="3"/>
  <c r="R192" i="3"/>
  <c r="S192" i="3" s="1"/>
  <c r="U192" i="3"/>
  <c r="R193" i="3"/>
  <c r="U193" i="3"/>
  <c r="R194" i="3"/>
  <c r="S194" i="3" s="1"/>
  <c r="U194" i="3"/>
  <c r="R195" i="3"/>
  <c r="S195" i="3" s="1"/>
  <c r="U195" i="3"/>
  <c r="R196" i="3"/>
  <c r="S196" i="3" s="1"/>
  <c r="U196" i="3"/>
  <c r="R197" i="3"/>
  <c r="U197" i="3"/>
  <c r="R198" i="3"/>
  <c r="U198" i="3"/>
  <c r="R199" i="3"/>
  <c r="U199" i="3"/>
  <c r="R200" i="3"/>
  <c r="S200" i="3" s="1"/>
  <c r="U200" i="3"/>
  <c r="R201" i="3"/>
  <c r="U201" i="3"/>
  <c r="R202" i="3"/>
  <c r="S202" i="3" s="1"/>
  <c r="U202" i="3"/>
  <c r="R203" i="3"/>
  <c r="S203" i="3" s="1"/>
  <c r="U203" i="3"/>
  <c r="R204" i="3"/>
  <c r="U204" i="3"/>
  <c r="R205" i="3"/>
  <c r="U205" i="3"/>
  <c r="R206" i="3"/>
  <c r="S206" i="3" s="1"/>
  <c r="U206" i="3"/>
  <c r="R207" i="3"/>
  <c r="S207" i="3" s="1"/>
  <c r="U207" i="3"/>
  <c r="R208" i="3"/>
  <c r="S208" i="3" s="1"/>
  <c r="U208" i="3"/>
  <c r="R209" i="3"/>
  <c r="U209" i="3"/>
  <c r="R210" i="3"/>
  <c r="S210" i="3" s="1"/>
  <c r="U210" i="3"/>
  <c r="R211" i="3"/>
  <c r="S211" i="3" s="1"/>
  <c r="U211" i="3"/>
  <c r="R212" i="3"/>
  <c r="S212" i="3" s="1"/>
  <c r="U212" i="3"/>
  <c r="R213" i="3"/>
  <c r="U213" i="3"/>
  <c r="R214" i="3"/>
  <c r="S214" i="3" s="1"/>
  <c r="U214" i="3"/>
  <c r="R215" i="3"/>
  <c r="U215" i="3"/>
  <c r="R216" i="3"/>
  <c r="S216" i="3" s="1"/>
  <c r="U216" i="3"/>
  <c r="R217" i="3"/>
  <c r="U217" i="3"/>
  <c r="R218" i="3"/>
  <c r="S218" i="3" s="1"/>
  <c r="U218" i="3"/>
  <c r="R219" i="3"/>
  <c r="U219" i="3"/>
  <c r="R220" i="3"/>
  <c r="S220" i="3" s="1"/>
  <c r="U220" i="3"/>
  <c r="R221" i="3"/>
  <c r="U221" i="3"/>
  <c r="R222" i="3"/>
  <c r="S222" i="3" s="1"/>
  <c r="U222" i="3"/>
  <c r="R223" i="3"/>
  <c r="U223" i="3"/>
  <c r="R224" i="3"/>
  <c r="S224" i="3" s="1"/>
  <c r="U224" i="3"/>
  <c r="R225" i="3"/>
  <c r="U225" i="3"/>
  <c r="R226" i="3"/>
  <c r="S226" i="3" s="1"/>
  <c r="U226" i="3"/>
  <c r="R227" i="3"/>
  <c r="U227" i="3"/>
  <c r="R228" i="3"/>
  <c r="S228" i="3" s="1"/>
  <c r="U228" i="3"/>
  <c r="R229" i="3"/>
  <c r="U229" i="3"/>
  <c r="R230" i="3"/>
  <c r="S230" i="3" s="1"/>
  <c r="U230" i="3"/>
  <c r="R231" i="3"/>
  <c r="U231" i="3"/>
  <c r="R232" i="3"/>
  <c r="S232" i="3" s="1"/>
  <c r="U232" i="3"/>
  <c r="R233" i="3"/>
  <c r="U233" i="3"/>
  <c r="R234" i="3"/>
  <c r="S234" i="3" s="1"/>
  <c r="U234" i="3"/>
  <c r="R235" i="3"/>
  <c r="U235" i="3"/>
  <c r="R236" i="3"/>
  <c r="S236" i="3" s="1"/>
  <c r="U236" i="3"/>
  <c r="R237" i="3"/>
  <c r="U237" i="3"/>
  <c r="R238" i="3"/>
  <c r="U238" i="3"/>
  <c r="R239" i="3"/>
  <c r="U239" i="3"/>
  <c r="R240" i="3"/>
  <c r="U240" i="3"/>
  <c r="R241" i="3"/>
  <c r="U241" i="3"/>
  <c r="R242" i="3"/>
  <c r="U242" i="3"/>
  <c r="R243" i="3"/>
  <c r="U243" i="3"/>
  <c r="R244" i="3"/>
  <c r="U244" i="3"/>
  <c r="R245" i="3"/>
  <c r="U245" i="3"/>
  <c r="R246" i="3"/>
  <c r="U246" i="3"/>
  <c r="R247" i="3"/>
  <c r="U247" i="3"/>
  <c r="R248" i="3"/>
  <c r="U248" i="3"/>
  <c r="R249" i="3"/>
  <c r="U249" i="3"/>
  <c r="R250" i="3"/>
  <c r="U250" i="3"/>
  <c r="R251" i="3"/>
  <c r="U251" i="3"/>
  <c r="R252" i="3"/>
  <c r="U252" i="3"/>
  <c r="R253" i="3"/>
  <c r="U253" i="3"/>
  <c r="R254" i="3"/>
  <c r="U254" i="3"/>
  <c r="R255" i="3"/>
  <c r="U255" i="3"/>
  <c r="R256" i="3"/>
  <c r="U256" i="3"/>
  <c r="R257" i="3"/>
  <c r="U257" i="3"/>
  <c r="R258" i="3"/>
  <c r="U258" i="3"/>
  <c r="R259" i="3"/>
  <c r="U259" i="3"/>
  <c r="R260" i="3"/>
  <c r="U260" i="3"/>
  <c r="R261" i="3"/>
  <c r="U261" i="3"/>
  <c r="R262" i="3"/>
  <c r="U262" i="3"/>
  <c r="R263" i="3"/>
  <c r="U263" i="3"/>
  <c r="R264" i="3"/>
  <c r="U264" i="3"/>
  <c r="R265" i="3"/>
  <c r="U265" i="3"/>
  <c r="R266" i="3"/>
  <c r="U266" i="3"/>
  <c r="R267" i="3"/>
  <c r="U267" i="3"/>
  <c r="R268" i="3"/>
  <c r="U268" i="3"/>
  <c r="R269" i="3"/>
  <c r="U269" i="3"/>
  <c r="R270" i="3"/>
  <c r="U270" i="3"/>
  <c r="R271" i="3"/>
  <c r="U271" i="3"/>
  <c r="R272" i="3"/>
  <c r="U272" i="3"/>
  <c r="R273" i="3"/>
  <c r="U273" i="3"/>
  <c r="R274" i="3"/>
  <c r="U274" i="3"/>
  <c r="R275" i="3"/>
  <c r="U275" i="3"/>
  <c r="R276" i="3"/>
  <c r="U276" i="3"/>
  <c r="R277" i="3"/>
  <c r="U277" i="3"/>
  <c r="R278" i="3"/>
  <c r="U278" i="3"/>
  <c r="R279" i="3"/>
  <c r="U279" i="3"/>
  <c r="R280" i="3"/>
  <c r="U280" i="3"/>
  <c r="R281" i="3"/>
  <c r="U281" i="3"/>
  <c r="R282" i="3"/>
  <c r="U282" i="3"/>
  <c r="R283" i="3"/>
  <c r="U283" i="3"/>
  <c r="R284" i="3"/>
  <c r="U284" i="3"/>
  <c r="R285" i="3"/>
  <c r="U285" i="3"/>
  <c r="R286" i="3"/>
  <c r="U286" i="3"/>
  <c r="R287" i="3"/>
  <c r="U287" i="3"/>
  <c r="R288" i="3"/>
  <c r="U288" i="3"/>
  <c r="R289" i="3"/>
  <c r="U289" i="3"/>
  <c r="R290" i="3"/>
  <c r="U290" i="3"/>
  <c r="R291" i="3"/>
  <c r="U291" i="3"/>
  <c r="R292" i="3"/>
  <c r="U292" i="3"/>
  <c r="R293" i="3"/>
  <c r="S293" i="3" s="1"/>
  <c r="U293" i="3"/>
  <c r="R294" i="3"/>
  <c r="U294" i="3"/>
  <c r="R295" i="3"/>
  <c r="S295" i="3" s="1"/>
  <c r="U295" i="3"/>
  <c r="R296" i="3"/>
  <c r="U296" i="3"/>
  <c r="R297" i="3"/>
  <c r="S297" i="3" s="1"/>
  <c r="U297" i="3"/>
  <c r="R298" i="3"/>
  <c r="U298" i="3"/>
  <c r="R299" i="3"/>
  <c r="S299" i="3" s="1"/>
  <c r="U299" i="3"/>
  <c r="R300" i="3"/>
  <c r="U300" i="3"/>
  <c r="R301" i="3"/>
  <c r="S301" i="3" s="1"/>
  <c r="U301" i="3"/>
  <c r="R302" i="3"/>
  <c r="U302" i="3"/>
  <c r="R303" i="3"/>
  <c r="S303" i="3" s="1"/>
  <c r="U303" i="3"/>
  <c r="R304" i="3"/>
  <c r="U304" i="3"/>
  <c r="R305" i="3"/>
  <c r="S305" i="3" s="1"/>
  <c r="U305" i="3"/>
  <c r="R306" i="3"/>
  <c r="S306" i="3" s="1"/>
  <c r="U306" i="3"/>
  <c r="U6" i="14"/>
  <c r="R6" i="14"/>
  <c r="T6" i="14" s="1"/>
  <c r="U5" i="14"/>
  <c r="R5" i="14"/>
  <c r="T5" i="14" s="1"/>
  <c r="P293" i="13"/>
  <c r="S293" i="13"/>
  <c r="P294" i="13"/>
  <c r="S294" i="13"/>
  <c r="P295" i="13"/>
  <c r="S295" i="13"/>
  <c r="P296" i="13"/>
  <c r="S296" i="13"/>
  <c r="P297" i="13"/>
  <c r="S297" i="13"/>
  <c r="P298" i="13"/>
  <c r="S298" i="13"/>
  <c r="P299" i="13"/>
  <c r="S299" i="13"/>
  <c r="P300" i="13"/>
  <c r="S300" i="13"/>
  <c r="P301" i="13"/>
  <c r="S301" i="13"/>
  <c r="P302" i="13"/>
  <c r="S302" i="13"/>
  <c r="P303" i="13"/>
  <c r="S303" i="13"/>
  <c r="P304" i="13"/>
  <c r="S304" i="13"/>
  <c r="P305" i="13"/>
  <c r="S305" i="13"/>
  <c r="P306" i="13"/>
  <c r="S306" i="13"/>
  <c r="P307" i="13"/>
  <c r="S307" i="13"/>
  <c r="P308" i="13"/>
  <c r="S308" i="13"/>
  <c r="P309" i="13"/>
  <c r="S309" i="13"/>
  <c r="P310" i="13"/>
  <c r="S310" i="13"/>
  <c r="P311" i="13"/>
  <c r="S311" i="13"/>
  <c r="P312" i="13"/>
  <c r="S312" i="13"/>
  <c r="P313" i="13"/>
  <c r="S313" i="13"/>
  <c r="P314" i="13"/>
  <c r="S314" i="13"/>
  <c r="P315" i="13"/>
  <c r="S315" i="13"/>
  <c r="P316" i="13"/>
  <c r="Q316" i="13" s="1"/>
  <c r="S316" i="13"/>
  <c r="P317" i="13"/>
  <c r="S317" i="13"/>
  <c r="P318" i="13"/>
  <c r="Q318" i="13" s="1"/>
  <c r="S318" i="13"/>
  <c r="P319" i="13"/>
  <c r="S319" i="13"/>
  <c r="P320" i="13"/>
  <c r="Q320" i="13" s="1"/>
  <c r="S320" i="13"/>
  <c r="P321" i="13"/>
  <c r="S321" i="13"/>
  <c r="P322" i="13"/>
  <c r="S322" i="13"/>
  <c r="P323" i="13"/>
  <c r="S323" i="13"/>
  <c r="P324" i="13"/>
  <c r="Q324" i="13" s="1"/>
  <c r="S324" i="13"/>
  <c r="P325" i="13"/>
  <c r="S325" i="13"/>
  <c r="P326" i="13"/>
  <c r="Q326" i="13" s="1"/>
  <c r="S326" i="13"/>
  <c r="P327" i="13"/>
  <c r="S327" i="13"/>
  <c r="P328" i="13"/>
  <c r="Q328" i="13" s="1"/>
  <c r="S328" i="13"/>
  <c r="P329" i="13"/>
  <c r="S329" i="13"/>
  <c r="P330" i="13"/>
  <c r="Q330" i="13" s="1"/>
  <c r="S330" i="13"/>
  <c r="P331" i="13"/>
  <c r="S331" i="13"/>
  <c r="P332" i="13"/>
  <c r="Q332" i="13" s="1"/>
  <c r="S332" i="13"/>
  <c r="P333" i="13"/>
  <c r="S333" i="13"/>
  <c r="P334" i="13"/>
  <c r="Q334" i="13" s="1"/>
  <c r="S334" i="13"/>
  <c r="P335" i="13"/>
  <c r="S335" i="13"/>
  <c r="P336" i="13"/>
  <c r="Q336" i="13" s="1"/>
  <c r="S336" i="13"/>
  <c r="P337" i="13"/>
  <c r="S337" i="13"/>
  <c r="P338" i="13"/>
  <c r="Q338" i="13" s="1"/>
  <c r="S338" i="13"/>
  <c r="P339" i="13"/>
  <c r="S339" i="13"/>
  <c r="P340" i="13"/>
  <c r="Q340" i="13" s="1"/>
  <c r="S340" i="13"/>
  <c r="P341" i="13"/>
  <c r="Q341" i="13" s="1"/>
  <c r="S341" i="13"/>
  <c r="P342" i="13"/>
  <c r="Q342" i="13" s="1"/>
  <c r="S342" i="13"/>
  <c r="P343" i="13"/>
  <c r="Q343" i="13" s="1"/>
  <c r="S343" i="13"/>
  <c r="P344" i="13"/>
  <c r="S344" i="13"/>
  <c r="P345" i="13"/>
  <c r="Q345" i="13" s="1"/>
  <c r="S345" i="13"/>
  <c r="P346" i="13"/>
  <c r="Q346" i="13" s="1"/>
  <c r="S346" i="13"/>
  <c r="P347" i="13"/>
  <c r="Q347" i="13" s="1"/>
  <c r="S347" i="13"/>
  <c r="P348" i="13"/>
  <c r="S348" i="13"/>
  <c r="P349" i="13"/>
  <c r="Q349" i="13" s="1"/>
  <c r="S349" i="13"/>
  <c r="P350" i="13"/>
  <c r="Q350" i="13" s="1"/>
  <c r="S350" i="13"/>
  <c r="P351" i="13"/>
  <c r="S351" i="13"/>
  <c r="P352" i="13"/>
  <c r="Q352" i="13" s="1"/>
  <c r="S352" i="13"/>
  <c r="P353" i="13"/>
  <c r="Q353" i="13" s="1"/>
  <c r="S353" i="13"/>
  <c r="P354" i="13"/>
  <c r="Q354" i="13" s="1"/>
  <c r="S354" i="13"/>
  <c r="P355" i="13"/>
  <c r="S355" i="13"/>
  <c r="P356" i="13"/>
  <c r="Q356" i="13" s="1"/>
  <c r="T356" i="13" s="1"/>
  <c r="BG356" i="13" s="1"/>
  <c r="S356" i="13"/>
  <c r="P357" i="13"/>
  <c r="Q357" i="13" s="1"/>
  <c r="T357" i="13" s="1"/>
  <c r="BG357" i="13" s="1"/>
  <c r="S357" i="13"/>
  <c r="P358" i="13"/>
  <c r="Q358" i="13" s="1"/>
  <c r="T358" i="13" s="1"/>
  <c r="BG358" i="13" s="1"/>
  <c r="S358" i="13"/>
  <c r="P359" i="13"/>
  <c r="S359" i="13"/>
  <c r="P360" i="13"/>
  <c r="Q360" i="13" s="1"/>
  <c r="T360" i="13" s="1"/>
  <c r="BG360" i="13" s="1"/>
  <c r="S360" i="13"/>
  <c r="P361" i="13"/>
  <c r="Q361" i="13" s="1"/>
  <c r="T361" i="13" s="1"/>
  <c r="BG361" i="13" s="1"/>
  <c r="S361" i="13"/>
  <c r="P362" i="13"/>
  <c r="Q362" i="13" s="1"/>
  <c r="T362" i="13" s="1"/>
  <c r="BG362" i="13" s="1"/>
  <c r="S362" i="13"/>
  <c r="P363" i="13"/>
  <c r="S363" i="13"/>
  <c r="P364" i="13"/>
  <c r="Q364" i="13" s="1"/>
  <c r="T364" i="13" s="1"/>
  <c r="BG364" i="13" s="1"/>
  <c r="S364" i="13"/>
  <c r="P365" i="13"/>
  <c r="Q365" i="13" s="1"/>
  <c r="T365" i="13" s="1"/>
  <c r="BG365" i="13" s="1"/>
  <c r="S365" i="13"/>
  <c r="P366" i="13"/>
  <c r="Q366" i="13" s="1"/>
  <c r="T366" i="13" s="1"/>
  <c r="BG366" i="13" s="1"/>
  <c r="S366" i="13"/>
  <c r="P367" i="13"/>
  <c r="S367" i="13"/>
  <c r="P368" i="13"/>
  <c r="Q368" i="13" s="1"/>
  <c r="T368" i="13" s="1"/>
  <c r="BG368" i="13" s="1"/>
  <c r="S368" i="13"/>
  <c r="P369" i="13"/>
  <c r="Q369" i="13" s="1"/>
  <c r="T369" i="13" s="1"/>
  <c r="BG369" i="13" s="1"/>
  <c r="S369" i="13"/>
  <c r="P370" i="13"/>
  <c r="Q370" i="13" s="1"/>
  <c r="T370" i="13" s="1"/>
  <c r="BG370" i="13" s="1"/>
  <c r="S370" i="13"/>
  <c r="P371" i="13"/>
  <c r="S371" i="13"/>
  <c r="P372" i="13"/>
  <c r="Q372" i="13" s="1"/>
  <c r="T372" i="13" s="1"/>
  <c r="BG372" i="13" s="1"/>
  <c r="S372" i="13"/>
  <c r="P373" i="13"/>
  <c r="Q373" i="13" s="1"/>
  <c r="T373" i="13" s="1"/>
  <c r="BG373" i="13" s="1"/>
  <c r="S373" i="13"/>
  <c r="P374" i="13"/>
  <c r="Q374" i="13" s="1"/>
  <c r="T374" i="13" s="1"/>
  <c r="BG374" i="13" s="1"/>
  <c r="S374" i="13"/>
  <c r="P375" i="13"/>
  <c r="S375" i="13"/>
  <c r="P376" i="13"/>
  <c r="Q376" i="13" s="1"/>
  <c r="T376" i="13" s="1"/>
  <c r="BG376" i="13" s="1"/>
  <c r="S376" i="13"/>
  <c r="P377" i="13"/>
  <c r="Q377" i="13" s="1"/>
  <c r="T377" i="13" s="1"/>
  <c r="BG377" i="13" s="1"/>
  <c r="S377" i="13"/>
  <c r="P378" i="13"/>
  <c r="Q378" i="13" s="1"/>
  <c r="T378" i="13" s="1"/>
  <c r="BG378" i="13" s="1"/>
  <c r="S378" i="13"/>
  <c r="P379" i="13"/>
  <c r="S379" i="13"/>
  <c r="P380" i="13"/>
  <c r="Q380" i="13" s="1"/>
  <c r="T380" i="13" s="1"/>
  <c r="BG380" i="13" s="1"/>
  <c r="S380" i="13"/>
  <c r="P381" i="13"/>
  <c r="Q381" i="13" s="1"/>
  <c r="T381" i="13" s="1"/>
  <c r="BG381" i="13" s="1"/>
  <c r="S381" i="13"/>
  <c r="P382" i="13"/>
  <c r="Q382" i="13" s="1"/>
  <c r="T382" i="13" s="1"/>
  <c r="BG382" i="13" s="1"/>
  <c r="S382" i="13"/>
  <c r="P383" i="13"/>
  <c r="S383" i="13"/>
  <c r="P384" i="13"/>
  <c r="Q384" i="13" s="1"/>
  <c r="T384" i="13" s="1"/>
  <c r="BG384" i="13" s="1"/>
  <c r="S384" i="13"/>
  <c r="P385" i="13"/>
  <c r="Q385" i="13" s="1"/>
  <c r="T385" i="13" s="1"/>
  <c r="BG385" i="13" s="1"/>
  <c r="S385" i="13"/>
  <c r="P386" i="13"/>
  <c r="Q386" i="13" s="1"/>
  <c r="T386" i="13" s="1"/>
  <c r="BG386" i="13" s="1"/>
  <c r="S386" i="13"/>
  <c r="P387" i="13"/>
  <c r="S387" i="13"/>
  <c r="P388" i="13"/>
  <c r="Q388" i="13" s="1"/>
  <c r="T388" i="13" s="1"/>
  <c r="BG388" i="13" s="1"/>
  <c r="S388" i="13"/>
  <c r="P389" i="13"/>
  <c r="Q389" i="13" s="1"/>
  <c r="T389" i="13" s="1"/>
  <c r="BG389" i="13" s="1"/>
  <c r="S389" i="13"/>
  <c r="P390" i="13"/>
  <c r="Q390" i="13" s="1"/>
  <c r="T390" i="13" s="1"/>
  <c r="BG390" i="13" s="1"/>
  <c r="S390" i="13"/>
  <c r="P391" i="13"/>
  <c r="S391" i="13"/>
  <c r="P392" i="13"/>
  <c r="Q392" i="13" s="1"/>
  <c r="T392" i="13" s="1"/>
  <c r="BG392" i="13" s="1"/>
  <c r="S392" i="13"/>
  <c r="P393" i="13"/>
  <c r="Q393" i="13" s="1"/>
  <c r="T393" i="13" s="1"/>
  <c r="BG393" i="13" s="1"/>
  <c r="S393" i="13"/>
  <c r="P394" i="13"/>
  <c r="Q394" i="13" s="1"/>
  <c r="T394" i="13" s="1"/>
  <c r="BG394" i="13" s="1"/>
  <c r="S394" i="13"/>
  <c r="P395" i="13"/>
  <c r="S395" i="13"/>
  <c r="P396" i="13"/>
  <c r="Q396" i="13" s="1"/>
  <c r="T396" i="13" s="1"/>
  <c r="BG396" i="13" s="1"/>
  <c r="S396" i="13"/>
  <c r="P397" i="13"/>
  <c r="Q397" i="13" s="1"/>
  <c r="T397" i="13" s="1"/>
  <c r="BG397" i="13" s="1"/>
  <c r="Y397" i="13" s="1"/>
  <c r="S397" i="13"/>
  <c r="P398" i="13"/>
  <c r="Q398" i="13" s="1"/>
  <c r="T398" i="13" s="1"/>
  <c r="BG398" i="13" s="1"/>
  <c r="Y398" i="13" s="1"/>
  <c r="S398" i="13"/>
  <c r="P399" i="13"/>
  <c r="S399" i="13"/>
  <c r="P400" i="13"/>
  <c r="Q400" i="13" s="1"/>
  <c r="T400" i="13" s="1"/>
  <c r="BG400" i="13" s="1"/>
  <c r="S400" i="13"/>
  <c r="P401" i="13"/>
  <c r="Q401" i="13" s="1"/>
  <c r="T401" i="13" s="1"/>
  <c r="BG401" i="13" s="1"/>
  <c r="S401" i="13"/>
  <c r="P402" i="13"/>
  <c r="Q402" i="13" s="1"/>
  <c r="T402" i="13" s="1"/>
  <c r="BG402" i="13" s="1"/>
  <c r="S402" i="13"/>
  <c r="P403" i="13"/>
  <c r="Q403" i="13" s="1"/>
  <c r="T403" i="13" s="1"/>
  <c r="BG403" i="13" s="1"/>
  <c r="S403" i="13"/>
  <c r="P404" i="13"/>
  <c r="S404" i="13"/>
  <c r="P405" i="13"/>
  <c r="S405" i="13"/>
  <c r="P406" i="13"/>
  <c r="S406" i="13"/>
  <c r="P407" i="13"/>
  <c r="S407" i="13"/>
  <c r="P408" i="13"/>
  <c r="S408" i="13"/>
  <c r="P409" i="13"/>
  <c r="S409" i="13"/>
  <c r="P410" i="13"/>
  <c r="S410" i="13"/>
  <c r="P411" i="13"/>
  <c r="S411" i="13"/>
  <c r="P412" i="13"/>
  <c r="S412" i="13"/>
  <c r="P413" i="13"/>
  <c r="S413" i="13"/>
  <c r="P414" i="13"/>
  <c r="S414" i="13"/>
  <c r="P415" i="13"/>
  <c r="S415" i="13"/>
  <c r="P416" i="13"/>
  <c r="S416" i="13"/>
  <c r="P417" i="13"/>
  <c r="S417" i="13"/>
  <c r="P418" i="13"/>
  <c r="S418" i="13"/>
  <c r="P419" i="13"/>
  <c r="S419" i="13"/>
  <c r="P420" i="13"/>
  <c r="S420" i="13"/>
  <c r="P421" i="13"/>
  <c r="S421" i="13"/>
  <c r="P422" i="13"/>
  <c r="S422" i="13"/>
  <c r="P423" i="13"/>
  <c r="S423" i="13"/>
  <c r="P424" i="13"/>
  <c r="S424" i="13"/>
  <c r="P425" i="13"/>
  <c r="S425" i="13"/>
  <c r="P426" i="13"/>
  <c r="S426" i="13"/>
  <c r="P427" i="13"/>
  <c r="S427" i="13"/>
  <c r="P428" i="13"/>
  <c r="S428" i="13"/>
  <c r="P429" i="13"/>
  <c r="S429" i="13"/>
  <c r="P430" i="13"/>
  <c r="S430" i="13"/>
  <c r="P431" i="13"/>
  <c r="S431" i="13"/>
  <c r="P432" i="13"/>
  <c r="S432" i="13"/>
  <c r="P433" i="13"/>
  <c r="S433" i="13"/>
  <c r="P434" i="13"/>
  <c r="S434" i="13"/>
  <c r="P435" i="13"/>
  <c r="S435" i="13"/>
  <c r="P436" i="13"/>
  <c r="S436" i="13"/>
  <c r="P437" i="13"/>
  <c r="S437" i="13"/>
  <c r="P438" i="13"/>
  <c r="S438" i="13"/>
  <c r="P439" i="13"/>
  <c r="S439" i="13"/>
  <c r="P440" i="13"/>
  <c r="S440" i="13"/>
  <c r="P441" i="13"/>
  <c r="S441" i="13"/>
  <c r="P442" i="13"/>
  <c r="S442" i="13"/>
  <c r="P443" i="13"/>
  <c r="S443" i="13"/>
  <c r="P444" i="13"/>
  <c r="S444" i="13"/>
  <c r="P445" i="13"/>
  <c r="Q445" i="13" s="1"/>
  <c r="T445" i="13" s="1"/>
  <c r="BG445" i="13" s="1"/>
  <c r="S445" i="13"/>
  <c r="P446" i="13"/>
  <c r="Q446" i="13" s="1"/>
  <c r="T446" i="13" s="1"/>
  <c r="BG446" i="13" s="1"/>
  <c r="S446" i="13"/>
  <c r="P447" i="13"/>
  <c r="Q447" i="13" s="1"/>
  <c r="T447" i="13" s="1"/>
  <c r="BG447" i="13" s="1"/>
  <c r="S447" i="13"/>
  <c r="P448" i="13"/>
  <c r="Q448" i="13" s="1"/>
  <c r="T448" i="13" s="1"/>
  <c r="BG448" i="13" s="1"/>
  <c r="S448" i="13"/>
  <c r="P449" i="13"/>
  <c r="Q449" i="13" s="1"/>
  <c r="T449" i="13" s="1"/>
  <c r="BG449" i="13" s="1"/>
  <c r="S449" i="13"/>
  <c r="P450" i="13"/>
  <c r="Q450" i="13" s="1"/>
  <c r="T450" i="13" s="1"/>
  <c r="BG450" i="13" s="1"/>
  <c r="S450" i="13"/>
  <c r="P451" i="13"/>
  <c r="Q451" i="13" s="1"/>
  <c r="T451" i="13" s="1"/>
  <c r="BG451" i="13" s="1"/>
  <c r="S451" i="13"/>
  <c r="P452" i="13"/>
  <c r="Q452" i="13" s="1"/>
  <c r="T452" i="13" s="1"/>
  <c r="BG452" i="13" s="1"/>
  <c r="S452" i="13"/>
  <c r="P453" i="13"/>
  <c r="Q453" i="13" s="1"/>
  <c r="T453" i="13" s="1"/>
  <c r="BG453" i="13" s="1"/>
  <c r="S453" i="13"/>
  <c r="P454" i="13"/>
  <c r="Q454" i="13" s="1"/>
  <c r="T454" i="13" s="1"/>
  <c r="BG454" i="13" s="1"/>
  <c r="S454" i="13"/>
  <c r="P455" i="13"/>
  <c r="Q455" i="13" s="1"/>
  <c r="T455" i="13" s="1"/>
  <c r="BG455" i="13" s="1"/>
  <c r="S455" i="13"/>
  <c r="P456" i="13"/>
  <c r="Q456" i="13" s="1"/>
  <c r="T456" i="13" s="1"/>
  <c r="BG456" i="13" s="1"/>
  <c r="S456" i="13"/>
  <c r="P457" i="13"/>
  <c r="Q457" i="13" s="1"/>
  <c r="T457" i="13" s="1"/>
  <c r="BG457" i="13" s="1"/>
  <c r="S457" i="13"/>
  <c r="P458" i="13"/>
  <c r="Q458" i="13" s="1"/>
  <c r="T458" i="13" s="1"/>
  <c r="BG458" i="13" s="1"/>
  <c r="S458" i="13"/>
  <c r="P459" i="13"/>
  <c r="Q459" i="13" s="1"/>
  <c r="T459" i="13" s="1"/>
  <c r="BG459" i="13" s="1"/>
  <c r="S459" i="13"/>
  <c r="P460" i="13"/>
  <c r="S460" i="13"/>
  <c r="P461" i="13"/>
  <c r="S461" i="13"/>
  <c r="P462" i="13"/>
  <c r="S462" i="13"/>
  <c r="P463" i="13"/>
  <c r="S463" i="13"/>
  <c r="P464" i="13"/>
  <c r="S464" i="13"/>
  <c r="P465" i="13"/>
  <c r="S465" i="13"/>
  <c r="P466" i="13"/>
  <c r="S466" i="13"/>
  <c r="P467" i="13"/>
  <c r="S467" i="13"/>
  <c r="P468" i="13"/>
  <c r="S468" i="13"/>
  <c r="P469" i="13"/>
  <c r="S469" i="13"/>
  <c r="P470" i="13"/>
  <c r="S470" i="13"/>
  <c r="P471" i="13"/>
  <c r="S471" i="13"/>
  <c r="P472" i="13"/>
  <c r="S472" i="13"/>
  <c r="P473" i="13"/>
  <c r="S473" i="13"/>
  <c r="P474" i="13"/>
  <c r="S474" i="13"/>
  <c r="P475" i="13"/>
  <c r="S475" i="13"/>
  <c r="P476" i="13"/>
  <c r="S476" i="13"/>
  <c r="P477" i="13"/>
  <c r="S477" i="13"/>
  <c r="P478" i="13"/>
  <c r="S478" i="13"/>
  <c r="P479" i="13"/>
  <c r="S479" i="13"/>
  <c r="P480" i="13"/>
  <c r="S480" i="13"/>
  <c r="P481" i="13"/>
  <c r="S481" i="13"/>
  <c r="P482" i="13"/>
  <c r="S482" i="13"/>
  <c r="P483" i="13"/>
  <c r="S483" i="13"/>
  <c r="P484" i="13"/>
  <c r="S484" i="13"/>
  <c r="P485" i="13"/>
  <c r="Q485" i="13" s="1"/>
  <c r="T485" i="13" s="1"/>
  <c r="BG485" i="13" s="1"/>
  <c r="S485" i="13"/>
  <c r="P486" i="13"/>
  <c r="Q486" i="13" s="1"/>
  <c r="T486" i="13" s="1"/>
  <c r="BG486" i="13" s="1"/>
  <c r="S486" i="13"/>
  <c r="P487" i="13"/>
  <c r="Q487" i="13" s="1"/>
  <c r="T487" i="13" s="1"/>
  <c r="BG487" i="13" s="1"/>
  <c r="S487" i="13"/>
  <c r="P488" i="13"/>
  <c r="Q488" i="13" s="1"/>
  <c r="T488" i="13" s="1"/>
  <c r="BG488" i="13" s="1"/>
  <c r="S488" i="13"/>
  <c r="P489" i="13"/>
  <c r="Q489" i="13" s="1"/>
  <c r="T489" i="13" s="1"/>
  <c r="BG489" i="13" s="1"/>
  <c r="S489" i="13"/>
  <c r="P94" i="13"/>
  <c r="S94" i="13"/>
  <c r="P95" i="13"/>
  <c r="S95" i="13"/>
  <c r="P96" i="13"/>
  <c r="S96" i="13"/>
  <c r="P97" i="13"/>
  <c r="S97" i="13"/>
  <c r="P98" i="13"/>
  <c r="S98" i="13"/>
  <c r="P99" i="13"/>
  <c r="S99" i="13"/>
  <c r="P100" i="13"/>
  <c r="S100" i="13"/>
  <c r="P101" i="13"/>
  <c r="S101" i="13"/>
  <c r="P102" i="13"/>
  <c r="S102" i="13"/>
  <c r="P103" i="13"/>
  <c r="S103" i="13"/>
  <c r="P104" i="13"/>
  <c r="S104" i="13"/>
  <c r="P105" i="13"/>
  <c r="S105" i="13"/>
  <c r="P106" i="13"/>
  <c r="S106" i="13"/>
  <c r="P107" i="13"/>
  <c r="S107" i="13"/>
  <c r="P108" i="13"/>
  <c r="S108" i="13"/>
  <c r="P109" i="13"/>
  <c r="S109" i="13"/>
  <c r="P110" i="13"/>
  <c r="S110" i="13"/>
  <c r="P111" i="13"/>
  <c r="S111" i="13"/>
  <c r="P112" i="13"/>
  <c r="S112" i="13"/>
  <c r="P113" i="13"/>
  <c r="S113" i="13"/>
  <c r="P114" i="13"/>
  <c r="S114" i="13"/>
  <c r="P115" i="13"/>
  <c r="S115" i="13"/>
  <c r="P116" i="13"/>
  <c r="Q116" i="13" s="1"/>
  <c r="S116" i="13"/>
  <c r="P117" i="13"/>
  <c r="Q117" i="13" s="1"/>
  <c r="S117" i="13"/>
  <c r="P118" i="13"/>
  <c r="Q118" i="13" s="1"/>
  <c r="S118" i="13"/>
  <c r="P119" i="13"/>
  <c r="Q119" i="13" s="1"/>
  <c r="S119" i="13"/>
  <c r="P120" i="13"/>
  <c r="Q120" i="13" s="1"/>
  <c r="S120" i="13"/>
  <c r="P121" i="13"/>
  <c r="Q121" i="13" s="1"/>
  <c r="S121" i="13"/>
  <c r="P122" i="13"/>
  <c r="Q122" i="13" s="1"/>
  <c r="S122" i="13"/>
  <c r="P123" i="13"/>
  <c r="Q123" i="13" s="1"/>
  <c r="S123" i="13"/>
  <c r="P124" i="13"/>
  <c r="Q124" i="13" s="1"/>
  <c r="S124" i="13"/>
  <c r="P125" i="13"/>
  <c r="Q125" i="13" s="1"/>
  <c r="S125" i="13"/>
  <c r="P126" i="13"/>
  <c r="Q126" i="13" s="1"/>
  <c r="S126" i="13"/>
  <c r="P127" i="13"/>
  <c r="Q127" i="13" s="1"/>
  <c r="S127" i="13"/>
  <c r="P128" i="13"/>
  <c r="Q128" i="13" s="1"/>
  <c r="S128" i="13"/>
  <c r="P129" i="13"/>
  <c r="Q129" i="13" s="1"/>
  <c r="S129" i="13"/>
  <c r="P130" i="13"/>
  <c r="Q130" i="13" s="1"/>
  <c r="S130" i="13"/>
  <c r="P131" i="13"/>
  <c r="Q131" i="13" s="1"/>
  <c r="S131" i="13"/>
  <c r="P132" i="13"/>
  <c r="Q132" i="13" s="1"/>
  <c r="S132" i="13"/>
  <c r="P133" i="13"/>
  <c r="Q133" i="13" s="1"/>
  <c r="S133" i="13"/>
  <c r="P134" i="13"/>
  <c r="Q134" i="13" s="1"/>
  <c r="S134" i="13"/>
  <c r="P135" i="13"/>
  <c r="Q135" i="13" s="1"/>
  <c r="S135" i="13"/>
  <c r="P136" i="13"/>
  <c r="Q136" i="13" s="1"/>
  <c r="S136" i="13"/>
  <c r="P137" i="13"/>
  <c r="Q137" i="13" s="1"/>
  <c r="S137" i="13"/>
  <c r="P138" i="13"/>
  <c r="Q138" i="13" s="1"/>
  <c r="S138" i="13"/>
  <c r="P139" i="13"/>
  <c r="Q139" i="13" s="1"/>
  <c r="S139" i="13"/>
  <c r="P140" i="13"/>
  <c r="Q140" i="13" s="1"/>
  <c r="S140" i="13"/>
  <c r="P141" i="13"/>
  <c r="Q141" i="13" s="1"/>
  <c r="S141" i="13"/>
  <c r="P142" i="13"/>
  <c r="Q142" i="13" s="1"/>
  <c r="S142" i="13"/>
  <c r="P143" i="13"/>
  <c r="Q143" i="13" s="1"/>
  <c r="S143" i="13"/>
  <c r="P144" i="13"/>
  <c r="S144" i="13"/>
  <c r="P145" i="13"/>
  <c r="Q145" i="13" s="1"/>
  <c r="S145" i="13"/>
  <c r="P146" i="13"/>
  <c r="S146" i="13"/>
  <c r="P147" i="13"/>
  <c r="Q147" i="13" s="1"/>
  <c r="S147" i="13"/>
  <c r="P148" i="13"/>
  <c r="S148" i="13"/>
  <c r="P149" i="13"/>
  <c r="Q149" i="13" s="1"/>
  <c r="S149" i="13"/>
  <c r="P150" i="13"/>
  <c r="Q150" i="13" s="1"/>
  <c r="S150" i="13"/>
  <c r="P151" i="13"/>
  <c r="Q151" i="13" s="1"/>
  <c r="S151" i="13"/>
  <c r="P152" i="13"/>
  <c r="S152" i="13"/>
  <c r="P153" i="13"/>
  <c r="Q153" i="13" s="1"/>
  <c r="S153" i="13"/>
  <c r="P154" i="13"/>
  <c r="S154" i="13"/>
  <c r="P155" i="13"/>
  <c r="Q155" i="13" s="1"/>
  <c r="S155" i="13"/>
  <c r="P156" i="13"/>
  <c r="S156" i="13"/>
  <c r="P157" i="13"/>
  <c r="Q157" i="13" s="1"/>
  <c r="S157" i="13"/>
  <c r="P158" i="13"/>
  <c r="Q158" i="13" s="1"/>
  <c r="S158" i="13"/>
  <c r="P159" i="13"/>
  <c r="Q159" i="13" s="1"/>
  <c r="S159" i="13"/>
  <c r="P160" i="13"/>
  <c r="S160" i="13"/>
  <c r="P161" i="13"/>
  <c r="Q161" i="13" s="1"/>
  <c r="S161" i="13"/>
  <c r="P162" i="13"/>
  <c r="S162" i="13"/>
  <c r="P163" i="13"/>
  <c r="Q163" i="13" s="1"/>
  <c r="S163" i="13"/>
  <c r="P164" i="13"/>
  <c r="S164" i="13"/>
  <c r="P165" i="13"/>
  <c r="Q165" i="13" s="1"/>
  <c r="S165" i="13"/>
  <c r="P166" i="13"/>
  <c r="Q166" i="13" s="1"/>
  <c r="S166" i="13"/>
  <c r="P167" i="13"/>
  <c r="Q167" i="13" s="1"/>
  <c r="S167" i="13"/>
  <c r="P168" i="13"/>
  <c r="S168" i="13"/>
  <c r="P169" i="13"/>
  <c r="Q169" i="13" s="1"/>
  <c r="S169" i="13"/>
  <c r="P170" i="13"/>
  <c r="S170" i="13"/>
  <c r="P171" i="13"/>
  <c r="Q171" i="13" s="1"/>
  <c r="S171" i="13"/>
  <c r="P172" i="13"/>
  <c r="S172" i="13"/>
  <c r="P173" i="13"/>
  <c r="Q173" i="13" s="1"/>
  <c r="S173" i="13"/>
  <c r="P174" i="13"/>
  <c r="Q174" i="13" s="1"/>
  <c r="S174" i="13"/>
  <c r="P175" i="13"/>
  <c r="Q175" i="13" s="1"/>
  <c r="S175" i="13"/>
  <c r="P176" i="13"/>
  <c r="S176" i="13"/>
  <c r="P177" i="13"/>
  <c r="Q177" i="13" s="1"/>
  <c r="S177" i="13"/>
  <c r="P178" i="13"/>
  <c r="S178" i="13"/>
  <c r="P179" i="13"/>
  <c r="Q179" i="13" s="1"/>
  <c r="S179" i="13"/>
  <c r="P180" i="13"/>
  <c r="S180" i="13"/>
  <c r="P181" i="13"/>
  <c r="Q181" i="13" s="1"/>
  <c r="S181" i="13"/>
  <c r="P182" i="13"/>
  <c r="Q182" i="13" s="1"/>
  <c r="S182" i="13"/>
  <c r="P183" i="13"/>
  <c r="Q183" i="13" s="1"/>
  <c r="S183" i="13"/>
  <c r="P184" i="13"/>
  <c r="S184" i="13"/>
  <c r="P185" i="13"/>
  <c r="Q185" i="13" s="1"/>
  <c r="S185" i="13"/>
  <c r="P186" i="13"/>
  <c r="S186" i="13"/>
  <c r="P187" i="13"/>
  <c r="Q187" i="13" s="1"/>
  <c r="S187" i="13"/>
  <c r="P188" i="13"/>
  <c r="S188" i="13"/>
  <c r="P189" i="13"/>
  <c r="Q189" i="13" s="1"/>
  <c r="S189" i="13"/>
  <c r="P190" i="13"/>
  <c r="Q190" i="13" s="1"/>
  <c r="S190" i="13"/>
  <c r="P191" i="13"/>
  <c r="Q191" i="13" s="1"/>
  <c r="S191" i="13"/>
  <c r="P192" i="13"/>
  <c r="S192" i="13"/>
  <c r="P193" i="13"/>
  <c r="Q193" i="13" s="1"/>
  <c r="S193" i="13"/>
  <c r="P194" i="13"/>
  <c r="S194" i="13"/>
  <c r="P195" i="13"/>
  <c r="Q195" i="13" s="1"/>
  <c r="S195" i="13"/>
  <c r="P196" i="13"/>
  <c r="S196" i="13"/>
  <c r="P197" i="13"/>
  <c r="Q197" i="13" s="1"/>
  <c r="S197" i="13"/>
  <c r="P198" i="13"/>
  <c r="Q198" i="13" s="1"/>
  <c r="S198" i="13"/>
  <c r="P199" i="13"/>
  <c r="Q199" i="13" s="1"/>
  <c r="S199" i="13"/>
  <c r="P200" i="13"/>
  <c r="Q200" i="13" s="1"/>
  <c r="S200" i="13"/>
  <c r="P201" i="13"/>
  <c r="S201" i="13"/>
  <c r="P202" i="13"/>
  <c r="Q202" i="13" s="1"/>
  <c r="S202" i="13"/>
  <c r="P203" i="13"/>
  <c r="Q203" i="13" s="1"/>
  <c r="S203" i="13"/>
  <c r="P204" i="13"/>
  <c r="Q204" i="13" s="1"/>
  <c r="S204" i="13"/>
  <c r="P205" i="13"/>
  <c r="Q205" i="13" s="1"/>
  <c r="S205" i="13"/>
  <c r="P206" i="13"/>
  <c r="Q206" i="13" s="1"/>
  <c r="S206" i="13"/>
  <c r="P207" i="13"/>
  <c r="Q207" i="13" s="1"/>
  <c r="S207" i="13"/>
  <c r="P208" i="13"/>
  <c r="S208" i="13"/>
  <c r="P209" i="13"/>
  <c r="S209" i="13"/>
  <c r="P210" i="13"/>
  <c r="S210" i="13"/>
  <c r="P211" i="13"/>
  <c r="S211" i="13"/>
  <c r="P212" i="13"/>
  <c r="S212" i="13"/>
  <c r="P213" i="13"/>
  <c r="S213" i="13"/>
  <c r="P214" i="13"/>
  <c r="S214" i="13"/>
  <c r="P215" i="13"/>
  <c r="S215" i="13"/>
  <c r="P216" i="13"/>
  <c r="S216" i="13"/>
  <c r="P217" i="13"/>
  <c r="S217" i="13"/>
  <c r="P218" i="13"/>
  <c r="S218" i="13"/>
  <c r="P219" i="13"/>
  <c r="S219" i="13"/>
  <c r="P220" i="13"/>
  <c r="S220" i="13"/>
  <c r="P221" i="13"/>
  <c r="S221" i="13"/>
  <c r="P222" i="13"/>
  <c r="S222" i="13"/>
  <c r="P223" i="13"/>
  <c r="S223" i="13"/>
  <c r="P224" i="13"/>
  <c r="S224" i="13"/>
  <c r="P225" i="13"/>
  <c r="S225" i="13"/>
  <c r="P226" i="13"/>
  <c r="S226" i="13"/>
  <c r="P227" i="13"/>
  <c r="S227" i="13"/>
  <c r="P228" i="13"/>
  <c r="S228" i="13"/>
  <c r="P229" i="13"/>
  <c r="S229" i="13"/>
  <c r="P230" i="13"/>
  <c r="S230" i="13"/>
  <c r="P231" i="13"/>
  <c r="S231" i="13"/>
  <c r="P232" i="13"/>
  <c r="S232" i="13"/>
  <c r="P233" i="13"/>
  <c r="S233" i="13"/>
  <c r="P234" i="13"/>
  <c r="S234" i="13"/>
  <c r="P235" i="13"/>
  <c r="S235" i="13"/>
  <c r="P236" i="13"/>
  <c r="S236" i="13"/>
  <c r="P237" i="13"/>
  <c r="S237" i="13"/>
  <c r="P238" i="13"/>
  <c r="S238" i="13"/>
  <c r="P239" i="13"/>
  <c r="S239" i="13"/>
  <c r="P240" i="13"/>
  <c r="S240" i="13"/>
  <c r="P241" i="13"/>
  <c r="S241" i="13"/>
  <c r="P242" i="13"/>
  <c r="S242" i="13"/>
  <c r="P243" i="13"/>
  <c r="S243" i="13"/>
  <c r="P244" i="13"/>
  <c r="S244" i="13"/>
  <c r="P245" i="13"/>
  <c r="S245" i="13"/>
  <c r="P246" i="13"/>
  <c r="S246" i="13"/>
  <c r="P247" i="13"/>
  <c r="S247" i="13"/>
  <c r="P248" i="13"/>
  <c r="S248" i="13"/>
  <c r="P249" i="13"/>
  <c r="S249" i="13"/>
  <c r="P250" i="13"/>
  <c r="S250" i="13"/>
  <c r="P251" i="13"/>
  <c r="S251" i="13"/>
  <c r="P252" i="13"/>
  <c r="S252" i="13"/>
  <c r="P253" i="13"/>
  <c r="S253" i="13"/>
  <c r="P254" i="13"/>
  <c r="S254" i="13"/>
  <c r="P255" i="13"/>
  <c r="S255" i="13"/>
  <c r="P256" i="13"/>
  <c r="S256" i="13"/>
  <c r="P257" i="13"/>
  <c r="S257" i="13"/>
  <c r="P258" i="13"/>
  <c r="Q258" i="13" s="1"/>
  <c r="S258" i="13"/>
  <c r="P259" i="13"/>
  <c r="S259" i="13"/>
  <c r="P260" i="13"/>
  <c r="S260" i="13"/>
  <c r="P261" i="13"/>
  <c r="Q261" i="13" s="1"/>
  <c r="S261" i="13"/>
  <c r="P262" i="13"/>
  <c r="S262" i="13"/>
  <c r="P263" i="13"/>
  <c r="Q263" i="13" s="1"/>
  <c r="S263" i="13"/>
  <c r="P264" i="13"/>
  <c r="S264" i="13"/>
  <c r="P265" i="13"/>
  <c r="Q265" i="13" s="1"/>
  <c r="S265" i="13"/>
  <c r="P266" i="13"/>
  <c r="S266" i="13"/>
  <c r="P267" i="13"/>
  <c r="Q267" i="13" s="1"/>
  <c r="S267" i="13"/>
  <c r="P268" i="13"/>
  <c r="S268" i="13"/>
  <c r="P269" i="13"/>
  <c r="Q269" i="13" s="1"/>
  <c r="S269" i="13"/>
  <c r="P270" i="13"/>
  <c r="S270" i="13"/>
  <c r="P271" i="13"/>
  <c r="Q271" i="13" s="1"/>
  <c r="S271" i="13"/>
  <c r="P272" i="13"/>
  <c r="S272" i="13"/>
  <c r="P273" i="13"/>
  <c r="Q273" i="13" s="1"/>
  <c r="S273" i="13"/>
  <c r="P274" i="13"/>
  <c r="S274" i="13"/>
  <c r="P275" i="13"/>
  <c r="Q275" i="13" s="1"/>
  <c r="S275" i="13"/>
  <c r="P276" i="13"/>
  <c r="S276" i="13"/>
  <c r="P277" i="13"/>
  <c r="Q277" i="13" s="1"/>
  <c r="S277" i="13"/>
  <c r="P278" i="13"/>
  <c r="S278" i="13"/>
  <c r="P279" i="13"/>
  <c r="Q279" i="13" s="1"/>
  <c r="S279" i="13"/>
  <c r="P280" i="13"/>
  <c r="S280" i="13"/>
  <c r="P281" i="13"/>
  <c r="Q281" i="13" s="1"/>
  <c r="S281" i="13"/>
  <c r="P282" i="13"/>
  <c r="S282" i="13"/>
  <c r="P283" i="13"/>
  <c r="Q283" i="13" s="1"/>
  <c r="S283" i="13"/>
  <c r="P284" i="13"/>
  <c r="S284" i="13"/>
  <c r="P285" i="13"/>
  <c r="Q285" i="13" s="1"/>
  <c r="S285" i="13"/>
  <c r="P286" i="13"/>
  <c r="S286" i="13"/>
  <c r="P287" i="13"/>
  <c r="Q287" i="13" s="1"/>
  <c r="S287" i="13"/>
  <c r="P288" i="13"/>
  <c r="S288" i="13"/>
  <c r="P289" i="13"/>
  <c r="Q289" i="13" s="1"/>
  <c r="S289" i="13"/>
  <c r="P290" i="13"/>
  <c r="S290" i="13"/>
  <c r="P291" i="13"/>
  <c r="Q291" i="13" s="1"/>
  <c r="S291" i="13"/>
  <c r="P292" i="13"/>
  <c r="S292" i="13"/>
  <c r="S93" i="13"/>
  <c r="P93" i="13"/>
  <c r="S92" i="13"/>
  <c r="P92" i="13"/>
  <c r="S91" i="13"/>
  <c r="P91" i="13"/>
  <c r="R91" i="13" s="1"/>
  <c r="S90" i="13"/>
  <c r="P90" i="13"/>
  <c r="R90" i="13" s="1"/>
  <c r="S89" i="13"/>
  <c r="P89" i="13"/>
  <c r="R89" i="13" s="1"/>
  <c r="S88" i="13"/>
  <c r="P88" i="13"/>
  <c r="R88" i="13" s="1"/>
  <c r="S87" i="13"/>
  <c r="P87" i="13"/>
  <c r="R87" i="13" s="1"/>
  <c r="S86" i="13"/>
  <c r="P86" i="13"/>
  <c r="R86" i="13" s="1"/>
  <c r="S85" i="13"/>
  <c r="P85" i="13"/>
  <c r="R85" i="13" s="1"/>
  <c r="S84" i="13"/>
  <c r="P84" i="13"/>
  <c r="R84" i="13" s="1"/>
  <c r="S83" i="13"/>
  <c r="P83" i="13"/>
  <c r="R83" i="13" s="1"/>
  <c r="S82" i="13"/>
  <c r="P82" i="13"/>
  <c r="R82" i="13" s="1"/>
  <c r="S81" i="13"/>
  <c r="P81" i="13"/>
  <c r="R81" i="13" s="1"/>
  <c r="S80" i="13"/>
  <c r="P80" i="13"/>
  <c r="R80" i="13" s="1"/>
  <c r="S79" i="13"/>
  <c r="P79" i="13"/>
  <c r="R79" i="13" s="1"/>
  <c r="S78" i="13"/>
  <c r="P78" i="13"/>
  <c r="R78" i="13" s="1"/>
  <c r="S77" i="13"/>
  <c r="P77" i="13"/>
  <c r="S76" i="13"/>
  <c r="P76" i="13"/>
  <c r="Q76" i="13" s="1"/>
  <c r="S75" i="13"/>
  <c r="P75" i="13"/>
  <c r="Q75" i="13" s="1"/>
  <c r="S74" i="13"/>
  <c r="P74" i="13"/>
  <c r="Q74" i="13" s="1"/>
  <c r="S73" i="13"/>
  <c r="P73" i="13"/>
  <c r="Q73" i="13" s="1"/>
  <c r="S72" i="13"/>
  <c r="P72" i="13"/>
  <c r="Q72" i="13" s="1"/>
  <c r="S71" i="13"/>
  <c r="P71" i="13"/>
  <c r="S70" i="13"/>
  <c r="P70" i="13"/>
  <c r="S69" i="13"/>
  <c r="P69" i="13"/>
  <c r="S68" i="13"/>
  <c r="P68" i="13"/>
  <c r="S67" i="13"/>
  <c r="P67" i="13"/>
  <c r="S66" i="13"/>
  <c r="P66" i="13"/>
  <c r="S65" i="13"/>
  <c r="P65" i="13"/>
  <c r="S64" i="13"/>
  <c r="P64" i="13"/>
  <c r="S63" i="13"/>
  <c r="P63" i="13"/>
  <c r="S62" i="13"/>
  <c r="P62" i="13"/>
  <c r="S61" i="13"/>
  <c r="P61" i="13"/>
  <c r="S60" i="13"/>
  <c r="P60" i="13"/>
  <c r="S59" i="13"/>
  <c r="P59" i="13"/>
  <c r="S58" i="13"/>
  <c r="P58" i="13"/>
  <c r="S57" i="13"/>
  <c r="P57" i="13"/>
  <c r="S56" i="13"/>
  <c r="P56" i="13"/>
  <c r="S55" i="13"/>
  <c r="P55" i="13"/>
  <c r="S54" i="13"/>
  <c r="P54" i="13"/>
  <c r="S53" i="13"/>
  <c r="P53" i="13"/>
  <c r="S52" i="13"/>
  <c r="P52" i="13"/>
  <c r="S51" i="13"/>
  <c r="P51" i="13"/>
  <c r="S50" i="13"/>
  <c r="P50" i="13"/>
  <c r="S49" i="13"/>
  <c r="P49" i="13"/>
  <c r="S48" i="13"/>
  <c r="P48" i="13"/>
  <c r="S47" i="13"/>
  <c r="P47" i="13"/>
  <c r="S46" i="13"/>
  <c r="P46" i="13"/>
  <c r="S45" i="13"/>
  <c r="P45" i="13"/>
  <c r="S44" i="13"/>
  <c r="P44" i="13"/>
  <c r="S43" i="13"/>
  <c r="P43" i="13"/>
  <c r="S42" i="13"/>
  <c r="P42" i="13"/>
  <c r="R42" i="13" s="1"/>
  <c r="S41" i="13"/>
  <c r="P41" i="13"/>
  <c r="R41" i="13" s="1"/>
  <c r="S40" i="13"/>
  <c r="P40" i="13"/>
  <c r="R40" i="13" s="1"/>
  <c r="S39" i="13"/>
  <c r="P39" i="13"/>
  <c r="R39" i="13" s="1"/>
  <c r="S38" i="13"/>
  <c r="P38" i="13"/>
  <c r="R38" i="13" s="1"/>
  <c r="S37" i="13"/>
  <c r="P37" i="13"/>
  <c r="R37" i="13" s="1"/>
  <c r="S36" i="13"/>
  <c r="P36" i="13"/>
  <c r="R36" i="13" s="1"/>
  <c r="S35" i="13"/>
  <c r="P35" i="13"/>
  <c r="R35" i="13" s="1"/>
  <c r="S34" i="13"/>
  <c r="P34" i="13"/>
  <c r="R34" i="13" s="1"/>
  <c r="S33" i="13"/>
  <c r="P33" i="13"/>
  <c r="R33" i="13" s="1"/>
  <c r="S32" i="13"/>
  <c r="P32" i="13"/>
  <c r="R32" i="13" s="1"/>
  <c r="S31" i="13"/>
  <c r="P31" i="13"/>
  <c r="R31" i="13" s="1"/>
  <c r="S30" i="13"/>
  <c r="P30" i="13"/>
  <c r="R30" i="13" s="1"/>
  <c r="S29" i="13"/>
  <c r="P29" i="13"/>
  <c r="R29" i="13" s="1"/>
  <c r="S28" i="13"/>
  <c r="P28" i="13"/>
  <c r="R28" i="13" s="1"/>
  <c r="S27" i="13"/>
  <c r="P27" i="13"/>
  <c r="R27" i="13" s="1"/>
  <c r="S26" i="13"/>
  <c r="P26" i="13"/>
  <c r="R26" i="13" s="1"/>
  <c r="S25" i="13"/>
  <c r="P25" i="13"/>
  <c r="R25" i="13" s="1"/>
  <c r="S24" i="13"/>
  <c r="P24" i="13"/>
  <c r="R24" i="13" s="1"/>
  <c r="S23" i="13"/>
  <c r="P23" i="13"/>
  <c r="R23" i="13" s="1"/>
  <c r="S22" i="13"/>
  <c r="P22" i="13"/>
  <c r="R22" i="13" s="1"/>
  <c r="S21" i="13"/>
  <c r="P21" i="13"/>
  <c r="R21" i="13" s="1"/>
  <c r="S20" i="13"/>
  <c r="P20" i="13"/>
  <c r="R20" i="13" s="1"/>
  <c r="S19" i="13"/>
  <c r="P19" i="13"/>
  <c r="R19" i="13" s="1"/>
  <c r="S18" i="13"/>
  <c r="P18" i="13"/>
  <c r="R18" i="13" s="1"/>
  <c r="S17" i="13"/>
  <c r="P17" i="13"/>
  <c r="R17" i="13" s="1"/>
  <c r="S16" i="13"/>
  <c r="P16" i="13"/>
  <c r="R16" i="13" s="1"/>
  <c r="S15" i="13"/>
  <c r="P15" i="13"/>
  <c r="R15" i="13" s="1"/>
  <c r="S14" i="13"/>
  <c r="P14" i="13"/>
  <c r="R14" i="13" s="1"/>
  <c r="S13" i="13"/>
  <c r="P13" i="13"/>
  <c r="R13" i="13" s="1"/>
  <c r="S12" i="13"/>
  <c r="P12" i="13"/>
  <c r="R12" i="13" s="1"/>
  <c r="S11" i="13"/>
  <c r="P11" i="13"/>
  <c r="R11" i="13" s="1"/>
  <c r="S10" i="13"/>
  <c r="P10" i="13"/>
  <c r="S9" i="13"/>
  <c r="P9" i="13"/>
  <c r="R9" i="13" s="1"/>
  <c r="S8" i="13"/>
  <c r="P8" i="13"/>
  <c r="S7" i="13"/>
  <c r="P7" i="13"/>
  <c r="R7" i="13" s="1"/>
  <c r="S6" i="13"/>
  <c r="P6" i="13"/>
  <c r="S5" i="13"/>
  <c r="P5" i="13"/>
  <c r="R5" i="13" s="1"/>
  <c r="O1" i="13"/>
  <c r="AN84" i="15" l="1"/>
  <c r="X94" i="15"/>
  <c r="Y94" i="15" s="1"/>
  <c r="AP100" i="16"/>
  <c r="BI100" i="16" s="1"/>
  <c r="X92" i="15"/>
  <c r="Y92" i="15" s="1"/>
  <c r="AP92" i="15" s="1"/>
  <c r="BI92" i="15" s="1"/>
  <c r="X86" i="15"/>
  <c r="Y86" i="15" s="1"/>
  <c r="AP86" i="15" s="1"/>
  <c r="BI86" i="15" s="1"/>
  <c r="AP94" i="15"/>
  <c r="BI94" i="15" s="1"/>
  <c r="AP98" i="16"/>
  <c r="BI98" i="16" s="1"/>
  <c r="AP94" i="16"/>
  <c r="BI94" i="16" s="1"/>
  <c r="AP92" i="16"/>
  <c r="BI92" i="16" s="1"/>
  <c r="AP90" i="16"/>
  <c r="BI90" i="16" s="1"/>
  <c r="AP86" i="16"/>
  <c r="BI86" i="16" s="1"/>
  <c r="AN7" i="15"/>
  <c r="AP7" i="15" s="1"/>
  <c r="BI7" i="15" s="1"/>
  <c r="I13" i="21"/>
  <c r="I13" i="19"/>
  <c r="I13" i="20"/>
  <c r="S6" i="14"/>
  <c r="V6" i="14" s="1"/>
  <c r="C12" i="20"/>
  <c r="I11" i="20"/>
  <c r="I11" i="21"/>
  <c r="AN99" i="15"/>
  <c r="AP99" i="15" s="1"/>
  <c r="BI99" i="15" s="1"/>
  <c r="AN91" i="15"/>
  <c r="AP91" i="15" s="1"/>
  <c r="BI91" i="15" s="1"/>
  <c r="AP96" i="16"/>
  <c r="BI96" i="16" s="1"/>
  <c r="X17" i="16"/>
  <c r="Y17" i="16" s="1"/>
  <c r="AN17" i="16" s="1"/>
  <c r="X18" i="16"/>
  <c r="Y18" i="16" s="1"/>
  <c r="AN18" i="16" s="1"/>
  <c r="X10" i="16"/>
  <c r="X15" i="16"/>
  <c r="Y15" i="16" s="1"/>
  <c r="AN15" i="16" s="1"/>
  <c r="X13" i="16"/>
  <c r="Y13" i="16" s="1"/>
  <c r="AN13" i="16" s="1"/>
  <c r="AP13" i="16" s="1"/>
  <c r="BI13" i="16" s="1"/>
  <c r="AN93" i="15"/>
  <c r="AN8" i="15"/>
  <c r="X16" i="16"/>
  <c r="Y16" i="16" s="1"/>
  <c r="AN16" i="16" s="1"/>
  <c r="X8" i="16"/>
  <c r="Y8" i="16" s="1"/>
  <c r="AN8" i="16" s="1"/>
  <c r="X11" i="16"/>
  <c r="Y11" i="16" s="1"/>
  <c r="AN11" i="16" s="1"/>
  <c r="X9" i="16"/>
  <c r="Y9" i="16" s="1"/>
  <c r="AN9" i="16" s="1"/>
  <c r="AP9" i="16" s="1"/>
  <c r="BI9" i="16" s="1"/>
  <c r="X14" i="16"/>
  <c r="Y14" i="16" s="1"/>
  <c r="AN14" i="16" s="1"/>
  <c r="X6" i="16"/>
  <c r="Y6" i="16" s="1"/>
  <c r="AN6" i="16" s="1"/>
  <c r="X7" i="16"/>
  <c r="Y7" i="16" s="1"/>
  <c r="AN7" i="16" s="1"/>
  <c r="AP7" i="16" s="1"/>
  <c r="BI7" i="16" s="1"/>
  <c r="X5" i="16"/>
  <c r="Y5" i="16" s="1"/>
  <c r="AN5" i="16" s="1"/>
  <c r="AN20" i="16"/>
  <c r="AP20" i="16" s="1"/>
  <c r="BI20" i="16" s="1"/>
  <c r="AP78" i="16"/>
  <c r="BI78" i="16" s="1"/>
  <c r="AP73" i="16"/>
  <c r="BI73" i="16" s="1"/>
  <c r="AP63" i="16"/>
  <c r="BI63" i="16" s="1"/>
  <c r="AP56" i="16"/>
  <c r="BI56" i="16" s="1"/>
  <c r="AP50" i="16"/>
  <c r="BI50" i="16" s="1"/>
  <c r="AP93" i="15"/>
  <c r="BI93" i="15" s="1"/>
  <c r="AP53" i="16"/>
  <c r="BI53" i="16" s="1"/>
  <c r="AN85" i="15"/>
  <c r="AP85" i="15" s="1"/>
  <c r="BI85" i="15" s="1"/>
  <c r="T40" i="4"/>
  <c r="V40" i="4" s="1"/>
  <c r="T7" i="4"/>
  <c r="V7" i="4" s="1"/>
  <c r="T71" i="4"/>
  <c r="V71" i="4" s="1"/>
  <c r="T24" i="4"/>
  <c r="V24" i="4" s="1"/>
  <c r="T56" i="4"/>
  <c r="V56" i="4" s="1"/>
  <c r="T16" i="4"/>
  <c r="V16" i="4" s="1"/>
  <c r="T38" i="4"/>
  <c r="V38" i="4" s="1"/>
  <c r="T48" i="4"/>
  <c r="V48" i="4" s="1"/>
  <c r="T64" i="4"/>
  <c r="V64" i="4" s="1"/>
  <c r="T76" i="4"/>
  <c r="V76" i="4" s="1"/>
  <c r="AN5" i="15"/>
  <c r="X19" i="16"/>
  <c r="Y19" i="16" s="1"/>
  <c r="AN19" i="16" s="1"/>
  <c r="T13" i="4"/>
  <c r="V13" i="4" s="1"/>
  <c r="T20" i="4"/>
  <c r="V20" i="4" s="1"/>
  <c r="T26" i="4"/>
  <c r="V26" i="4" s="1"/>
  <c r="T34" i="4"/>
  <c r="V34" i="4" s="1"/>
  <c r="T44" i="4"/>
  <c r="V44" i="4" s="1"/>
  <c r="T52" i="4"/>
  <c r="V52" i="4" s="1"/>
  <c r="T60" i="4"/>
  <c r="V60" i="4" s="1"/>
  <c r="T65" i="4"/>
  <c r="V65" i="4" s="1"/>
  <c r="T74" i="4"/>
  <c r="V74" i="4" s="1"/>
  <c r="T9" i="4"/>
  <c r="V9" i="4" s="1"/>
  <c r="T10" i="4"/>
  <c r="V10" i="4" s="1"/>
  <c r="T12" i="4"/>
  <c r="V12" i="4" s="1"/>
  <c r="T15" i="4"/>
  <c r="V15" i="4" s="1"/>
  <c r="T18" i="4"/>
  <c r="V18" i="4" s="1"/>
  <c r="T17" i="4"/>
  <c r="V17" i="4" s="1"/>
  <c r="T21" i="4"/>
  <c r="V21" i="4" s="1"/>
  <c r="T22" i="4"/>
  <c r="V22" i="4" s="1"/>
  <c r="T29" i="4"/>
  <c r="V29" i="4" s="1"/>
  <c r="T28" i="4"/>
  <c r="V28" i="4" s="1"/>
  <c r="T25" i="4"/>
  <c r="V25" i="4" s="1"/>
  <c r="T30" i="4"/>
  <c r="V30" i="4" s="1"/>
  <c r="T37" i="4"/>
  <c r="V37" i="4" s="1"/>
  <c r="T36" i="4"/>
  <c r="T33" i="4"/>
  <c r="V33" i="4" s="1"/>
  <c r="T32" i="4"/>
  <c r="V32" i="4" s="1"/>
  <c r="T41" i="4"/>
  <c r="V41" i="4" s="1"/>
  <c r="T42" i="4"/>
  <c r="V42" i="4" s="1"/>
  <c r="T45" i="4"/>
  <c r="V45" i="4" s="1"/>
  <c r="T47" i="4"/>
  <c r="V47" i="4" s="1"/>
  <c r="T50" i="4"/>
  <c r="V50" i="4" s="1"/>
  <c r="T49" i="4"/>
  <c r="V49" i="4" s="1"/>
  <c r="T53" i="4"/>
  <c r="V53" i="4" s="1"/>
  <c r="T54" i="4"/>
  <c r="V54" i="4" s="1"/>
  <c r="T57" i="4"/>
  <c r="V57" i="4" s="1"/>
  <c r="T59" i="4"/>
  <c r="V59" i="4" s="1"/>
  <c r="T63" i="4"/>
  <c r="V63" i="4" s="1"/>
  <c r="T62" i="4"/>
  <c r="V62" i="4" s="1"/>
  <c r="T68" i="4"/>
  <c r="V68" i="4" s="1"/>
  <c r="T67" i="4"/>
  <c r="V67" i="4" s="1"/>
  <c r="T70" i="4"/>
  <c r="V70" i="4" s="1"/>
  <c r="T72" i="4"/>
  <c r="V72" i="4" s="1"/>
  <c r="S5" i="4"/>
  <c r="T5" i="4"/>
  <c r="S8" i="4"/>
  <c r="T8" i="4"/>
  <c r="S11" i="4"/>
  <c r="T11" i="4"/>
  <c r="S14" i="4"/>
  <c r="T14" i="4"/>
  <c r="S19" i="4"/>
  <c r="T19" i="4"/>
  <c r="S23" i="4"/>
  <c r="T23" i="4"/>
  <c r="S27" i="4"/>
  <c r="T27" i="4"/>
  <c r="S39" i="4"/>
  <c r="T39" i="4"/>
  <c r="S35" i="4"/>
  <c r="T35" i="4"/>
  <c r="S31" i="4"/>
  <c r="T31" i="4"/>
  <c r="S43" i="4"/>
  <c r="T43" i="4"/>
  <c r="S46" i="4"/>
  <c r="T46" i="4"/>
  <c r="S51" i="4"/>
  <c r="T51" i="4"/>
  <c r="S55" i="4"/>
  <c r="T55" i="4"/>
  <c r="S58" i="4"/>
  <c r="T58" i="4"/>
  <c r="S6" i="4"/>
  <c r="T6" i="4"/>
  <c r="V36" i="4"/>
  <c r="T61" i="4"/>
  <c r="V61" i="4" s="1"/>
  <c r="T66" i="4"/>
  <c r="V66" i="4" s="1"/>
  <c r="T69" i="4"/>
  <c r="V69" i="4" s="1"/>
  <c r="T75" i="4"/>
  <c r="T146" i="3"/>
  <c r="V146" i="3" s="1"/>
  <c r="T202" i="3"/>
  <c r="V202" i="3" s="1"/>
  <c r="T210" i="3"/>
  <c r="V210" i="3" s="1"/>
  <c r="T178" i="3"/>
  <c r="V178" i="3" s="1"/>
  <c r="T208" i="3"/>
  <c r="V208" i="3" s="1"/>
  <c r="T192" i="3"/>
  <c r="V192" i="3" s="1"/>
  <c r="T170" i="3"/>
  <c r="V170" i="3" s="1"/>
  <c r="T137" i="3"/>
  <c r="V137" i="3" s="1"/>
  <c r="T160" i="3"/>
  <c r="V160" i="3" s="1"/>
  <c r="T207" i="3"/>
  <c r="V207" i="3" s="1"/>
  <c r="T206" i="3"/>
  <c r="V206" i="3" s="1"/>
  <c r="T194" i="3"/>
  <c r="V194" i="3" s="1"/>
  <c r="T184" i="3"/>
  <c r="V184" i="3" s="1"/>
  <c r="T176" i="3"/>
  <c r="V176" i="3" s="1"/>
  <c r="T162" i="3"/>
  <c r="V162" i="3" s="1"/>
  <c r="T152" i="3"/>
  <c r="V152" i="3" s="1"/>
  <c r="T121" i="3"/>
  <c r="T196" i="3"/>
  <c r="V196" i="3" s="1"/>
  <c r="T191" i="3"/>
  <c r="V191" i="3" s="1"/>
  <c r="T190" i="3"/>
  <c r="V190" i="3" s="1"/>
  <c r="T180" i="3"/>
  <c r="V180" i="3" s="1"/>
  <c r="T175" i="3"/>
  <c r="V175" i="3" s="1"/>
  <c r="T174" i="3"/>
  <c r="V174" i="3" s="1"/>
  <c r="T164" i="3"/>
  <c r="V164" i="3" s="1"/>
  <c r="T159" i="3"/>
  <c r="V159" i="3" s="1"/>
  <c r="T158" i="3"/>
  <c r="V158" i="3" s="1"/>
  <c r="T148" i="3"/>
  <c r="V148" i="3" s="1"/>
  <c r="T145" i="3"/>
  <c r="V145" i="3" s="1"/>
  <c r="T129" i="3"/>
  <c r="V129" i="3" s="1"/>
  <c r="T305" i="3"/>
  <c r="V305" i="3" s="1"/>
  <c r="T303" i="3"/>
  <c r="V303" i="3" s="1"/>
  <c r="T301" i="3"/>
  <c r="V301" i="3" s="1"/>
  <c r="T299" i="3"/>
  <c r="V299" i="3" s="1"/>
  <c r="T297" i="3"/>
  <c r="V297" i="3" s="1"/>
  <c r="T295" i="3"/>
  <c r="V295" i="3" s="1"/>
  <c r="T293" i="3"/>
  <c r="V293" i="3" s="1"/>
  <c r="S204" i="3"/>
  <c r="T204" i="3"/>
  <c r="S198" i="3"/>
  <c r="T198" i="3"/>
  <c r="S183" i="3"/>
  <c r="T183" i="3"/>
  <c r="S172" i="3"/>
  <c r="T172" i="3"/>
  <c r="S166" i="3"/>
  <c r="T166" i="3"/>
  <c r="S151" i="3"/>
  <c r="T151" i="3"/>
  <c r="S141" i="3"/>
  <c r="T141" i="3"/>
  <c r="S125" i="3"/>
  <c r="T125" i="3"/>
  <c r="S291" i="3"/>
  <c r="T291" i="3"/>
  <c r="S289" i="3"/>
  <c r="T289" i="3"/>
  <c r="S287" i="3"/>
  <c r="T287" i="3"/>
  <c r="S285" i="3"/>
  <c r="T285" i="3"/>
  <c r="S283" i="3"/>
  <c r="T283" i="3"/>
  <c r="S281" i="3"/>
  <c r="T281" i="3"/>
  <c r="S279" i="3"/>
  <c r="T279" i="3"/>
  <c r="S277" i="3"/>
  <c r="T277" i="3"/>
  <c r="S275" i="3"/>
  <c r="T275" i="3"/>
  <c r="S273" i="3"/>
  <c r="T273" i="3"/>
  <c r="S271" i="3"/>
  <c r="T271" i="3"/>
  <c r="S269" i="3"/>
  <c r="T269" i="3"/>
  <c r="S267" i="3"/>
  <c r="T267" i="3"/>
  <c r="S265" i="3"/>
  <c r="T265" i="3"/>
  <c r="S263" i="3"/>
  <c r="T263" i="3"/>
  <c r="S261" i="3"/>
  <c r="T261" i="3"/>
  <c r="S259" i="3"/>
  <c r="T259" i="3"/>
  <c r="S257" i="3"/>
  <c r="T257" i="3"/>
  <c r="S255" i="3"/>
  <c r="T255" i="3"/>
  <c r="S253" i="3"/>
  <c r="T253" i="3"/>
  <c r="S251" i="3"/>
  <c r="T251" i="3"/>
  <c r="S249" i="3"/>
  <c r="T249" i="3"/>
  <c r="S247" i="3"/>
  <c r="T247" i="3"/>
  <c r="S245" i="3"/>
  <c r="T245" i="3"/>
  <c r="S243" i="3"/>
  <c r="T243" i="3"/>
  <c r="S241" i="3"/>
  <c r="T241" i="3"/>
  <c r="S239" i="3"/>
  <c r="T239" i="3"/>
  <c r="T200" i="3"/>
  <c r="V200" i="3" s="1"/>
  <c r="S199" i="3"/>
  <c r="T199" i="3"/>
  <c r="S188" i="3"/>
  <c r="T188" i="3"/>
  <c r="T186" i="3"/>
  <c r="V186" i="3" s="1"/>
  <c r="S182" i="3"/>
  <c r="T182" i="3"/>
  <c r="T168" i="3"/>
  <c r="V168" i="3" s="1"/>
  <c r="S167" i="3"/>
  <c r="T167" i="3"/>
  <c r="S156" i="3"/>
  <c r="T156" i="3"/>
  <c r="T154" i="3"/>
  <c r="V154" i="3" s="1"/>
  <c r="S150" i="3"/>
  <c r="T150" i="3"/>
  <c r="S133" i="3"/>
  <c r="T133" i="3"/>
  <c r="T236" i="3"/>
  <c r="V236" i="3" s="1"/>
  <c r="T234" i="3"/>
  <c r="V234" i="3" s="1"/>
  <c r="T232" i="3"/>
  <c r="V232" i="3" s="1"/>
  <c r="T230" i="3"/>
  <c r="V230" i="3" s="1"/>
  <c r="T228" i="3"/>
  <c r="V228" i="3" s="1"/>
  <c r="T226" i="3"/>
  <c r="V226" i="3" s="1"/>
  <c r="T224" i="3"/>
  <c r="V224" i="3" s="1"/>
  <c r="T222" i="3"/>
  <c r="V222" i="3" s="1"/>
  <c r="T220" i="3"/>
  <c r="V220" i="3" s="1"/>
  <c r="T218" i="3"/>
  <c r="V218" i="3" s="1"/>
  <c r="T216" i="3"/>
  <c r="V216" i="3" s="1"/>
  <c r="T214" i="3"/>
  <c r="V214" i="3" s="1"/>
  <c r="T212" i="3"/>
  <c r="V212" i="3" s="1"/>
  <c r="T211" i="3"/>
  <c r="V211" i="3" s="1"/>
  <c r="T203" i="3"/>
  <c r="V203" i="3" s="1"/>
  <c r="T195" i="3"/>
  <c r="V195" i="3" s="1"/>
  <c r="T187" i="3"/>
  <c r="V187" i="3" s="1"/>
  <c r="T179" i="3"/>
  <c r="V179" i="3" s="1"/>
  <c r="T171" i="3"/>
  <c r="V171" i="3" s="1"/>
  <c r="T163" i="3"/>
  <c r="V163" i="3" s="1"/>
  <c r="T155" i="3"/>
  <c r="V155" i="3" s="1"/>
  <c r="T147" i="3"/>
  <c r="V147" i="3" s="1"/>
  <c r="T143" i="3"/>
  <c r="V143" i="3" s="1"/>
  <c r="T139" i="3"/>
  <c r="V139" i="3" s="1"/>
  <c r="T135" i="3"/>
  <c r="V135" i="3" s="1"/>
  <c r="T131" i="3"/>
  <c r="V131" i="3" s="1"/>
  <c r="T127" i="3"/>
  <c r="V127" i="3" s="1"/>
  <c r="T123" i="3"/>
  <c r="V123" i="3" s="1"/>
  <c r="C12" i="19"/>
  <c r="BI6" i="14"/>
  <c r="Z6" i="14" s="1"/>
  <c r="AP88" i="15"/>
  <c r="BI88" i="15" s="1"/>
  <c r="AP46" i="15"/>
  <c r="BI46" i="15" s="1"/>
  <c r="AP44" i="15"/>
  <c r="BI44" i="15" s="1"/>
  <c r="AP84" i="15"/>
  <c r="BI84" i="15" s="1"/>
  <c r="AP47" i="15"/>
  <c r="BI47" i="15" s="1"/>
  <c r="AP45" i="15"/>
  <c r="BI45" i="15" s="1"/>
  <c r="AP43" i="15"/>
  <c r="BI43" i="15" s="1"/>
  <c r="AP40" i="15"/>
  <c r="BI40" i="15" s="1"/>
  <c r="AP38" i="15"/>
  <c r="BI38" i="15" s="1"/>
  <c r="AP36" i="15"/>
  <c r="BI36" i="15" s="1"/>
  <c r="AP13" i="15"/>
  <c r="BI13" i="15" s="1"/>
  <c r="Y10" i="15"/>
  <c r="AP10" i="15" s="1"/>
  <c r="BI10" i="15" s="1"/>
  <c r="AP93" i="16"/>
  <c r="BI93" i="16" s="1"/>
  <c r="AP85" i="16"/>
  <c r="BI85" i="16" s="1"/>
  <c r="AP48" i="16"/>
  <c r="BI48" i="16" s="1"/>
  <c r="AP46" i="16"/>
  <c r="BI46" i="16" s="1"/>
  <c r="AP44" i="16"/>
  <c r="BI44" i="16" s="1"/>
  <c r="AP42" i="16"/>
  <c r="BI42" i="16" s="1"/>
  <c r="AP40" i="16"/>
  <c r="BI40" i="16" s="1"/>
  <c r="AP38" i="16"/>
  <c r="BI38" i="16" s="1"/>
  <c r="AP36" i="16"/>
  <c r="BI36" i="16" s="1"/>
  <c r="AP34" i="16"/>
  <c r="BI34" i="16" s="1"/>
  <c r="AP32" i="16"/>
  <c r="BI32" i="16" s="1"/>
  <c r="AP30" i="16"/>
  <c r="BI30" i="16" s="1"/>
  <c r="AP28" i="16"/>
  <c r="BI28" i="16" s="1"/>
  <c r="X12" i="16"/>
  <c r="R135" i="13"/>
  <c r="T135" i="13" s="1"/>
  <c r="BG135" i="13" s="1"/>
  <c r="R139" i="13"/>
  <c r="R131" i="13"/>
  <c r="T131" i="13" s="1"/>
  <c r="BG131" i="13" s="1"/>
  <c r="R141" i="13"/>
  <c r="R137" i="13"/>
  <c r="T137" i="13" s="1"/>
  <c r="BG137" i="13" s="1"/>
  <c r="R133" i="13"/>
  <c r="Q42" i="13"/>
  <c r="T42" i="13" s="1"/>
  <c r="BG42" i="13" s="1"/>
  <c r="T141" i="13"/>
  <c r="R140" i="13"/>
  <c r="T140" i="13" s="1"/>
  <c r="BG140" i="13" s="1"/>
  <c r="T139" i="13"/>
  <c r="R138" i="13"/>
  <c r="T138" i="13" s="1"/>
  <c r="BG138" i="13" s="1"/>
  <c r="R136" i="13"/>
  <c r="T136" i="13" s="1"/>
  <c r="BG136" i="13" s="1"/>
  <c r="R134" i="13"/>
  <c r="T134" i="13" s="1"/>
  <c r="BG134" i="13" s="1"/>
  <c r="T133" i="13"/>
  <c r="R132" i="13"/>
  <c r="T132" i="13" s="1"/>
  <c r="BG132" i="13" s="1"/>
  <c r="R130" i="13"/>
  <c r="T130" i="13"/>
  <c r="BG130" i="13" s="1"/>
  <c r="R189" i="13"/>
  <c r="T189" i="13" s="1"/>
  <c r="BG189" i="13" s="1"/>
  <c r="R163" i="13"/>
  <c r="T163" i="13" s="1"/>
  <c r="BG163" i="13" s="1"/>
  <c r="R126" i="13"/>
  <c r="R118" i="13"/>
  <c r="T118" i="13" s="1"/>
  <c r="BG118" i="13" s="1"/>
  <c r="R389" i="13"/>
  <c r="R373" i="13"/>
  <c r="R357" i="13"/>
  <c r="R173" i="13"/>
  <c r="T173" i="13" s="1"/>
  <c r="BG173" i="13" s="1"/>
  <c r="R142" i="13"/>
  <c r="T142" i="13" s="1"/>
  <c r="BG142" i="13" s="1"/>
  <c r="R122" i="13"/>
  <c r="T122" i="13" s="1"/>
  <c r="BG122" i="13" s="1"/>
  <c r="R397" i="13"/>
  <c r="R381" i="13"/>
  <c r="R365" i="13"/>
  <c r="R401" i="13"/>
  <c r="R393" i="13"/>
  <c r="R385" i="13"/>
  <c r="R377" i="13"/>
  <c r="R369" i="13"/>
  <c r="R361" i="13"/>
  <c r="R353" i="13"/>
  <c r="T353" i="13" s="1"/>
  <c r="BG353" i="13" s="1"/>
  <c r="R343" i="13"/>
  <c r="T343" i="13" s="1"/>
  <c r="BG343" i="13" s="1"/>
  <c r="Q13" i="13"/>
  <c r="T13" i="13" s="1"/>
  <c r="R202" i="13"/>
  <c r="R181" i="13"/>
  <c r="T181" i="13" s="1"/>
  <c r="R171" i="13"/>
  <c r="T171" i="13" s="1"/>
  <c r="BG171" i="13" s="1"/>
  <c r="R155" i="13"/>
  <c r="T155" i="13" s="1"/>
  <c r="BG155" i="13" s="1"/>
  <c r="R128" i="13"/>
  <c r="R124" i="13"/>
  <c r="T124" i="13" s="1"/>
  <c r="BG124" i="13" s="1"/>
  <c r="R120" i="13"/>
  <c r="R116" i="13"/>
  <c r="T116" i="13" s="1"/>
  <c r="BG116" i="13" s="1"/>
  <c r="R349" i="13"/>
  <c r="T349" i="13" s="1"/>
  <c r="Q399" i="13"/>
  <c r="T399" i="13" s="1"/>
  <c r="BG399" i="13" s="1"/>
  <c r="Y399" i="13" s="1"/>
  <c r="R399" i="13"/>
  <c r="Q391" i="13"/>
  <c r="T391" i="13" s="1"/>
  <c r="BG391" i="13" s="1"/>
  <c r="AN391" i="13" s="1"/>
  <c r="R391" i="13"/>
  <c r="Q383" i="13"/>
  <c r="T383" i="13" s="1"/>
  <c r="BG383" i="13" s="1"/>
  <c r="R383" i="13"/>
  <c r="Q375" i="13"/>
  <c r="T375" i="13" s="1"/>
  <c r="BG375" i="13" s="1"/>
  <c r="AN375" i="13" s="1"/>
  <c r="R375" i="13"/>
  <c r="Q367" i="13"/>
  <c r="T367" i="13" s="1"/>
  <c r="BG367" i="13" s="1"/>
  <c r="R367" i="13"/>
  <c r="Q359" i="13"/>
  <c r="T359" i="13" s="1"/>
  <c r="BG359" i="13" s="1"/>
  <c r="AN359" i="13" s="1"/>
  <c r="R359" i="13"/>
  <c r="Q351" i="13"/>
  <c r="R351" i="13"/>
  <c r="Q322" i="13"/>
  <c r="T322" i="13" s="1"/>
  <c r="BG322" i="13" s="1"/>
  <c r="R322" i="13"/>
  <c r="Q27" i="13"/>
  <c r="T27" i="13" s="1"/>
  <c r="R204" i="13"/>
  <c r="T204" i="13" s="1"/>
  <c r="BG204" i="13" s="1"/>
  <c r="T202" i="13"/>
  <c r="BG202" i="13" s="1"/>
  <c r="Y202" i="13" s="1"/>
  <c r="R195" i="13"/>
  <c r="T195" i="13" s="1"/>
  <c r="BG195" i="13" s="1"/>
  <c r="R187" i="13"/>
  <c r="T187" i="13" s="1"/>
  <c r="BG187" i="13" s="1"/>
  <c r="R174" i="13"/>
  <c r="T174" i="13" s="1"/>
  <c r="BG174" i="13" s="1"/>
  <c r="R157" i="13"/>
  <c r="T157" i="13" s="1"/>
  <c r="BG157" i="13" s="1"/>
  <c r="R149" i="13"/>
  <c r="T149" i="13" s="1"/>
  <c r="BG149" i="13" s="1"/>
  <c r="R129" i="13"/>
  <c r="T129" i="13" s="1"/>
  <c r="BG129" i="13" s="1"/>
  <c r="T128" i="13"/>
  <c r="BG128" i="13" s="1"/>
  <c r="R127" i="13"/>
  <c r="T127" i="13" s="1"/>
  <c r="BG127" i="13" s="1"/>
  <c r="T126" i="13"/>
  <c r="BG126" i="13" s="1"/>
  <c r="R125" i="13"/>
  <c r="T125" i="13" s="1"/>
  <c r="BG125" i="13" s="1"/>
  <c r="R123" i="13"/>
  <c r="T123" i="13" s="1"/>
  <c r="BG123" i="13" s="1"/>
  <c r="R121" i="13"/>
  <c r="T121" i="13" s="1"/>
  <c r="BG121" i="13" s="1"/>
  <c r="T120" i="13"/>
  <c r="BG120" i="13" s="1"/>
  <c r="R119" i="13"/>
  <c r="T119" i="13" s="1"/>
  <c r="BG119" i="13" s="1"/>
  <c r="R117" i="13"/>
  <c r="T117" i="13" s="1"/>
  <c r="BG117" i="13" s="1"/>
  <c r="Q444" i="13"/>
  <c r="T444" i="13" s="1"/>
  <c r="BG444" i="13" s="1"/>
  <c r="AN444" i="13" s="1"/>
  <c r="R444" i="13"/>
  <c r="Q443" i="13"/>
  <c r="T443" i="13" s="1"/>
  <c r="BG443" i="13" s="1"/>
  <c r="R443" i="13"/>
  <c r="Q442" i="13"/>
  <c r="T442" i="13" s="1"/>
  <c r="BG442" i="13" s="1"/>
  <c r="AN442" i="13" s="1"/>
  <c r="R442" i="13"/>
  <c r="Q441" i="13"/>
  <c r="T441" i="13" s="1"/>
  <c r="BG441" i="13" s="1"/>
  <c r="R441" i="13"/>
  <c r="Q440" i="13"/>
  <c r="T440" i="13" s="1"/>
  <c r="BG440" i="13" s="1"/>
  <c r="AN440" i="13" s="1"/>
  <c r="R440" i="13"/>
  <c r="Q439" i="13"/>
  <c r="T439" i="13" s="1"/>
  <c r="BG439" i="13" s="1"/>
  <c r="R439" i="13"/>
  <c r="Q438" i="13"/>
  <c r="T438" i="13" s="1"/>
  <c r="BG438" i="13" s="1"/>
  <c r="AN438" i="13" s="1"/>
  <c r="R438" i="13"/>
  <c r="Q437" i="13"/>
  <c r="T437" i="13" s="1"/>
  <c r="BG437" i="13" s="1"/>
  <c r="R437" i="13"/>
  <c r="Q436" i="13"/>
  <c r="T436" i="13" s="1"/>
  <c r="BG436" i="13" s="1"/>
  <c r="AN436" i="13" s="1"/>
  <c r="R436" i="13"/>
  <c r="Q435" i="13"/>
  <c r="T435" i="13" s="1"/>
  <c r="BG435" i="13" s="1"/>
  <c r="R435" i="13"/>
  <c r="Q434" i="13"/>
  <c r="T434" i="13" s="1"/>
  <c r="BG434" i="13" s="1"/>
  <c r="AN434" i="13" s="1"/>
  <c r="R434" i="13"/>
  <c r="Q433" i="13"/>
  <c r="T433" i="13" s="1"/>
  <c r="BG433" i="13" s="1"/>
  <c r="R433" i="13"/>
  <c r="Q432" i="13"/>
  <c r="T432" i="13" s="1"/>
  <c r="BG432" i="13" s="1"/>
  <c r="AN432" i="13" s="1"/>
  <c r="R432" i="13"/>
  <c r="Q431" i="13"/>
  <c r="T431" i="13" s="1"/>
  <c r="BG431" i="13" s="1"/>
  <c r="R431" i="13"/>
  <c r="Q430" i="13"/>
  <c r="T430" i="13" s="1"/>
  <c r="BG430" i="13" s="1"/>
  <c r="AN430" i="13" s="1"/>
  <c r="R430" i="13"/>
  <c r="Q429" i="13"/>
  <c r="T429" i="13" s="1"/>
  <c r="BG429" i="13" s="1"/>
  <c r="R429" i="13"/>
  <c r="Q428" i="13"/>
  <c r="T428" i="13" s="1"/>
  <c r="BG428" i="13" s="1"/>
  <c r="AN428" i="13" s="1"/>
  <c r="R428" i="13"/>
  <c r="Q427" i="13"/>
  <c r="T427" i="13" s="1"/>
  <c r="BG427" i="13" s="1"/>
  <c r="R427" i="13"/>
  <c r="Q426" i="13"/>
  <c r="T426" i="13" s="1"/>
  <c r="BG426" i="13" s="1"/>
  <c r="AN426" i="13" s="1"/>
  <c r="R426" i="13"/>
  <c r="Q425" i="13"/>
  <c r="T425" i="13" s="1"/>
  <c r="BG425" i="13" s="1"/>
  <c r="R425" i="13"/>
  <c r="Q424" i="13"/>
  <c r="T424" i="13" s="1"/>
  <c r="BG424" i="13" s="1"/>
  <c r="AN424" i="13" s="1"/>
  <c r="R424" i="13"/>
  <c r="Q423" i="13"/>
  <c r="T423" i="13" s="1"/>
  <c r="BG423" i="13" s="1"/>
  <c r="R423" i="13"/>
  <c r="Q422" i="13"/>
  <c r="T422" i="13" s="1"/>
  <c r="BG422" i="13" s="1"/>
  <c r="AN422" i="13" s="1"/>
  <c r="R422" i="13"/>
  <c r="Q421" i="13"/>
  <c r="T421" i="13" s="1"/>
  <c r="BG421" i="13" s="1"/>
  <c r="R421" i="13"/>
  <c r="Q420" i="13"/>
  <c r="T420" i="13" s="1"/>
  <c r="BG420" i="13" s="1"/>
  <c r="AN420" i="13" s="1"/>
  <c r="R420" i="13"/>
  <c r="Q419" i="13"/>
  <c r="T419" i="13" s="1"/>
  <c r="BG419" i="13" s="1"/>
  <c r="R419" i="13"/>
  <c r="Q418" i="13"/>
  <c r="T418" i="13" s="1"/>
  <c r="BG418" i="13" s="1"/>
  <c r="AN418" i="13" s="1"/>
  <c r="R418" i="13"/>
  <c r="Q417" i="13"/>
  <c r="T417" i="13" s="1"/>
  <c r="BG417" i="13" s="1"/>
  <c r="R417" i="13"/>
  <c r="Q395" i="13"/>
  <c r="T395" i="13" s="1"/>
  <c r="BG395" i="13" s="1"/>
  <c r="AN395" i="13" s="1"/>
  <c r="R395" i="13"/>
  <c r="Q387" i="13"/>
  <c r="T387" i="13" s="1"/>
  <c r="BG387" i="13" s="1"/>
  <c r="R387" i="13"/>
  <c r="Q379" i="13"/>
  <c r="T379" i="13" s="1"/>
  <c r="BG379" i="13" s="1"/>
  <c r="AN379" i="13" s="1"/>
  <c r="R379" i="13"/>
  <c r="Q371" i="13"/>
  <c r="T371" i="13" s="1"/>
  <c r="BG371" i="13" s="1"/>
  <c r="R371" i="13"/>
  <c r="Q363" i="13"/>
  <c r="T363" i="13" s="1"/>
  <c r="BG363" i="13" s="1"/>
  <c r="AN363" i="13" s="1"/>
  <c r="R363" i="13"/>
  <c r="Q355" i="13"/>
  <c r="R355" i="13"/>
  <c r="Q5" i="13"/>
  <c r="T5" i="13" s="1"/>
  <c r="Q19" i="13"/>
  <c r="T19" i="13" s="1"/>
  <c r="Q35" i="13"/>
  <c r="T35" i="13" s="1"/>
  <c r="R205" i="13"/>
  <c r="R190" i="13"/>
  <c r="T190" i="13" s="1"/>
  <c r="BG190" i="13" s="1"/>
  <c r="R179" i="13"/>
  <c r="R165" i="13"/>
  <c r="T165" i="13" s="1"/>
  <c r="BG165" i="13" s="1"/>
  <c r="R158" i="13"/>
  <c r="T158" i="13" s="1"/>
  <c r="BG158" i="13" s="1"/>
  <c r="R147" i="13"/>
  <c r="T147" i="13" s="1"/>
  <c r="BG147" i="13" s="1"/>
  <c r="R403" i="13"/>
  <c r="R400" i="13"/>
  <c r="R398" i="13"/>
  <c r="R396" i="13"/>
  <c r="R394" i="13"/>
  <c r="R392" i="13"/>
  <c r="R390" i="13"/>
  <c r="R388" i="13"/>
  <c r="R386" i="13"/>
  <c r="R384" i="13"/>
  <c r="R382" i="13"/>
  <c r="R380" i="13"/>
  <c r="R378" i="13"/>
  <c r="R376" i="13"/>
  <c r="R374" i="13"/>
  <c r="R372" i="13"/>
  <c r="R370" i="13"/>
  <c r="R368" i="13"/>
  <c r="R366" i="13"/>
  <c r="R364" i="13"/>
  <c r="R362" i="13"/>
  <c r="R360" i="13"/>
  <c r="R358" i="13"/>
  <c r="R356" i="13"/>
  <c r="R354" i="13"/>
  <c r="T354" i="13" s="1"/>
  <c r="BG354" i="13" s="1"/>
  <c r="AN354" i="13" s="1"/>
  <c r="R352" i="13"/>
  <c r="T352" i="13" s="1"/>
  <c r="BG352" i="13" s="1"/>
  <c r="R350" i="13"/>
  <c r="T350" i="13" s="1"/>
  <c r="BG350" i="13" s="1"/>
  <c r="R347" i="13"/>
  <c r="T347" i="13" s="1"/>
  <c r="BG347" i="13" s="1"/>
  <c r="R338" i="13"/>
  <c r="T338" i="13" s="1"/>
  <c r="BG338" i="13" s="1"/>
  <c r="T179" i="13"/>
  <c r="BG179" i="13" s="1"/>
  <c r="R489" i="13"/>
  <c r="R488" i="13"/>
  <c r="R487" i="13"/>
  <c r="R486" i="13"/>
  <c r="R485" i="13"/>
  <c r="Q9" i="13"/>
  <c r="T9" i="13" s="1"/>
  <c r="Q16" i="13"/>
  <c r="T16" i="13" s="1"/>
  <c r="BG16" i="13" s="1"/>
  <c r="Q23" i="13"/>
  <c r="T23" i="13" s="1"/>
  <c r="BG23" i="13" s="1"/>
  <c r="Q31" i="13"/>
  <c r="T31" i="13" s="1"/>
  <c r="BG31" i="13" s="1"/>
  <c r="Q39" i="13"/>
  <c r="T39" i="13" s="1"/>
  <c r="BG39" i="13" s="1"/>
  <c r="Q85" i="13"/>
  <c r="T85" i="13" s="1"/>
  <c r="BG85" i="13" s="1"/>
  <c r="R197" i="13"/>
  <c r="T197" i="13" s="1"/>
  <c r="BG197" i="13" s="1"/>
  <c r="R182" i="13"/>
  <c r="R166" i="13"/>
  <c r="R150" i="13"/>
  <c r="Q484" i="13"/>
  <c r="T484" i="13" s="1"/>
  <c r="BG484" i="13" s="1"/>
  <c r="AN484" i="13" s="1"/>
  <c r="R484" i="13"/>
  <c r="Q483" i="13"/>
  <c r="T483" i="13" s="1"/>
  <c r="BG483" i="13" s="1"/>
  <c r="R483" i="13"/>
  <c r="Q482" i="13"/>
  <c r="T482" i="13" s="1"/>
  <c r="BG482" i="13" s="1"/>
  <c r="AN482" i="13" s="1"/>
  <c r="R482" i="13"/>
  <c r="Q481" i="13"/>
  <c r="T481" i="13" s="1"/>
  <c r="BG481" i="13" s="1"/>
  <c r="R481" i="13"/>
  <c r="Q480" i="13"/>
  <c r="T480" i="13" s="1"/>
  <c r="BG480" i="13" s="1"/>
  <c r="AN480" i="13" s="1"/>
  <c r="R480" i="13"/>
  <c r="Q479" i="13"/>
  <c r="T479" i="13" s="1"/>
  <c r="BG479" i="13" s="1"/>
  <c r="R479" i="13"/>
  <c r="Q478" i="13"/>
  <c r="T478" i="13" s="1"/>
  <c r="BG478" i="13" s="1"/>
  <c r="AN478" i="13" s="1"/>
  <c r="R478" i="13"/>
  <c r="Q477" i="13"/>
  <c r="T477" i="13" s="1"/>
  <c r="BG477" i="13" s="1"/>
  <c r="R477" i="13"/>
  <c r="Q476" i="13"/>
  <c r="T476" i="13" s="1"/>
  <c r="BG476" i="13" s="1"/>
  <c r="AN476" i="13" s="1"/>
  <c r="R476" i="13"/>
  <c r="Q475" i="13"/>
  <c r="T475" i="13" s="1"/>
  <c r="BG475" i="13" s="1"/>
  <c r="R475" i="13"/>
  <c r="Q474" i="13"/>
  <c r="T474" i="13" s="1"/>
  <c r="BG474" i="13" s="1"/>
  <c r="AN474" i="13" s="1"/>
  <c r="R474" i="13"/>
  <c r="Q473" i="13"/>
  <c r="T473" i="13" s="1"/>
  <c r="BG473" i="13" s="1"/>
  <c r="R473" i="13"/>
  <c r="Q472" i="13"/>
  <c r="T472" i="13" s="1"/>
  <c r="BG472" i="13" s="1"/>
  <c r="AN472" i="13" s="1"/>
  <c r="R472" i="13"/>
  <c r="Q471" i="13"/>
  <c r="T471" i="13" s="1"/>
  <c r="BG471" i="13" s="1"/>
  <c r="R471" i="13"/>
  <c r="Q470" i="13"/>
  <c r="T470" i="13" s="1"/>
  <c r="BG470" i="13" s="1"/>
  <c r="AN470" i="13" s="1"/>
  <c r="R470" i="13"/>
  <c r="Q469" i="13"/>
  <c r="T469" i="13" s="1"/>
  <c r="BG469" i="13" s="1"/>
  <c r="R469" i="13"/>
  <c r="Q468" i="13"/>
  <c r="T468" i="13" s="1"/>
  <c r="BG468" i="13" s="1"/>
  <c r="AN468" i="13" s="1"/>
  <c r="R468" i="13"/>
  <c r="Q467" i="13"/>
  <c r="T467" i="13" s="1"/>
  <c r="BG467" i="13" s="1"/>
  <c r="R467" i="13"/>
  <c r="Q466" i="13"/>
  <c r="T466" i="13" s="1"/>
  <c r="BG466" i="13" s="1"/>
  <c r="AN466" i="13" s="1"/>
  <c r="R466" i="13"/>
  <c r="Q465" i="13"/>
  <c r="T465" i="13" s="1"/>
  <c r="BG465" i="13" s="1"/>
  <c r="R465" i="13"/>
  <c r="Q464" i="13"/>
  <c r="T464" i="13" s="1"/>
  <c r="BG464" i="13" s="1"/>
  <c r="AN464" i="13" s="1"/>
  <c r="R464" i="13"/>
  <c r="Q463" i="13"/>
  <c r="T463" i="13" s="1"/>
  <c r="BG463" i="13" s="1"/>
  <c r="R463" i="13"/>
  <c r="Q462" i="13"/>
  <c r="T462" i="13" s="1"/>
  <c r="BG462" i="13" s="1"/>
  <c r="AN462" i="13" s="1"/>
  <c r="R462" i="13"/>
  <c r="Q461" i="13"/>
  <c r="T461" i="13" s="1"/>
  <c r="BG461" i="13" s="1"/>
  <c r="R461" i="13"/>
  <c r="Q460" i="13"/>
  <c r="T460" i="13" s="1"/>
  <c r="BG460" i="13" s="1"/>
  <c r="AN460" i="13" s="1"/>
  <c r="R460" i="13"/>
  <c r="R402" i="13"/>
  <c r="R459" i="13"/>
  <c r="R458" i="13"/>
  <c r="R457" i="13"/>
  <c r="R456" i="13"/>
  <c r="R455" i="13"/>
  <c r="R454" i="13"/>
  <c r="R453" i="13"/>
  <c r="R452" i="13"/>
  <c r="R451" i="13"/>
  <c r="R450" i="13"/>
  <c r="R449" i="13"/>
  <c r="R448" i="13"/>
  <c r="R447" i="13"/>
  <c r="R446" i="13"/>
  <c r="R445" i="13"/>
  <c r="Q416" i="13"/>
  <c r="T416" i="13" s="1"/>
  <c r="BG416" i="13" s="1"/>
  <c r="AN416" i="13" s="1"/>
  <c r="R416" i="13"/>
  <c r="Q415" i="13"/>
  <c r="T415" i="13" s="1"/>
  <c r="BG415" i="13" s="1"/>
  <c r="AN415" i="13" s="1"/>
  <c r="R415" i="13"/>
  <c r="Q414" i="13"/>
  <c r="T414" i="13" s="1"/>
  <c r="BG414" i="13" s="1"/>
  <c r="R414" i="13"/>
  <c r="Q413" i="13"/>
  <c r="T413" i="13" s="1"/>
  <c r="BG413" i="13" s="1"/>
  <c r="AN413" i="13" s="1"/>
  <c r="R413" i="13"/>
  <c r="Q412" i="13"/>
  <c r="T412" i="13" s="1"/>
  <c r="BG412" i="13" s="1"/>
  <c r="R412" i="13"/>
  <c r="Q411" i="13"/>
  <c r="T411" i="13" s="1"/>
  <c r="BG411" i="13" s="1"/>
  <c r="AN411" i="13" s="1"/>
  <c r="R411" i="13"/>
  <c r="Q410" i="13"/>
  <c r="T410" i="13" s="1"/>
  <c r="BG410" i="13" s="1"/>
  <c r="R410" i="13"/>
  <c r="Q409" i="13"/>
  <c r="T409" i="13" s="1"/>
  <c r="BG409" i="13" s="1"/>
  <c r="AN409" i="13" s="1"/>
  <c r="R409" i="13"/>
  <c r="Q408" i="13"/>
  <c r="T408" i="13" s="1"/>
  <c r="BG408" i="13" s="1"/>
  <c r="AN408" i="13" s="1"/>
  <c r="R408" i="13"/>
  <c r="Q407" i="13"/>
  <c r="T407" i="13" s="1"/>
  <c r="BG407" i="13" s="1"/>
  <c r="AN407" i="13" s="1"/>
  <c r="R407" i="13"/>
  <c r="Q406" i="13"/>
  <c r="T406" i="13" s="1"/>
  <c r="BG406" i="13" s="1"/>
  <c r="R406" i="13"/>
  <c r="Q405" i="13"/>
  <c r="T405" i="13" s="1"/>
  <c r="BG405" i="13" s="1"/>
  <c r="AN405" i="13" s="1"/>
  <c r="R405" i="13"/>
  <c r="Q404" i="13"/>
  <c r="T404" i="13" s="1"/>
  <c r="BG404" i="13" s="1"/>
  <c r="R404" i="13"/>
  <c r="R341" i="13"/>
  <c r="T341" i="13" s="1"/>
  <c r="BG341" i="13" s="1"/>
  <c r="R330" i="13"/>
  <c r="Q7" i="13"/>
  <c r="T7" i="13" s="1"/>
  <c r="Q11" i="13"/>
  <c r="T11" i="13" s="1"/>
  <c r="Q21" i="13"/>
  <c r="T21" i="13" s="1"/>
  <c r="BG21" i="13" s="1"/>
  <c r="Q25" i="13"/>
  <c r="T25" i="13" s="1"/>
  <c r="Q29" i="13"/>
  <c r="T29" i="13" s="1"/>
  <c r="BG29" i="13" s="1"/>
  <c r="Q33" i="13"/>
  <c r="T33" i="13" s="1"/>
  <c r="BG33" i="13" s="1"/>
  <c r="Q37" i="13"/>
  <c r="T37" i="13" s="1"/>
  <c r="BG37" i="13" s="1"/>
  <c r="Q83" i="13"/>
  <c r="T83" i="13" s="1"/>
  <c r="BG83" i="13" s="1"/>
  <c r="Y83" i="13" s="1"/>
  <c r="Q91" i="13"/>
  <c r="T91" i="13" s="1"/>
  <c r="BG91" i="13" s="1"/>
  <c r="R291" i="13"/>
  <c r="T291" i="13" s="1"/>
  <c r="BG291" i="13" s="1"/>
  <c r="R289" i="13"/>
  <c r="T289" i="13" s="1"/>
  <c r="BG289" i="13" s="1"/>
  <c r="R287" i="13"/>
  <c r="T287" i="13" s="1"/>
  <c r="BG287" i="13" s="1"/>
  <c r="R285" i="13"/>
  <c r="T285" i="13" s="1"/>
  <c r="BG285" i="13" s="1"/>
  <c r="R283" i="13"/>
  <c r="T283" i="13" s="1"/>
  <c r="BG283" i="13" s="1"/>
  <c r="R281" i="13"/>
  <c r="T281" i="13" s="1"/>
  <c r="BG281" i="13" s="1"/>
  <c r="R279" i="13"/>
  <c r="T279" i="13" s="1"/>
  <c r="BG279" i="13" s="1"/>
  <c r="R277" i="13"/>
  <c r="T277" i="13" s="1"/>
  <c r="BG277" i="13" s="1"/>
  <c r="R275" i="13"/>
  <c r="T275" i="13" s="1"/>
  <c r="BG275" i="13" s="1"/>
  <c r="R273" i="13"/>
  <c r="T273" i="13" s="1"/>
  <c r="BG273" i="13" s="1"/>
  <c r="R271" i="13"/>
  <c r="T271" i="13" s="1"/>
  <c r="BG271" i="13" s="1"/>
  <c r="R269" i="13"/>
  <c r="T269" i="13" s="1"/>
  <c r="BG269" i="13" s="1"/>
  <c r="R267" i="13"/>
  <c r="T267" i="13" s="1"/>
  <c r="BG267" i="13" s="1"/>
  <c r="R265" i="13"/>
  <c r="T265" i="13" s="1"/>
  <c r="BG265" i="13" s="1"/>
  <c r="R263" i="13"/>
  <c r="T263" i="13" s="1"/>
  <c r="BG263" i="13" s="1"/>
  <c r="R261" i="13"/>
  <c r="T261" i="13" s="1"/>
  <c r="BG261" i="13" s="1"/>
  <c r="R258" i="13"/>
  <c r="T258" i="13" s="1"/>
  <c r="BG258" i="13" s="1"/>
  <c r="R198" i="13"/>
  <c r="T198" i="13" s="1"/>
  <c r="BG198" i="13" s="1"/>
  <c r="R193" i="13"/>
  <c r="R183" i="13"/>
  <c r="T183" i="13" s="1"/>
  <c r="BG183" i="13" s="1"/>
  <c r="R177" i="13"/>
  <c r="T177" i="13" s="1"/>
  <c r="BG177" i="13" s="1"/>
  <c r="R167" i="13"/>
  <c r="T167" i="13" s="1"/>
  <c r="BG167" i="13" s="1"/>
  <c r="R161" i="13"/>
  <c r="R151" i="13"/>
  <c r="T151" i="13" s="1"/>
  <c r="BG151" i="13" s="1"/>
  <c r="R145" i="13"/>
  <c r="T145" i="13" s="1"/>
  <c r="BG145" i="13" s="1"/>
  <c r="R345" i="13"/>
  <c r="T345" i="13" s="1"/>
  <c r="BG345" i="13" s="1"/>
  <c r="R342" i="13"/>
  <c r="R334" i="13"/>
  <c r="R326" i="13"/>
  <c r="T326" i="13" s="1"/>
  <c r="BG326" i="13" s="1"/>
  <c r="R318" i="13"/>
  <c r="BG7" i="13"/>
  <c r="R8" i="13"/>
  <c r="Q8" i="13"/>
  <c r="R6" i="13"/>
  <c r="Q6" i="13"/>
  <c r="BG9" i="13"/>
  <c r="R10" i="13"/>
  <c r="Q10" i="13"/>
  <c r="BG11" i="13"/>
  <c r="BG13" i="13"/>
  <c r="BG19" i="13"/>
  <c r="BG25" i="13"/>
  <c r="BG27" i="13"/>
  <c r="BG35" i="13"/>
  <c r="Q194" i="13"/>
  <c r="R194" i="13"/>
  <c r="Q178" i="13"/>
  <c r="R178" i="13"/>
  <c r="Q162" i="13"/>
  <c r="R162" i="13"/>
  <c r="Q146" i="13"/>
  <c r="R146" i="13"/>
  <c r="BG141" i="13"/>
  <c r="BG139" i="13"/>
  <c r="BG133" i="13"/>
  <c r="Q12" i="13"/>
  <c r="T12" i="13" s="1"/>
  <c r="BG12" i="13" s="1"/>
  <c r="Q14" i="13"/>
  <c r="T14" i="13" s="1"/>
  <c r="BG14" i="13" s="1"/>
  <c r="Q15" i="13"/>
  <c r="T15" i="13" s="1"/>
  <c r="BG15" i="13" s="1"/>
  <c r="Q17" i="13"/>
  <c r="T17" i="13" s="1"/>
  <c r="BG17" i="13" s="1"/>
  <c r="Q18" i="13"/>
  <c r="T18" i="13" s="1"/>
  <c r="BG18" i="13" s="1"/>
  <c r="Q20" i="13"/>
  <c r="T20" i="13" s="1"/>
  <c r="BG20" i="13" s="1"/>
  <c r="Q22" i="13"/>
  <c r="T22" i="13" s="1"/>
  <c r="BG22" i="13" s="1"/>
  <c r="Q24" i="13"/>
  <c r="T24" i="13" s="1"/>
  <c r="BG24" i="13" s="1"/>
  <c r="Q26" i="13"/>
  <c r="T26" i="13" s="1"/>
  <c r="BG26" i="13" s="1"/>
  <c r="Q28" i="13"/>
  <c r="T28" i="13" s="1"/>
  <c r="BG28" i="13" s="1"/>
  <c r="Q30" i="13"/>
  <c r="T30" i="13" s="1"/>
  <c r="BG30" i="13" s="1"/>
  <c r="Q32" i="13"/>
  <c r="T32" i="13" s="1"/>
  <c r="BG32" i="13" s="1"/>
  <c r="Q34" i="13"/>
  <c r="T34" i="13" s="1"/>
  <c r="BG34" i="13" s="1"/>
  <c r="Q36" i="13"/>
  <c r="T36" i="13" s="1"/>
  <c r="BG36" i="13" s="1"/>
  <c r="Q38" i="13"/>
  <c r="T38" i="13" s="1"/>
  <c r="BG38" i="13" s="1"/>
  <c r="Q40" i="13"/>
  <c r="T40" i="13" s="1"/>
  <c r="BG40" i="13" s="1"/>
  <c r="Q41" i="13"/>
  <c r="T41" i="13" s="1"/>
  <c r="BG41" i="13" s="1"/>
  <c r="Q78" i="13"/>
  <c r="T78" i="13" s="1"/>
  <c r="BG78" i="13" s="1"/>
  <c r="Q84" i="13"/>
  <c r="T84" i="13" s="1"/>
  <c r="BG84" i="13" s="1"/>
  <c r="Q86" i="13"/>
  <c r="T86" i="13" s="1"/>
  <c r="BG86" i="13" s="1"/>
  <c r="Q256" i="13"/>
  <c r="R256" i="13"/>
  <c r="Q254" i="13"/>
  <c r="R254" i="13"/>
  <c r="Q252" i="13"/>
  <c r="R252" i="13"/>
  <c r="Q250" i="13"/>
  <c r="R250" i="13"/>
  <c r="Q248" i="13"/>
  <c r="R248" i="13"/>
  <c r="Q246" i="13"/>
  <c r="R246" i="13"/>
  <c r="Q244" i="13"/>
  <c r="R244" i="13"/>
  <c r="Q242" i="13"/>
  <c r="R242" i="13"/>
  <c r="Q240" i="13"/>
  <c r="R240" i="13"/>
  <c r="Q238" i="13"/>
  <c r="R238" i="13"/>
  <c r="Q236" i="13"/>
  <c r="R236" i="13"/>
  <c r="Q234" i="13"/>
  <c r="R234" i="13"/>
  <c r="Q232" i="13"/>
  <c r="R232" i="13"/>
  <c r="Q230" i="13"/>
  <c r="R230" i="13"/>
  <c r="Q228" i="13"/>
  <c r="R228" i="13"/>
  <c r="Q226" i="13"/>
  <c r="R226" i="13"/>
  <c r="Q224" i="13"/>
  <c r="R224" i="13"/>
  <c r="Q222" i="13"/>
  <c r="R222" i="13"/>
  <c r="Q220" i="13"/>
  <c r="R220" i="13"/>
  <c r="Q218" i="13"/>
  <c r="R218" i="13"/>
  <c r="Q216" i="13"/>
  <c r="R216" i="13"/>
  <c r="Q214" i="13"/>
  <c r="R214" i="13"/>
  <c r="Q212" i="13"/>
  <c r="R212" i="13"/>
  <c r="Q210" i="13"/>
  <c r="R210" i="13"/>
  <c r="Q208" i="13"/>
  <c r="R208" i="13"/>
  <c r="R206" i="13"/>
  <c r="T206" i="13" s="1"/>
  <c r="BG206" i="13" s="1"/>
  <c r="Q201" i="13"/>
  <c r="T201" i="13" s="1"/>
  <c r="BG201" i="13" s="1"/>
  <c r="Y201" i="13" s="1"/>
  <c r="AN201" i="13" s="1"/>
  <c r="R201" i="13"/>
  <c r="R200" i="13"/>
  <c r="T200" i="13" s="1"/>
  <c r="BG200" i="13" s="1"/>
  <c r="T193" i="13"/>
  <c r="BG193" i="13" s="1"/>
  <c r="R191" i="13"/>
  <c r="T191" i="13" s="1"/>
  <c r="BG191" i="13" s="1"/>
  <c r="Q186" i="13"/>
  <c r="R186" i="13"/>
  <c r="R185" i="13"/>
  <c r="T185" i="13" s="1"/>
  <c r="BG185" i="13" s="1"/>
  <c r="BG181" i="13"/>
  <c r="R175" i="13"/>
  <c r="T175" i="13" s="1"/>
  <c r="BG175" i="13" s="1"/>
  <c r="Q170" i="13"/>
  <c r="R170" i="13"/>
  <c r="R169" i="13"/>
  <c r="T169" i="13" s="1"/>
  <c r="BG169" i="13" s="1"/>
  <c r="T161" i="13"/>
  <c r="BG161" i="13" s="1"/>
  <c r="R159" i="13"/>
  <c r="T159" i="13" s="1"/>
  <c r="BG159" i="13" s="1"/>
  <c r="Q154" i="13"/>
  <c r="R154" i="13"/>
  <c r="R153" i="13"/>
  <c r="T153" i="13" s="1"/>
  <c r="BG153" i="13" s="1"/>
  <c r="R143" i="13"/>
  <c r="T143" i="13" s="1"/>
  <c r="BG143" i="13" s="1"/>
  <c r="BG349" i="13"/>
  <c r="R346" i="13"/>
  <c r="R340" i="13"/>
  <c r="T340" i="13" s="1"/>
  <c r="BG340" i="13" s="1"/>
  <c r="R336" i="13"/>
  <c r="T336" i="13" s="1"/>
  <c r="BG336" i="13" s="1"/>
  <c r="R332" i="13"/>
  <c r="T332" i="13" s="1"/>
  <c r="BG332" i="13" s="1"/>
  <c r="R328" i="13"/>
  <c r="R324" i="13"/>
  <c r="T324" i="13" s="1"/>
  <c r="BG324" i="13" s="1"/>
  <c r="R320" i="13"/>
  <c r="R316" i="13"/>
  <c r="T316" i="13" s="1"/>
  <c r="BG316" i="13" s="1"/>
  <c r="F21" i="20"/>
  <c r="F6" i="20"/>
  <c r="F21" i="19"/>
  <c r="F6" i="19"/>
  <c r="D21" i="20"/>
  <c r="D6" i="20"/>
  <c r="D21" i="19"/>
  <c r="D6" i="19"/>
  <c r="AP14" i="15"/>
  <c r="BI14" i="15" s="1"/>
  <c r="AP97" i="16"/>
  <c r="BI97" i="16" s="1"/>
  <c r="AP89" i="16"/>
  <c r="BI89" i="16" s="1"/>
  <c r="AP47" i="16"/>
  <c r="BI47" i="16" s="1"/>
  <c r="AP45" i="16"/>
  <c r="BI45" i="16" s="1"/>
  <c r="AP43" i="16"/>
  <c r="BI43" i="16" s="1"/>
  <c r="AP41" i="16"/>
  <c r="BI41" i="16" s="1"/>
  <c r="AP39" i="16"/>
  <c r="BI39" i="16" s="1"/>
  <c r="AP37" i="16"/>
  <c r="BI37" i="16" s="1"/>
  <c r="AP35" i="16"/>
  <c r="BI35" i="16" s="1"/>
  <c r="AP33" i="16"/>
  <c r="BI33" i="16" s="1"/>
  <c r="AP31" i="16"/>
  <c r="BI31" i="16" s="1"/>
  <c r="AP29" i="16"/>
  <c r="BI29" i="16" s="1"/>
  <c r="AP27" i="16"/>
  <c r="BI27" i="16" s="1"/>
  <c r="AP26" i="16"/>
  <c r="BI26" i="16" s="1"/>
  <c r="AP25" i="16"/>
  <c r="BI25" i="16" s="1"/>
  <c r="AP24" i="16"/>
  <c r="BI24" i="16" s="1"/>
  <c r="AP23" i="16"/>
  <c r="BI23" i="16" s="1"/>
  <c r="AP22" i="16"/>
  <c r="BI22" i="16" s="1"/>
  <c r="AP21" i="16"/>
  <c r="BI21" i="16" s="1"/>
  <c r="Y10" i="16"/>
  <c r="AN10" i="16" s="1"/>
  <c r="Y9" i="15"/>
  <c r="AN9" i="15" s="1"/>
  <c r="AP9" i="15" s="1"/>
  <c r="BI9" i="15" s="1"/>
  <c r="Y6" i="15"/>
  <c r="AN6" i="15" s="1"/>
  <c r="AP6" i="15" s="1"/>
  <c r="BI6" i="15" s="1"/>
  <c r="X84" i="16"/>
  <c r="Y84" i="16" s="1"/>
  <c r="AP83" i="16"/>
  <c r="BI83" i="16" s="1"/>
  <c r="AP82" i="16"/>
  <c r="BI82" i="16" s="1"/>
  <c r="AP81" i="16"/>
  <c r="BI81" i="16" s="1"/>
  <c r="AP80" i="16"/>
  <c r="BI80" i="16" s="1"/>
  <c r="AP79" i="16"/>
  <c r="BI79" i="16" s="1"/>
  <c r="AP77" i="16"/>
  <c r="BI77" i="16" s="1"/>
  <c r="AP75" i="16"/>
  <c r="BI75" i="16" s="1"/>
  <c r="AP74" i="16"/>
  <c r="BI74" i="16" s="1"/>
  <c r="AP72" i="16"/>
  <c r="BI72" i="16" s="1"/>
  <c r="AP71" i="16"/>
  <c r="BI71" i="16" s="1"/>
  <c r="AP70" i="16"/>
  <c r="BI70" i="16" s="1"/>
  <c r="AP69" i="16"/>
  <c r="BI69" i="16" s="1"/>
  <c r="AP68" i="16"/>
  <c r="BI68" i="16" s="1"/>
  <c r="AP67" i="16"/>
  <c r="BI67" i="16" s="1"/>
  <c r="AP66" i="16"/>
  <c r="BI66" i="16" s="1"/>
  <c r="AP64" i="16"/>
  <c r="BI64" i="16" s="1"/>
  <c r="AP62" i="16"/>
  <c r="BI62" i="16" s="1"/>
  <c r="AP61" i="16"/>
  <c r="BI61" i="16" s="1"/>
  <c r="AP60" i="16"/>
  <c r="BI60" i="16" s="1"/>
  <c r="AP58" i="16"/>
  <c r="BI58" i="16" s="1"/>
  <c r="AP57" i="16"/>
  <c r="BI57" i="16" s="1"/>
  <c r="AP55" i="16"/>
  <c r="BI55" i="16" s="1"/>
  <c r="AP54" i="16"/>
  <c r="BI54" i="16" s="1"/>
  <c r="AP52" i="16"/>
  <c r="BI52" i="16" s="1"/>
  <c r="AP51" i="16"/>
  <c r="BI51" i="16" s="1"/>
  <c r="AP49" i="16"/>
  <c r="BI49" i="16" s="1"/>
  <c r="AP34" i="15"/>
  <c r="BI34" i="15" s="1"/>
  <c r="AP12" i="15"/>
  <c r="BI12" i="15" s="1"/>
  <c r="AP11" i="15"/>
  <c r="BI11" i="15" s="1"/>
  <c r="AP8" i="15"/>
  <c r="BI8" i="15" s="1"/>
  <c r="AP5" i="15"/>
  <c r="AP41" i="15"/>
  <c r="BI41" i="15" s="1"/>
  <c r="AP39" i="15"/>
  <c r="BI39" i="15" s="1"/>
  <c r="AP37" i="15"/>
  <c r="BI37" i="15" s="1"/>
  <c r="AP35" i="15"/>
  <c r="BI35" i="15" s="1"/>
  <c r="X83" i="15"/>
  <c r="Y83" i="15" s="1"/>
  <c r="AN83" i="15"/>
  <c r="AP82" i="15"/>
  <c r="BI82" i="15" s="1"/>
  <c r="AP81" i="15"/>
  <c r="BI81" i="15" s="1"/>
  <c r="AP80" i="15"/>
  <c r="BI80" i="15" s="1"/>
  <c r="AP79" i="15"/>
  <c r="BI79" i="15" s="1"/>
  <c r="AP78" i="15"/>
  <c r="BI78" i="15" s="1"/>
  <c r="AP77" i="15"/>
  <c r="BI77" i="15" s="1"/>
  <c r="AP76" i="15"/>
  <c r="BI76" i="15" s="1"/>
  <c r="AP75" i="15"/>
  <c r="BI75" i="15" s="1"/>
  <c r="AP74" i="15"/>
  <c r="BI74" i="15" s="1"/>
  <c r="AP73" i="15"/>
  <c r="BI73" i="15" s="1"/>
  <c r="AP72" i="15"/>
  <c r="BI72" i="15" s="1"/>
  <c r="AP71" i="15"/>
  <c r="BI71" i="15" s="1"/>
  <c r="AP70" i="15"/>
  <c r="BI70" i="15" s="1"/>
  <c r="AP69" i="15"/>
  <c r="BI69" i="15" s="1"/>
  <c r="AP68" i="15"/>
  <c r="BI68" i="15" s="1"/>
  <c r="AP67" i="15"/>
  <c r="BI67" i="15" s="1"/>
  <c r="AP66" i="15"/>
  <c r="BI66" i="15" s="1"/>
  <c r="AP65" i="15"/>
  <c r="BI65" i="15" s="1"/>
  <c r="AP64" i="15"/>
  <c r="BI64" i="15" s="1"/>
  <c r="AP63" i="15"/>
  <c r="BI63" i="15" s="1"/>
  <c r="AP62" i="15"/>
  <c r="BI62" i="15" s="1"/>
  <c r="AP61" i="15"/>
  <c r="BI61" i="15" s="1"/>
  <c r="AP60" i="15"/>
  <c r="BI60" i="15" s="1"/>
  <c r="AP59" i="15"/>
  <c r="BI59" i="15" s="1"/>
  <c r="AP58" i="15"/>
  <c r="BI58" i="15" s="1"/>
  <c r="AP57" i="15"/>
  <c r="BI57" i="15" s="1"/>
  <c r="AP56" i="15"/>
  <c r="BI56" i="15" s="1"/>
  <c r="AP55" i="15"/>
  <c r="BI55" i="15" s="1"/>
  <c r="AP54" i="15"/>
  <c r="BI54" i="15" s="1"/>
  <c r="AP53" i="15"/>
  <c r="BI53" i="15" s="1"/>
  <c r="AP52" i="15"/>
  <c r="BI52" i="15" s="1"/>
  <c r="AP51" i="15"/>
  <c r="BI51" i="15" s="1"/>
  <c r="AP50" i="15"/>
  <c r="BI50" i="15" s="1"/>
  <c r="AP49" i="15"/>
  <c r="BI49" i="15" s="1"/>
  <c r="AP48" i="15"/>
  <c r="BI48" i="15" s="1"/>
  <c r="AP96" i="15"/>
  <c r="BI96" i="15" s="1"/>
  <c r="AN42" i="15"/>
  <c r="X42" i="15"/>
  <c r="Y42" i="15" s="1"/>
  <c r="AN32" i="15"/>
  <c r="X32" i="15"/>
  <c r="Y32" i="15" s="1"/>
  <c r="AN30" i="15"/>
  <c r="X30" i="15"/>
  <c r="Y30" i="15" s="1"/>
  <c r="AN28" i="15"/>
  <c r="X28" i="15"/>
  <c r="Y28" i="15" s="1"/>
  <c r="AN26" i="15"/>
  <c r="X26" i="15"/>
  <c r="Y26" i="15" s="1"/>
  <c r="AN24" i="15"/>
  <c r="X24" i="15"/>
  <c r="Y24" i="15" s="1"/>
  <c r="AN22" i="15"/>
  <c r="X22" i="15"/>
  <c r="Y22" i="15" s="1"/>
  <c r="AN20" i="15"/>
  <c r="X20" i="15"/>
  <c r="Y20" i="15" s="1"/>
  <c r="AN18" i="15"/>
  <c r="X18" i="15"/>
  <c r="Y18" i="15" s="1"/>
  <c r="AN16" i="15"/>
  <c r="X16" i="15"/>
  <c r="Y16" i="15" s="1"/>
  <c r="AN33" i="15"/>
  <c r="X33" i="15"/>
  <c r="Y33" i="15" s="1"/>
  <c r="AN31" i="15"/>
  <c r="X31" i="15"/>
  <c r="Y31" i="15" s="1"/>
  <c r="AN29" i="15"/>
  <c r="X29" i="15"/>
  <c r="Y29" i="15" s="1"/>
  <c r="AN27" i="15"/>
  <c r="X27" i="15"/>
  <c r="Y27" i="15" s="1"/>
  <c r="AN25" i="15"/>
  <c r="X25" i="15"/>
  <c r="Y25" i="15" s="1"/>
  <c r="AN23" i="15"/>
  <c r="X23" i="15"/>
  <c r="Y23" i="15" s="1"/>
  <c r="AN21" i="15"/>
  <c r="X21" i="15"/>
  <c r="Y21" i="15" s="1"/>
  <c r="AN19" i="15"/>
  <c r="X19" i="15"/>
  <c r="Y19" i="15" s="1"/>
  <c r="AN17" i="15"/>
  <c r="X17" i="15"/>
  <c r="Y17" i="15" s="1"/>
  <c r="AN15" i="15"/>
  <c r="X15" i="15"/>
  <c r="Y15" i="15" s="1"/>
  <c r="T73" i="4"/>
  <c r="V73" i="4" s="1"/>
  <c r="V75" i="4"/>
  <c r="S304" i="3"/>
  <c r="T304" i="3"/>
  <c r="S302" i="3"/>
  <c r="T302" i="3"/>
  <c r="S300" i="3"/>
  <c r="T300" i="3"/>
  <c r="S298" i="3"/>
  <c r="T298" i="3"/>
  <c r="S296" i="3"/>
  <c r="T296" i="3"/>
  <c r="S294" i="3"/>
  <c r="T294" i="3"/>
  <c r="S292" i="3"/>
  <c r="T292" i="3"/>
  <c r="S290" i="3"/>
  <c r="T290" i="3"/>
  <c r="S288" i="3"/>
  <c r="T288" i="3"/>
  <c r="S286" i="3"/>
  <c r="T286" i="3"/>
  <c r="S284" i="3"/>
  <c r="T284" i="3"/>
  <c r="S282" i="3"/>
  <c r="T282" i="3"/>
  <c r="S280" i="3"/>
  <c r="T280" i="3"/>
  <c r="S278" i="3"/>
  <c r="T278" i="3"/>
  <c r="S276" i="3"/>
  <c r="T276" i="3"/>
  <c r="S274" i="3"/>
  <c r="T274" i="3"/>
  <c r="S272" i="3"/>
  <c r="T272" i="3"/>
  <c r="S270" i="3"/>
  <c r="T270" i="3"/>
  <c r="S268" i="3"/>
  <c r="T268" i="3"/>
  <c r="S266" i="3"/>
  <c r="T266" i="3"/>
  <c r="S264" i="3"/>
  <c r="T264" i="3"/>
  <c r="S262" i="3"/>
  <c r="T262" i="3"/>
  <c r="S260" i="3"/>
  <c r="T260" i="3"/>
  <c r="S258" i="3"/>
  <c r="T258" i="3"/>
  <c r="S256" i="3"/>
  <c r="T256" i="3"/>
  <c r="S254" i="3"/>
  <c r="T254" i="3"/>
  <c r="S252" i="3"/>
  <c r="T252" i="3"/>
  <c r="S250" i="3"/>
  <c r="T250" i="3"/>
  <c r="S248" i="3"/>
  <c r="T248" i="3"/>
  <c r="S246" i="3"/>
  <c r="T246" i="3"/>
  <c r="S244" i="3"/>
  <c r="T244" i="3"/>
  <c r="S242" i="3"/>
  <c r="T242" i="3"/>
  <c r="S240" i="3"/>
  <c r="T240" i="3"/>
  <c r="S238" i="3"/>
  <c r="T238" i="3"/>
  <c r="S237" i="3"/>
  <c r="T237" i="3"/>
  <c r="S235" i="3"/>
  <c r="T235" i="3"/>
  <c r="S233" i="3"/>
  <c r="T233" i="3"/>
  <c r="S231" i="3"/>
  <c r="T231" i="3"/>
  <c r="S229" i="3"/>
  <c r="T229" i="3"/>
  <c r="S227" i="3"/>
  <c r="T227" i="3"/>
  <c r="S225" i="3"/>
  <c r="T225" i="3"/>
  <c r="S223" i="3"/>
  <c r="T223" i="3"/>
  <c r="S221" i="3"/>
  <c r="T221" i="3"/>
  <c r="S219" i="3"/>
  <c r="T219" i="3"/>
  <c r="S217" i="3"/>
  <c r="T217" i="3"/>
  <c r="S215" i="3"/>
  <c r="T215" i="3"/>
  <c r="S213" i="3"/>
  <c r="T213" i="3"/>
  <c r="S205" i="3"/>
  <c r="T205" i="3"/>
  <c r="S197" i="3"/>
  <c r="T197" i="3"/>
  <c r="S189" i="3"/>
  <c r="T189" i="3"/>
  <c r="S181" i="3"/>
  <c r="T181" i="3"/>
  <c r="S173" i="3"/>
  <c r="T173" i="3"/>
  <c r="S165" i="3"/>
  <c r="T165" i="3"/>
  <c r="S157" i="3"/>
  <c r="T157" i="3"/>
  <c r="S149" i="3"/>
  <c r="T149" i="3"/>
  <c r="S144" i="3"/>
  <c r="T144" i="3"/>
  <c r="S142" i="3"/>
  <c r="T142" i="3"/>
  <c r="S140" i="3"/>
  <c r="T140" i="3"/>
  <c r="S138" i="3"/>
  <c r="T138" i="3"/>
  <c r="S136" i="3"/>
  <c r="T136" i="3"/>
  <c r="S134" i="3"/>
  <c r="T134" i="3"/>
  <c r="S132" i="3"/>
  <c r="T132" i="3"/>
  <c r="S130" i="3"/>
  <c r="T130" i="3"/>
  <c r="S128" i="3"/>
  <c r="T128" i="3"/>
  <c r="S126" i="3"/>
  <c r="T126" i="3"/>
  <c r="S124" i="3"/>
  <c r="T124" i="3"/>
  <c r="S122" i="3"/>
  <c r="T122" i="3"/>
  <c r="S120" i="3"/>
  <c r="T120" i="3"/>
  <c r="S209" i="3"/>
  <c r="T209" i="3"/>
  <c r="S201" i="3"/>
  <c r="T201" i="3"/>
  <c r="S193" i="3"/>
  <c r="T193" i="3"/>
  <c r="S185" i="3"/>
  <c r="T185" i="3"/>
  <c r="S177" i="3"/>
  <c r="T177" i="3"/>
  <c r="S169" i="3"/>
  <c r="T169" i="3"/>
  <c r="S161" i="3"/>
  <c r="T161" i="3"/>
  <c r="S153" i="3"/>
  <c r="T153" i="3"/>
  <c r="V121" i="3"/>
  <c r="T306" i="3"/>
  <c r="V306" i="3" s="1"/>
  <c r="S118" i="3"/>
  <c r="T118" i="3"/>
  <c r="S116" i="3"/>
  <c r="T116" i="3"/>
  <c r="S114" i="3"/>
  <c r="T114" i="3"/>
  <c r="S112" i="3"/>
  <c r="T112" i="3"/>
  <c r="S110" i="3"/>
  <c r="T110" i="3"/>
  <c r="S108" i="3"/>
  <c r="T108" i="3"/>
  <c r="S106" i="3"/>
  <c r="T106" i="3"/>
  <c r="S103" i="3"/>
  <c r="T103" i="3"/>
  <c r="S101" i="3"/>
  <c r="T101" i="3"/>
  <c r="S99" i="3"/>
  <c r="T99" i="3"/>
  <c r="S119" i="3"/>
  <c r="T119" i="3"/>
  <c r="S117" i="3"/>
  <c r="T117" i="3"/>
  <c r="S115" i="3"/>
  <c r="T115" i="3"/>
  <c r="S113" i="3"/>
  <c r="T113" i="3"/>
  <c r="S111" i="3"/>
  <c r="T111" i="3"/>
  <c r="S109" i="3"/>
  <c r="T109" i="3"/>
  <c r="S107" i="3"/>
  <c r="T107" i="3"/>
  <c r="S105" i="3"/>
  <c r="T105" i="3"/>
  <c r="S104" i="3"/>
  <c r="T104" i="3"/>
  <c r="S102" i="3"/>
  <c r="T102" i="3"/>
  <c r="S100" i="3"/>
  <c r="T100" i="3"/>
  <c r="S5" i="14"/>
  <c r="V5" i="14" s="1"/>
  <c r="BI5" i="14" s="1"/>
  <c r="Z5" i="14" s="1"/>
  <c r="Q196" i="13"/>
  <c r="R196" i="13"/>
  <c r="Q164" i="13"/>
  <c r="R164" i="13"/>
  <c r="Q148" i="13"/>
  <c r="R148" i="13"/>
  <c r="Y141" i="13"/>
  <c r="Y139" i="13"/>
  <c r="Y135" i="13"/>
  <c r="Y129" i="13"/>
  <c r="R93" i="13"/>
  <c r="Q93" i="13"/>
  <c r="Q188" i="13"/>
  <c r="R188" i="13"/>
  <c r="Q180" i="13"/>
  <c r="R180" i="13"/>
  <c r="Q172" i="13"/>
  <c r="R172" i="13"/>
  <c r="Q156" i="13"/>
  <c r="R156" i="13"/>
  <c r="Y137" i="13"/>
  <c r="Y133" i="13"/>
  <c r="Y131" i="13"/>
  <c r="Y127" i="13"/>
  <c r="Y125" i="13"/>
  <c r="Y123" i="13"/>
  <c r="Y121" i="13"/>
  <c r="Y119" i="13"/>
  <c r="Y117" i="13"/>
  <c r="Q344" i="13"/>
  <c r="R344" i="13"/>
  <c r="Q339" i="13"/>
  <c r="R339" i="13"/>
  <c r="Q337" i="13"/>
  <c r="R337" i="13"/>
  <c r="Q335" i="13"/>
  <c r="R335" i="13"/>
  <c r="Q333" i="13"/>
  <c r="R333" i="13"/>
  <c r="Q331" i="13"/>
  <c r="R331" i="13"/>
  <c r="Q329" i="13"/>
  <c r="R329" i="13"/>
  <c r="Q327" i="13"/>
  <c r="R327" i="13"/>
  <c r="Q325" i="13"/>
  <c r="R325" i="13"/>
  <c r="Q323" i="13"/>
  <c r="R323" i="13"/>
  <c r="Q321" i="13"/>
  <c r="R321" i="13"/>
  <c r="Q319" i="13"/>
  <c r="R319" i="13"/>
  <c r="Q317" i="13"/>
  <c r="R317" i="13"/>
  <c r="Q315" i="13"/>
  <c r="R315" i="13"/>
  <c r="Q79" i="13"/>
  <c r="T79" i="13" s="1"/>
  <c r="BG79" i="13" s="1"/>
  <c r="Y79" i="13" s="1"/>
  <c r="Q80" i="13"/>
  <c r="T80" i="13" s="1"/>
  <c r="BG80" i="13" s="1"/>
  <c r="Q81" i="13"/>
  <c r="T81" i="13" s="1"/>
  <c r="BG81" i="13" s="1"/>
  <c r="Y81" i="13" s="1"/>
  <c r="Q82" i="13"/>
  <c r="T82" i="13" s="1"/>
  <c r="BG82" i="13" s="1"/>
  <c r="Q87" i="13"/>
  <c r="T87" i="13" s="1"/>
  <c r="BG87" i="13" s="1"/>
  <c r="Y87" i="13" s="1"/>
  <c r="Q88" i="13"/>
  <c r="T88" i="13" s="1"/>
  <c r="BG88" i="13" s="1"/>
  <c r="Q89" i="13"/>
  <c r="T89" i="13" s="1"/>
  <c r="BG89" i="13" s="1"/>
  <c r="Y89" i="13" s="1"/>
  <c r="Q90" i="13"/>
  <c r="T90" i="13" s="1"/>
  <c r="BG90" i="13" s="1"/>
  <c r="R92" i="13"/>
  <c r="Q92" i="13"/>
  <c r="Q292" i="13"/>
  <c r="R292" i="13"/>
  <c r="Q290" i="13"/>
  <c r="R290" i="13"/>
  <c r="Q288" i="13"/>
  <c r="R288" i="13"/>
  <c r="Q286" i="13"/>
  <c r="R286" i="13"/>
  <c r="Q284" i="13"/>
  <c r="R284" i="13"/>
  <c r="Q282" i="13"/>
  <c r="R282" i="13"/>
  <c r="Q280" i="13"/>
  <c r="R280" i="13"/>
  <c r="Q278" i="13"/>
  <c r="R278" i="13"/>
  <c r="Q276" i="13"/>
  <c r="R276" i="13"/>
  <c r="Q274" i="13"/>
  <c r="R274" i="13"/>
  <c r="Q272" i="13"/>
  <c r="R272" i="13"/>
  <c r="Q270" i="13"/>
  <c r="R270" i="13"/>
  <c r="Q268" i="13"/>
  <c r="R268" i="13"/>
  <c r="Q266" i="13"/>
  <c r="R266" i="13"/>
  <c r="Q264" i="13"/>
  <c r="R264" i="13"/>
  <c r="Q262" i="13"/>
  <c r="R262" i="13"/>
  <c r="Q260" i="13"/>
  <c r="R260" i="13"/>
  <c r="Q259" i="13"/>
  <c r="R259" i="13"/>
  <c r="Q257" i="13"/>
  <c r="R257" i="13"/>
  <c r="Q255" i="13"/>
  <c r="R255" i="13"/>
  <c r="Q253" i="13"/>
  <c r="R253" i="13"/>
  <c r="Q251" i="13"/>
  <c r="R251" i="13"/>
  <c r="Q249" i="13"/>
  <c r="R249" i="13"/>
  <c r="Q247" i="13"/>
  <c r="R247" i="13"/>
  <c r="Q245" i="13"/>
  <c r="R245" i="13"/>
  <c r="Q243" i="13"/>
  <c r="R243" i="13"/>
  <c r="Q241" i="13"/>
  <c r="R241" i="13"/>
  <c r="Q239" i="13"/>
  <c r="R239" i="13"/>
  <c r="Q237" i="13"/>
  <c r="R237" i="13"/>
  <c r="Q235" i="13"/>
  <c r="R235" i="13"/>
  <c r="Q233" i="13"/>
  <c r="R233" i="13"/>
  <c r="Q231" i="13"/>
  <c r="R231" i="13"/>
  <c r="Q229" i="13"/>
  <c r="R229" i="13"/>
  <c r="Q227" i="13"/>
  <c r="R227" i="13"/>
  <c r="Q225" i="13"/>
  <c r="R225" i="13"/>
  <c r="Q223" i="13"/>
  <c r="R223" i="13"/>
  <c r="Q221" i="13"/>
  <c r="R221" i="13"/>
  <c r="Q219" i="13"/>
  <c r="R219" i="13"/>
  <c r="Q217" i="13"/>
  <c r="R217" i="13"/>
  <c r="Q215" i="13"/>
  <c r="R215" i="13"/>
  <c r="Q213" i="13"/>
  <c r="R213" i="13"/>
  <c r="Q211" i="13"/>
  <c r="R211" i="13"/>
  <c r="Q209" i="13"/>
  <c r="R209" i="13"/>
  <c r="R207" i="13"/>
  <c r="T207" i="13" s="1"/>
  <c r="BG207" i="13" s="1"/>
  <c r="T205" i="13"/>
  <c r="BG205" i="13" s="1"/>
  <c r="Y205" i="13" s="1"/>
  <c r="AN205" i="13" s="1"/>
  <c r="R203" i="13"/>
  <c r="T203" i="13" s="1"/>
  <c r="BG203" i="13" s="1"/>
  <c r="Y203" i="13" s="1"/>
  <c r="R199" i="13"/>
  <c r="T199" i="13" s="1"/>
  <c r="BG199" i="13" s="1"/>
  <c r="Q192" i="13"/>
  <c r="R192" i="13"/>
  <c r="Q184" i="13"/>
  <c r="R184" i="13"/>
  <c r="Q176" i="13"/>
  <c r="R176" i="13"/>
  <c r="Q168" i="13"/>
  <c r="R168" i="13"/>
  <c r="Q160" i="13"/>
  <c r="R160" i="13"/>
  <c r="Q152" i="13"/>
  <c r="R152" i="13"/>
  <c r="Q144" i="13"/>
  <c r="R144" i="13"/>
  <c r="Q348" i="13"/>
  <c r="R348" i="13"/>
  <c r="T182" i="13"/>
  <c r="BG182" i="13" s="1"/>
  <c r="T166" i="13"/>
  <c r="BG166" i="13" s="1"/>
  <c r="T150" i="13"/>
  <c r="BG150" i="13" s="1"/>
  <c r="Y140" i="13"/>
  <c r="Y138" i="13"/>
  <c r="Y136" i="13"/>
  <c r="Y134" i="13"/>
  <c r="Y132" i="13"/>
  <c r="Y130" i="13"/>
  <c r="Y128" i="13"/>
  <c r="AN128" i="13" s="1"/>
  <c r="Y126" i="13"/>
  <c r="Y124" i="13"/>
  <c r="Y122" i="13"/>
  <c r="Y120" i="13"/>
  <c r="Y118" i="13"/>
  <c r="Y116" i="13"/>
  <c r="T346" i="13"/>
  <c r="BG346" i="13" s="1"/>
  <c r="Y346" i="13" s="1"/>
  <c r="T342" i="13"/>
  <c r="BG342" i="13" s="1"/>
  <c r="T334" i="13"/>
  <c r="BG334" i="13" s="1"/>
  <c r="T330" i="13"/>
  <c r="BG330" i="13" s="1"/>
  <c r="T328" i="13"/>
  <c r="BG328" i="13" s="1"/>
  <c r="T320" i="13"/>
  <c r="BG320" i="13" s="1"/>
  <c r="T318" i="13"/>
  <c r="BG318" i="13" s="1"/>
  <c r="Y402" i="13"/>
  <c r="AN402" i="13"/>
  <c r="Y400" i="13"/>
  <c r="AN400" i="13"/>
  <c r="Y489" i="13"/>
  <c r="AN489" i="13"/>
  <c r="Y488" i="13"/>
  <c r="AN488" i="13"/>
  <c r="Y487" i="13"/>
  <c r="AN487" i="13"/>
  <c r="Y486" i="13"/>
  <c r="AN486" i="13"/>
  <c r="Y485" i="13"/>
  <c r="AN485" i="13"/>
  <c r="Y484" i="13"/>
  <c r="Y483" i="13"/>
  <c r="AN483" i="13"/>
  <c r="Y482" i="13"/>
  <c r="Y481" i="13"/>
  <c r="AN481" i="13"/>
  <c r="Y480" i="13"/>
  <c r="Y479" i="13"/>
  <c r="AN479" i="13"/>
  <c r="Y478" i="13"/>
  <c r="Y477" i="13"/>
  <c r="AN477" i="13"/>
  <c r="Y476" i="13"/>
  <c r="Y475" i="13"/>
  <c r="AN475" i="13"/>
  <c r="Y474" i="13"/>
  <c r="Y473" i="13"/>
  <c r="AN473" i="13"/>
  <c r="Y472" i="13"/>
  <c r="Y471" i="13"/>
  <c r="AN471" i="13"/>
  <c r="Y470" i="13"/>
  <c r="Y469" i="13"/>
  <c r="AN469" i="13"/>
  <c r="Y468" i="13"/>
  <c r="Y467" i="13"/>
  <c r="AN467" i="13"/>
  <c r="Y466" i="13"/>
  <c r="Y465" i="13"/>
  <c r="AN465" i="13"/>
  <c r="Y464" i="13"/>
  <c r="Y463" i="13"/>
  <c r="AN463" i="13"/>
  <c r="Y462" i="13"/>
  <c r="Y461" i="13"/>
  <c r="AN461" i="13"/>
  <c r="Y460" i="13"/>
  <c r="Y459" i="13"/>
  <c r="AN459" i="13"/>
  <c r="Y458" i="13"/>
  <c r="AN458" i="13"/>
  <c r="Y457" i="13"/>
  <c r="AN457" i="13"/>
  <c r="Y456" i="13"/>
  <c r="AN456" i="13"/>
  <c r="Y455" i="13"/>
  <c r="AN455" i="13"/>
  <c r="Y454" i="13"/>
  <c r="AN454" i="13"/>
  <c r="Y453" i="13"/>
  <c r="AN453" i="13"/>
  <c r="Y452" i="13"/>
  <c r="AN452" i="13"/>
  <c r="Y451" i="13"/>
  <c r="AN451" i="13"/>
  <c r="Y450" i="13"/>
  <c r="AN450" i="13"/>
  <c r="Y449" i="13"/>
  <c r="AN449" i="13"/>
  <c r="Y448" i="13"/>
  <c r="AN448" i="13"/>
  <c r="Y447" i="13"/>
  <c r="AN447" i="13"/>
  <c r="Y446" i="13"/>
  <c r="AN446" i="13"/>
  <c r="Y445" i="13"/>
  <c r="AN445" i="13"/>
  <c r="Y444" i="13"/>
  <c r="Y443" i="13"/>
  <c r="AN443" i="13"/>
  <c r="Y442" i="13"/>
  <c r="Y441" i="13"/>
  <c r="AN441" i="13"/>
  <c r="Y440" i="13"/>
  <c r="Y439" i="13"/>
  <c r="AN439" i="13"/>
  <c r="Y438" i="13"/>
  <c r="Y437" i="13"/>
  <c r="AN437" i="13"/>
  <c r="Y436" i="13"/>
  <c r="Y435" i="13"/>
  <c r="AN435" i="13"/>
  <c r="Y434" i="13"/>
  <c r="Y433" i="13"/>
  <c r="AN433" i="13"/>
  <c r="Y432" i="13"/>
  <c r="Y431" i="13"/>
  <c r="AN431" i="13"/>
  <c r="Y430" i="13"/>
  <c r="Y429" i="13"/>
  <c r="AN429" i="13"/>
  <c r="Y428" i="13"/>
  <c r="Y427" i="13"/>
  <c r="AN427" i="13"/>
  <c r="Y426" i="13"/>
  <c r="Y425" i="13"/>
  <c r="AN425" i="13"/>
  <c r="Y424" i="13"/>
  <c r="Y423" i="13"/>
  <c r="AN423" i="13"/>
  <c r="Y422" i="13"/>
  <c r="Y421" i="13"/>
  <c r="AN421" i="13"/>
  <c r="Y420" i="13"/>
  <c r="Y419" i="13"/>
  <c r="AN419" i="13"/>
  <c r="Y418" i="13"/>
  <c r="Y417" i="13"/>
  <c r="AN417" i="13"/>
  <c r="Y416" i="13"/>
  <c r="Y415" i="13"/>
  <c r="Y414" i="13"/>
  <c r="AN414" i="13"/>
  <c r="Y413" i="13"/>
  <c r="Y412" i="13"/>
  <c r="AN412" i="13"/>
  <c r="Y411" i="13"/>
  <c r="Y410" i="13"/>
  <c r="AN410" i="13"/>
  <c r="Y409" i="13"/>
  <c r="Y408" i="13"/>
  <c r="Y407" i="13"/>
  <c r="Y406" i="13"/>
  <c r="AN406" i="13"/>
  <c r="Y405" i="13"/>
  <c r="Y404" i="13"/>
  <c r="AN404" i="13"/>
  <c r="Y403" i="13"/>
  <c r="AN403" i="13"/>
  <c r="Y401" i="13"/>
  <c r="AN401" i="13"/>
  <c r="AN399" i="13"/>
  <c r="AP399" i="13" s="1"/>
  <c r="BI399" i="13" s="1"/>
  <c r="AN398" i="13"/>
  <c r="AP398" i="13" s="1"/>
  <c r="BI398" i="13" s="1"/>
  <c r="AN397" i="13"/>
  <c r="AP397" i="13" s="1"/>
  <c r="BI397" i="13" s="1"/>
  <c r="Y396" i="13"/>
  <c r="AN396" i="13"/>
  <c r="Y394" i="13"/>
  <c r="AN394" i="13"/>
  <c r="Y392" i="13"/>
  <c r="AN392" i="13"/>
  <c r="Y390" i="13"/>
  <c r="AN390" i="13"/>
  <c r="Y388" i="13"/>
  <c r="AN388" i="13"/>
  <c r="Y386" i="13"/>
  <c r="AN386" i="13"/>
  <c r="Y384" i="13"/>
  <c r="AN384" i="13"/>
  <c r="Y382" i="13"/>
  <c r="AN382" i="13"/>
  <c r="Y380" i="13"/>
  <c r="AN380" i="13"/>
  <c r="Y378" i="13"/>
  <c r="AN378" i="13"/>
  <c r="Y376" i="13"/>
  <c r="AN376" i="13"/>
  <c r="Y374" i="13"/>
  <c r="AN374" i="13"/>
  <c r="Y372" i="13"/>
  <c r="AN372" i="13"/>
  <c r="Y370" i="13"/>
  <c r="AN370" i="13"/>
  <c r="Y368" i="13"/>
  <c r="AN368" i="13"/>
  <c r="Y366" i="13"/>
  <c r="AN366" i="13"/>
  <c r="Y364" i="13"/>
  <c r="AN364" i="13"/>
  <c r="Y362" i="13"/>
  <c r="AN362" i="13"/>
  <c r="Y360" i="13"/>
  <c r="AN360" i="13"/>
  <c r="Y358" i="13"/>
  <c r="AN358" i="13"/>
  <c r="Y356" i="13"/>
  <c r="AN356" i="13"/>
  <c r="Y354" i="13"/>
  <c r="Y352" i="13"/>
  <c r="Y350" i="13"/>
  <c r="Y347" i="13"/>
  <c r="Y345" i="13"/>
  <c r="Y343" i="13"/>
  <c r="Y341" i="13"/>
  <c r="Y395" i="13"/>
  <c r="Y393" i="13"/>
  <c r="AN393" i="13"/>
  <c r="Y391" i="13"/>
  <c r="Y389" i="13"/>
  <c r="AN389" i="13"/>
  <c r="Y387" i="13"/>
  <c r="AN387" i="13"/>
  <c r="Y385" i="13"/>
  <c r="AN385" i="13"/>
  <c r="Y383" i="13"/>
  <c r="AN383" i="13"/>
  <c r="Y381" i="13"/>
  <c r="AN381" i="13"/>
  <c r="Y379" i="13"/>
  <c r="Y377" i="13"/>
  <c r="AN377" i="13"/>
  <c r="Y375" i="13"/>
  <c r="Y373" i="13"/>
  <c r="AN373" i="13"/>
  <c r="Y371" i="13"/>
  <c r="AN371" i="13"/>
  <c r="Y369" i="13"/>
  <c r="AN369" i="13"/>
  <c r="Y367" i="13"/>
  <c r="AN367" i="13"/>
  <c r="Y365" i="13"/>
  <c r="AN365" i="13"/>
  <c r="Y363" i="13"/>
  <c r="Y361" i="13"/>
  <c r="AN361" i="13"/>
  <c r="Y359" i="13"/>
  <c r="Y357" i="13"/>
  <c r="AN357" i="13"/>
  <c r="Y355" i="13"/>
  <c r="Y353" i="13"/>
  <c r="Y351" i="13"/>
  <c r="Y349" i="13"/>
  <c r="AN349" i="13" s="1"/>
  <c r="Y342" i="13"/>
  <c r="Q313" i="13"/>
  <c r="R313" i="13"/>
  <c r="Q311" i="13"/>
  <c r="R311" i="13"/>
  <c r="Q309" i="13"/>
  <c r="R309" i="13"/>
  <c r="Q307" i="13"/>
  <c r="R307" i="13"/>
  <c r="Q305" i="13"/>
  <c r="R305" i="13"/>
  <c r="Q303" i="13"/>
  <c r="R303" i="13"/>
  <c r="Q301" i="13"/>
  <c r="R301" i="13"/>
  <c r="Q299" i="13"/>
  <c r="R299" i="13"/>
  <c r="Q297" i="13"/>
  <c r="R297" i="13"/>
  <c r="Q295" i="13"/>
  <c r="R295" i="13"/>
  <c r="Q293" i="13"/>
  <c r="R293" i="13"/>
  <c r="Q314" i="13"/>
  <c r="R314" i="13"/>
  <c r="Q312" i="13"/>
  <c r="R312" i="13"/>
  <c r="Q310" i="13"/>
  <c r="R310" i="13"/>
  <c r="Q308" i="13"/>
  <c r="R308" i="13"/>
  <c r="Q306" i="13"/>
  <c r="R306" i="13"/>
  <c r="Q304" i="13"/>
  <c r="R304" i="13"/>
  <c r="Q302" i="13"/>
  <c r="R302" i="13"/>
  <c r="Q300" i="13"/>
  <c r="R300" i="13"/>
  <c r="Q298" i="13"/>
  <c r="T298" i="13" s="1"/>
  <c r="BG298" i="13" s="1"/>
  <c r="R298" i="13"/>
  <c r="Q296" i="13"/>
  <c r="R296" i="13"/>
  <c r="Q294" i="13"/>
  <c r="T294" i="13" s="1"/>
  <c r="BG294" i="13" s="1"/>
  <c r="R294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00" i="13"/>
  <c r="Y198" i="13"/>
  <c r="Y196" i="13"/>
  <c r="Y194" i="13"/>
  <c r="Y192" i="13"/>
  <c r="Y190" i="13"/>
  <c r="Y186" i="13"/>
  <c r="Y184" i="13"/>
  <c r="Y182" i="13"/>
  <c r="Y178" i="13"/>
  <c r="Y176" i="13"/>
  <c r="Y174" i="13"/>
  <c r="Y170" i="13"/>
  <c r="Y168" i="13"/>
  <c r="Y166" i="13"/>
  <c r="Y164" i="13"/>
  <c r="Y162" i="13"/>
  <c r="Y160" i="13"/>
  <c r="Y158" i="13"/>
  <c r="Y154" i="13"/>
  <c r="Y152" i="13"/>
  <c r="Y150" i="13"/>
  <c r="Y148" i="13"/>
  <c r="Y146" i="13"/>
  <c r="Y144" i="13"/>
  <c r="Y142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199" i="13"/>
  <c r="Y197" i="13"/>
  <c r="Y195" i="13"/>
  <c r="Y193" i="13"/>
  <c r="Y191" i="13"/>
  <c r="Y189" i="13"/>
  <c r="Y187" i="13"/>
  <c r="Y185" i="13"/>
  <c r="Y183" i="13"/>
  <c r="Y181" i="13"/>
  <c r="Y179" i="13"/>
  <c r="Y177" i="13"/>
  <c r="Y175" i="13"/>
  <c r="Y173" i="13"/>
  <c r="Y171" i="13"/>
  <c r="Y169" i="13"/>
  <c r="Y167" i="13"/>
  <c r="Y165" i="13"/>
  <c r="Y163" i="13"/>
  <c r="Y161" i="13"/>
  <c r="Y159" i="13"/>
  <c r="Y157" i="13"/>
  <c r="Y155" i="13"/>
  <c r="Y153" i="13"/>
  <c r="Y151" i="13"/>
  <c r="Y149" i="13"/>
  <c r="Y147" i="13"/>
  <c r="Y145" i="13"/>
  <c r="Y143" i="13"/>
  <c r="Q114" i="13"/>
  <c r="R114" i="13"/>
  <c r="Q112" i="13"/>
  <c r="R112" i="13"/>
  <c r="Q110" i="13"/>
  <c r="R110" i="13"/>
  <c r="Q108" i="13"/>
  <c r="R108" i="13"/>
  <c r="Q106" i="13"/>
  <c r="R106" i="13"/>
  <c r="Q104" i="13"/>
  <c r="R104" i="13"/>
  <c r="Q102" i="13"/>
  <c r="R102" i="13"/>
  <c r="Q100" i="13"/>
  <c r="R100" i="13"/>
  <c r="Q98" i="13"/>
  <c r="R98" i="13"/>
  <c r="Q96" i="13"/>
  <c r="R96" i="13"/>
  <c r="Q94" i="13"/>
  <c r="R94" i="13"/>
  <c r="Q115" i="13"/>
  <c r="R115" i="13"/>
  <c r="Q113" i="13"/>
  <c r="R113" i="13"/>
  <c r="Q111" i="13"/>
  <c r="R111" i="13"/>
  <c r="Q109" i="13"/>
  <c r="R109" i="13"/>
  <c r="Q107" i="13"/>
  <c r="R107" i="13"/>
  <c r="Q105" i="13"/>
  <c r="R105" i="13"/>
  <c r="Q103" i="13"/>
  <c r="R103" i="13"/>
  <c r="Q101" i="13"/>
  <c r="R101" i="13"/>
  <c r="Q99" i="13"/>
  <c r="R99" i="13"/>
  <c r="Q97" i="13"/>
  <c r="R97" i="13"/>
  <c r="Q95" i="13"/>
  <c r="R95" i="13"/>
  <c r="Y5" i="13"/>
  <c r="Y6" i="13"/>
  <c r="Y7" i="13"/>
  <c r="Y8" i="13"/>
  <c r="Y9" i="13"/>
  <c r="Y10" i="13"/>
  <c r="Y11" i="13"/>
  <c r="Y12" i="13"/>
  <c r="Y13" i="13"/>
  <c r="Y14" i="13"/>
  <c r="Y15" i="13"/>
  <c r="AN15" i="13" s="1"/>
  <c r="Y16" i="13"/>
  <c r="Y17" i="13"/>
  <c r="Y18" i="13"/>
  <c r="AN18" i="13" s="1"/>
  <c r="Y19" i="13"/>
  <c r="Y20" i="13"/>
  <c r="Y21" i="13"/>
  <c r="Y22" i="13"/>
  <c r="AN22" i="13" s="1"/>
  <c r="Y23" i="13"/>
  <c r="Y24" i="13"/>
  <c r="Y25" i="13"/>
  <c r="AN25" i="13" s="1"/>
  <c r="Y26" i="13"/>
  <c r="AN26" i="13" s="1"/>
  <c r="Y27" i="13"/>
  <c r="Y28" i="13"/>
  <c r="Y29" i="13"/>
  <c r="AN29" i="13" s="1"/>
  <c r="Y30" i="13"/>
  <c r="AN30" i="13" s="1"/>
  <c r="Y31" i="13"/>
  <c r="Y32" i="13"/>
  <c r="Y33" i="13"/>
  <c r="Y34" i="13"/>
  <c r="AN34" i="13" s="1"/>
  <c r="Y35" i="13"/>
  <c r="Y36" i="13"/>
  <c r="Y37" i="13"/>
  <c r="Y38" i="13"/>
  <c r="AN38" i="13" s="1"/>
  <c r="Y39" i="13"/>
  <c r="Y40" i="13"/>
  <c r="Y41" i="13"/>
  <c r="Y42" i="13"/>
  <c r="Q45" i="13"/>
  <c r="R45" i="13"/>
  <c r="Q47" i="13"/>
  <c r="R47" i="13"/>
  <c r="Q49" i="13"/>
  <c r="R49" i="13"/>
  <c r="Q51" i="13"/>
  <c r="R51" i="13"/>
  <c r="Q53" i="13"/>
  <c r="R53" i="13"/>
  <c r="Q43" i="13"/>
  <c r="R43" i="13"/>
  <c r="Q44" i="13"/>
  <c r="R44" i="13"/>
  <c r="Q46" i="13"/>
  <c r="R46" i="13"/>
  <c r="Q48" i="13"/>
  <c r="R48" i="13"/>
  <c r="Q50" i="13"/>
  <c r="R50" i="13"/>
  <c r="Q52" i="13"/>
  <c r="R52" i="13"/>
  <c r="Q54" i="13"/>
  <c r="R54" i="13"/>
  <c r="Q56" i="13"/>
  <c r="R56" i="13"/>
  <c r="Q58" i="13"/>
  <c r="R58" i="13"/>
  <c r="Q60" i="13"/>
  <c r="R60" i="13"/>
  <c r="Q62" i="13"/>
  <c r="R62" i="13"/>
  <c r="Q64" i="13"/>
  <c r="R64" i="13"/>
  <c r="Q66" i="13"/>
  <c r="R66" i="13"/>
  <c r="Q68" i="13"/>
  <c r="R68" i="13"/>
  <c r="Q70" i="13"/>
  <c r="R70" i="13"/>
  <c r="Y80" i="13"/>
  <c r="Y88" i="13"/>
  <c r="Q55" i="13"/>
  <c r="R55" i="13"/>
  <c r="Q57" i="13"/>
  <c r="R57" i="13"/>
  <c r="Q59" i="13"/>
  <c r="R59" i="13"/>
  <c r="Q61" i="13"/>
  <c r="R61" i="13"/>
  <c r="Q63" i="13"/>
  <c r="R63" i="13"/>
  <c r="Q65" i="13"/>
  <c r="R65" i="13"/>
  <c r="Q67" i="13"/>
  <c r="R67" i="13"/>
  <c r="Q69" i="13"/>
  <c r="R69" i="13"/>
  <c r="Q71" i="13"/>
  <c r="R71" i="13"/>
  <c r="Y84" i="13"/>
  <c r="AN84" i="13" s="1"/>
  <c r="R72" i="13"/>
  <c r="T72" i="13" s="1"/>
  <c r="BG72" i="13" s="1"/>
  <c r="R73" i="13"/>
  <c r="T73" i="13" s="1"/>
  <c r="BG73" i="13" s="1"/>
  <c r="Y73" i="13" s="1"/>
  <c r="R74" i="13"/>
  <c r="T74" i="13" s="1"/>
  <c r="BG74" i="13" s="1"/>
  <c r="R75" i="13"/>
  <c r="T75" i="13" s="1"/>
  <c r="BG75" i="13" s="1"/>
  <c r="Y75" i="13" s="1"/>
  <c r="R76" i="13"/>
  <c r="T76" i="13" s="1"/>
  <c r="BG76" i="13" s="1"/>
  <c r="Y78" i="13"/>
  <c r="Y82" i="13"/>
  <c r="AN83" i="13"/>
  <c r="AP83" i="13" s="1"/>
  <c r="BI83" i="13" s="1"/>
  <c r="Y86" i="13"/>
  <c r="Y90" i="13"/>
  <c r="R77" i="13"/>
  <c r="Q77" i="13"/>
  <c r="Q151" i="1"/>
  <c r="R151" i="1" s="1"/>
  <c r="T151" i="1"/>
  <c r="Z151" i="1"/>
  <c r="AQ151" i="1"/>
  <c r="BJ151" i="1" s="1"/>
  <c r="Q152" i="1"/>
  <c r="R152" i="1" s="1"/>
  <c r="T152" i="1"/>
  <c r="Z152" i="1"/>
  <c r="AQ152" i="1"/>
  <c r="BJ152" i="1" s="1"/>
  <c r="Q153" i="1"/>
  <c r="T153" i="1"/>
  <c r="Z153" i="1"/>
  <c r="AQ153" i="1"/>
  <c r="BJ153" i="1" s="1"/>
  <c r="Q154" i="1"/>
  <c r="R154" i="1" s="1"/>
  <c r="T154" i="1"/>
  <c r="Z154" i="1"/>
  <c r="AQ154" i="1"/>
  <c r="BJ154" i="1" s="1"/>
  <c r="Q155" i="1"/>
  <c r="R155" i="1" s="1"/>
  <c r="T155" i="1"/>
  <c r="Z155" i="1"/>
  <c r="AQ155" i="1"/>
  <c r="BJ155" i="1" s="1"/>
  <c r="Q156" i="1"/>
  <c r="R156" i="1" s="1"/>
  <c r="T156" i="1"/>
  <c r="Z156" i="1"/>
  <c r="AQ156" i="1"/>
  <c r="BJ156" i="1" s="1"/>
  <c r="Q157" i="1"/>
  <c r="T157" i="1"/>
  <c r="Z157" i="1"/>
  <c r="AQ157" i="1"/>
  <c r="BJ157" i="1" s="1"/>
  <c r="Q158" i="1"/>
  <c r="R158" i="1" s="1"/>
  <c r="T158" i="1"/>
  <c r="Z158" i="1"/>
  <c r="AQ158" i="1"/>
  <c r="BJ158" i="1" s="1"/>
  <c r="Q159" i="1"/>
  <c r="R159" i="1" s="1"/>
  <c r="T159" i="1"/>
  <c r="Z159" i="1"/>
  <c r="AQ159" i="1"/>
  <c r="BJ159" i="1" s="1"/>
  <c r="Q160" i="1"/>
  <c r="R160" i="1" s="1"/>
  <c r="T160" i="1"/>
  <c r="Z160" i="1"/>
  <c r="AQ160" i="1"/>
  <c r="BJ160" i="1" s="1"/>
  <c r="Q161" i="1"/>
  <c r="T161" i="1"/>
  <c r="Z161" i="1"/>
  <c r="AQ161" i="1"/>
  <c r="BJ161" i="1" s="1"/>
  <c r="Q162" i="1"/>
  <c r="R162" i="1" s="1"/>
  <c r="T162" i="1"/>
  <c r="Z162" i="1"/>
  <c r="AQ162" i="1"/>
  <c r="BJ162" i="1" s="1"/>
  <c r="Q163" i="1"/>
  <c r="R163" i="1" s="1"/>
  <c r="T163" i="1"/>
  <c r="Z163" i="1"/>
  <c r="AQ163" i="1"/>
  <c r="BJ163" i="1" s="1"/>
  <c r="Q164" i="1"/>
  <c r="R164" i="1" s="1"/>
  <c r="T164" i="1"/>
  <c r="Z164" i="1"/>
  <c r="AQ164" i="1"/>
  <c r="BJ164" i="1" s="1"/>
  <c r="Q165" i="1"/>
  <c r="T165" i="1"/>
  <c r="Z165" i="1"/>
  <c r="AQ165" i="1"/>
  <c r="BJ165" i="1" s="1"/>
  <c r="Q166" i="1"/>
  <c r="R166" i="1" s="1"/>
  <c r="T166" i="1"/>
  <c r="Z166" i="1"/>
  <c r="AQ166" i="1"/>
  <c r="BJ166" i="1" s="1"/>
  <c r="Q167" i="1"/>
  <c r="R167" i="1" s="1"/>
  <c r="T167" i="1"/>
  <c r="Z167" i="1"/>
  <c r="AQ167" i="1"/>
  <c r="BJ167" i="1" s="1"/>
  <c r="Q168" i="1"/>
  <c r="R168" i="1" s="1"/>
  <c r="T168" i="1"/>
  <c r="Z168" i="1"/>
  <c r="AQ168" i="1"/>
  <c r="BJ168" i="1" s="1"/>
  <c r="Q169" i="1"/>
  <c r="T169" i="1"/>
  <c r="Z169" i="1"/>
  <c r="AQ169" i="1"/>
  <c r="BJ169" i="1" s="1"/>
  <c r="Q170" i="1"/>
  <c r="R170" i="1" s="1"/>
  <c r="T170" i="1"/>
  <c r="Z170" i="1"/>
  <c r="AQ170" i="1"/>
  <c r="BJ170" i="1" s="1"/>
  <c r="Q171" i="1"/>
  <c r="R171" i="1" s="1"/>
  <c r="T171" i="1"/>
  <c r="Z171" i="1"/>
  <c r="AQ171" i="1"/>
  <c r="BJ171" i="1" s="1"/>
  <c r="Q172" i="1"/>
  <c r="R172" i="1" s="1"/>
  <c r="T172" i="1"/>
  <c r="Z172" i="1"/>
  <c r="AQ172" i="1"/>
  <c r="BJ172" i="1" s="1"/>
  <c r="Q173" i="1"/>
  <c r="T173" i="1"/>
  <c r="Z173" i="1"/>
  <c r="AQ173" i="1"/>
  <c r="BJ173" i="1" s="1"/>
  <c r="Q174" i="1"/>
  <c r="R174" i="1" s="1"/>
  <c r="T174" i="1"/>
  <c r="Z174" i="1"/>
  <c r="AQ174" i="1"/>
  <c r="BJ174" i="1" s="1"/>
  <c r="Q175" i="1"/>
  <c r="R175" i="1" s="1"/>
  <c r="T175" i="1"/>
  <c r="Z175" i="1"/>
  <c r="AQ175" i="1"/>
  <c r="BJ175" i="1" s="1"/>
  <c r="Q176" i="1"/>
  <c r="R176" i="1" s="1"/>
  <c r="T176" i="1"/>
  <c r="Z176" i="1"/>
  <c r="AQ176" i="1"/>
  <c r="BJ176" i="1" s="1"/>
  <c r="Q177" i="1"/>
  <c r="T177" i="1"/>
  <c r="Z177" i="1"/>
  <c r="AQ177" i="1"/>
  <c r="BJ177" i="1" s="1"/>
  <c r="Q178" i="1"/>
  <c r="R178" i="1" s="1"/>
  <c r="T178" i="1"/>
  <c r="Z178" i="1"/>
  <c r="AQ178" i="1"/>
  <c r="BJ178" i="1" s="1"/>
  <c r="Q179" i="1"/>
  <c r="R179" i="1" s="1"/>
  <c r="T179" i="1"/>
  <c r="Z179" i="1"/>
  <c r="AQ179" i="1"/>
  <c r="BJ179" i="1" s="1"/>
  <c r="Q180" i="1"/>
  <c r="T180" i="1"/>
  <c r="Z180" i="1"/>
  <c r="AQ180" i="1"/>
  <c r="BJ180" i="1" s="1"/>
  <c r="Q181" i="1"/>
  <c r="T181" i="1"/>
  <c r="Z181" i="1"/>
  <c r="AQ181" i="1"/>
  <c r="BJ181" i="1" s="1"/>
  <c r="Q182" i="1"/>
  <c r="T182" i="1"/>
  <c r="Z182" i="1"/>
  <c r="AQ182" i="1"/>
  <c r="BJ182" i="1" s="1"/>
  <c r="Q183" i="1"/>
  <c r="R183" i="1" s="1"/>
  <c r="T183" i="1"/>
  <c r="Z183" i="1"/>
  <c r="AQ183" i="1"/>
  <c r="BJ183" i="1" s="1"/>
  <c r="Q184" i="1"/>
  <c r="T184" i="1"/>
  <c r="Z184" i="1"/>
  <c r="AQ184" i="1"/>
  <c r="BJ184" i="1" s="1"/>
  <c r="Q185" i="1"/>
  <c r="T185" i="1"/>
  <c r="Z185" i="1"/>
  <c r="AQ185" i="1"/>
  <c r="BJ185" i="1" s="1"/>
  <c r="Q186" i="1"/>
  <c r="T186" i="1"/>
  <c r="Z186" i="1"/>
  <c r="AQ186" i="1"/>
  <c r="BJ186" i="1" s="1"/>
  <c r="Q187" i="1"/>
  <c r="R187" i="1" s="1"/>
  <c r="T187" i="1"/>
  <c r="Z187" i="1"/>
  <c r="AQ187" i="1"/>
  <c r="BJ187" i="1" s="1"/>
  <c r="Q188" i="1"/>
  <c r="T188" i="1"/>
  <c r="Z188" i="1"/>
  <c r="AQ188" i="1"/>
  <c r="BJ188" i="1" s="1"/>
  <c r="Q189" i="1"/>
  <c r="T189" i="1"/>
  <c r="Z189" i="1"/>
  <c r="AQ189" i="1"/>
  <c r="BJ189" i="1" s="1"/>
  <c r="Q190" i="1"/>
  <c r="T190" i="1"/>
  <c r="Z190" i="1"/>
  <c r="AQ190" i="1"/>
  <c r="BJ190" i="1" s="1"/>
  <c r="Q191" i="1"/>
  <c r="R191" i="1" s="1"/>
  <c r="T191" i="1"/>
  <c r="Z191" i="1"/>
  <c r="AQ191" i="1"/>
  <c r="BJ191" i="1" s="1"/>
  <c r="Q192" i="1"/>
  <c r="T192" i="1"/>
  <c r="Z192" i="1"/>
  <c r="AQ192" i="1"/>
  <c r="BJ192" i="1" s="1"/>
  <c r="Q193" i="1"/>
  <c r="T193" i="1"/>
  <c r="Z193" i="1"/>
  <c r="AQ193" i="1"/>
  <c r="BJ193" i="1" s="1"/>
  <c r="Q194" i="1"/>
  <c r="T194" i="1"/>
  <c r="Z194" i="1"/>
  <c r="AQ194" i="1"/>
  <c r="BJ194" i="1" s="1"/>
  <c r="Q195" i="1"/>
  <c r="R195" i="1" s="1"/>
  <c r="T195" i="1"/>
  <c r="Z195" i="1"/>
  <c r="AQ195" i="1"/>
  <c r="BJ195" i="1" s="1"/>
  <c r="Q196" i="1"/>
  <c r="T196" i="1"/>
  <c r="Z196" i="1"/>
  <c r="AQ196" i="1"/>
  <c r="BJ196" i="1" s="1"/>
  <c r="Q197" i="1"/>
  <c r="T197" i="1"/>
  <c r="Z197" i="1"/>
  <c r="AQ197" i="1"/>
  <c r="BJ197" i="1" s="1"/>
  <c r="Q198" i="1"/>
  <c r="T198" i="1"/>
  <c r="Z198" i="1"/>
  <c r="AQ198" i="1"/>
  <c r="BJ198" i="1" s="1"/>
  <c r="Q199" i="1"/>
  <c r="R199" i="1" s="1"/>
  <c r="T199" i="1"/>
  <c r="Z199" i="1"/>
  <c r="AQ199" i="1"/>
  <c r="BJ199" i="1" s="1"/>
  <c r="Q200" i="1"/>
  <c r="T200" i="1"/>
  <c r="Z200" i="1"/>
  <c r="AQ200" i="1"/>
  <c r="BJ200" i="1" s="1"/>
  <c r="Q201" i="1"/>
  <c r="T201" i="1"/>
  <c r="Z201" i="1"/>
  <c r="AQ201" i="1"/>
  <c r="BJ201" i="1" s="1"/>
  <c r="Q202" i="1"/>
  <c r="T202" i="1"/>
  <c r="Z202" i="1"/>
  <c r="AQ202" i="1"/>
  <c r="BJ202" i="1" s="1"/>
  <c r="Q203" i="1"/>
  <c r="R203" i="1" s="1"/>
  <c r="T203" i="1"/>
  <c r="Z203" i="1"/>
  <c r="AQ203" i="1"/>
  <c r="BJ203" i="1" s="1"/>
  <c r="Q204" i="1"/>
  <c r="T204" i="1"/>
  <c r="Z204" i="1"/>
  <c r="AQ204" i="1"/>
  <c r="BJ204" i="1" s="1"/>
  <c r="Q205" i="1"/>
  <c r="T205" i="1"/>
  <c r="Z205" i="1"/>
  <c r="AQ205" i="1"/>
  <c r="BJ205" i="1" s="1"/>
  <c r="Q206" i="1"/>
  <c r="T206" i="1"/>
  <c r="Z206" i="1"/>
  <c r="AQ206" i="1"/>
  <c r="BJ206" i="1" s="1"/>
  <c r="Q207" i="1"/>
  <c r="R207" i="1" s="1"/>
  <c r="T207" i="1"/>
  <c r="Z207" i="1"/>
  <c r="AQ207" i="1"/>
  <c r="BJ207" i="1" s="1"/>
  <c r="Q208" i="1"/>
  <c r="T208" i="1"/>
  <c r="Z208" i="1"/>
  <c r="AQ208" i="1"/>
  <c r="BJ208" i="1" s="1"/>
  <c r="Q209" i="1"/>
  <c r="T209" i="1"/>
  <c r="Z209" i="1"/>
  <c r="AQ209" i="1"/>
  <c r="BJ209" i="1" s="1"/>
  <c r="Q210" i="1"/>
  <c r="T210" i="1"/>
  <c r="Z210" i="1"/>
  <c r="AQ210" i="1"/>
  <c r="BJ210" i="1" s="1"/>
  <c r="Q211" i="1"/>
  <c r="R211" i="1" s="1"/>
  <c r="T211" i="1"/>
  <c r="Z211" i="1"/>
  <c r="AQ211" i="1"/>
  <c r="BJ211" i="1" s="1"/>
  <c r="Q212" i="1"/>
  <c r="T212" i="1"/>
  <c r="Z212" i="1"/>
  <c r="AQ212" i="1"/>
  <c r="BJ212" i="1" s="1"/>
  <c r="Q213" i="1"/>
  <c r="T213" i="1"/>
  <c r="Z213" i="1"/>
  <c r="AQ213" i="1"/>
  <c r="BJ213" i="1" s="1"/>
  <c r="Q214" i="1"/>
  <c r="T214" i="1"/>
  <c r="Z214" i="1"/>
  <c r="AQ214" i="1"/>
  <c r="BJ214" i="1" s="1"/>
  <c r="Q215" i="1"/>
  <c r="R215" i="1" s="1"/>
  <c r="T215" i="1"/>
  <c r="Z215" i="1"/>
  <c r="AQ215" i="1"/>
  <c r="BJ215" i="1" s="1"/>
  <c r="Q216" i="1"/>
  <c r="T216" i="1"/>
  <c r="Z216" i="1"/>
  <c r="AQ216" i="1"/>
  <c r="BJ216" i="1" s="1"/>
  <c r="Q217" i="1"/>
  <c r="T217" i="1"/>
  <c r="Z217" i="1"/>
  <c r="AQ217" i="1"/>
  <c r="BJ217" i="1" s="1"/>
  <c r="Q218" i="1"/>
  <c r="T218" i="1"/>
  <c r="Z218" i="1"/>
  <c r="AQ218" i="1"/>
  <c r="BJ218" i="1" s="1"/>
  <c r="Q219" i="1"/>
  <c r="R219" i="1" s="1"/>
  <c r="T219" i="1"/>
  <c r="Z219" i="1"/>
  <c r="AQ219" i="1"/>
  <c r="BJ219" i="1" s="1"/>
  <c r="Q220" i="1"/>
  <c r="T220" i="1"/>
  <c r="Z220" i="1"/>
  <c r="AQ220" i="1"/>
  <c r="BJ220" i="1" s="1"/>
  <c r="Q221" i="1"/>
  <c r="T221" i="1"/>
  <c r="Z221" i="1"/>
  <c r="AQ221" i="1"/>
  <c r="BJ221" i="1" s="1"/>
  <c r="Q222" i="1"/>
  <c r="T222" i="1"/>
  <c r="Z222" i="1"/>
  <c r="AQ222" i="1"/>
  <c r="BJ222" i="1" s="1"/>
  <c r="Q223" i="1"/>
  <c r="R223" i="1" s="1"/>
  <c r="T223" i="1"/>
  <c r="Z223" i="1"/>
  <c r="AQ223" i="1"/>
  <c r="BJ223" i="1" s="1"/>
  <c r="Q224" i="1"/>
  <c r="T224" i="1"/>
  <c r="Z224" i="1"/>
  <c r="AQ224" i="1"/>
  <c r="BJ224" i="1" s="1"/>
  <c r="Q225" i="1"/>
  <c r="T225" i="1"/>
  <c r="Z225" i="1"/>
  <c r="AQ225" i="1"/>
  <c r="BJ225" i="1" s="1"/>
  <c r="Q226" i="1"/>
  <c r="T226" i="1"/>
  <c r="Z226" i="1"/>
  <c r="AQ226" i="1"/>
  <c r="BJ226" i="1" s="1"/>
  <c r="Q227" i="1"/>
  <c r="R227" i="1" s="1"/>
  <c r="T227" i="1"/>
  <c r="Z227" i="1"/>
  <c r="AQ227" i="1"/>
  <c r="BJ227" i="1" s="1"/>
  <c r="Q228" i="1"/>
  <c r="T228" i="1"/>
  <c r="Z228" i="1"/>
  <c r="AQ228" i="1"/>
  <c r="BJ228" i="1" s="1"/>
  <c r="Q229" i="1"/>
  <c r="T229" i="1"/>
  <c r="Z229" i="1"/>
  <c r="AQ229" i="1"/>
  <c r="BJ229" i="1" s="1"/>
  <c r="Q230" i="1"/>
  <c r="T230" i="1"/>
  <c r="Z230" i="1"/>
  <c r="AQ230" i="1"/>
  <c r="BJ230" i="1" s="1"/>
  <c r="Q231" i="1"/>
  <c r="R231" i="1" s="1"/>
  <c r="T231" i="1"/>
  <c r="Z231" i="1"/>
  <c r="AQ231" i="1"/>
  <c r="BJ231" i="1" s="1"/>
  <c r="Q232" i="1"/>
  <c r="T232" i="1"/>
  <c r="Z232" i="1"/>
  <c r="AQ232" i="1"/>
  <c r="BJ232" i="1" s="1"/>
  <c r="Q233" i="1"/>
  <c r="T233" i="1"/>
  <c r="Z233" i="1"/>
  <c r="AQ233" i="1"/>
  <c r="BJ233" i="1" s="1"/>
  <c r="Q234" i="1"/>
  <c r="T234" i="1"/>
  <c r="Z234" i="1"/>
  <c r="AQ234" i="1"/>
  <c r="BJ234" i="1" s="1"/>
  <c r="Q235" i="1"/>
  <c r="R235" i="1" s="1"/>
  <c r="T235" i="1"/>
  <c r="Z235" i="1"/>
  <c r="AQ235" i="1"/>
  <c r="BJ235" i="1" s="1"/>
  <c r="Q236" i="1"/>
  <c r="T236" i="1"/>
  <c r="Z236" i="1"/>
  <c r="AQ236" i="1"/>
  <c r="BJ236" i="1" s="1"/>
  <c r="Q237" i="1"/>
  <c r="T237" i="1"/>
  <c r="Z237" i="1"/>
  <c r="AQ237" i="1"/>
  <c r="BJ237" i="1" s="1"/>
  <c r="Q238" i="1"/>
  <c r="T238" i="1"/>
  <c r="Z238" i="1"/>
  <c r="AQ238" i="1"/>
  <c r="BJ238" i="1" s="1"/>
  <c r="Q239" i="1"/>
  <c r="T239" i="1"/>
  <c r="Z239" i="1"/>
  <c r="AQ239" i="1"/>
  <c r="BJ239" i="1" s="1"/>
  <c r="Q240" i="1"/>
  <c r="R240" i="1" s="1"/>
  <c r="T240" i="1"/>
  <c r="Z240" i="1"/>
  <c r="AQ240" i="1"/>
  <c r="BJ240" i="1" s="1"/>
  <c r="Q241" i="1"/>
  <c r="T241" i="1"/>
  <c r="Z241" i="1"/>
  <c r="AQ241" i="1"/>
  <c r="BJ241" i="1" s="1"/>
  <c r="Q242" i="1"/>
  <c r="T242" i="1"/>
  <c r="Z242" i="1"/>
  <c r="AQ242" i="1"/>
  <c r="BJ242" i="1" s="1"/>
  <c r="Q243" i="1"/>
  <c r="T243" i="1"/>
  <c r="Z243" i="1"/>
  <c r="AQ243" i="1"/>
  <c r="BJ243" i="1" s="1"/>
  <c r="Q244" i="1"/>
  <c r="R244" i="1" s="1"/>
  <c r="T244" i="1"/>
  <c r="Z244" i="1"/>
  <c r="AQ244" i="1"/>
  <c r="BJ244" i="1" s="1"/>
  <c r="Q245" i="1"/>
  <c r="T245" i="1"/>
  <c r="Z245" i="1"/>
  <c r="AQ245" i="1"/>
  <c r="BJ245" i="1" s="1"/>
  <c r="Q246" i="1"/>
  <c r="T246" i="1"/>
  <c r="Z246" i="1"/>
  <c r="AQ246" i="1"/>
  <c r="BJ246" i="1" s="1"/>
  <c r="Q247" i="1"/>
  <c r="T247" i="1"/>
  <c r="Z247" i="1"/>
  <c r="AQ247" i="1"/>
  <c r="BJ247" i="1" s="1"/>
  <c r="Q248" i="1"/>
  <c r="R248" i="1" s="1"/>
  <c r="T248" i="1"/>
  <c r="Z248" i="1"/>
  <c r="AQ248" i="1"/>
  <c r="BJ248" i="1" s="1"/>
  <c r="Q249" i="1"/>
  <c r="T249" i="1"/>
  <c r="Z249" i="1"/>
  <c r="AQ249" i="1"/>
  <c r="BJ249" i="1" s="1"/>
  <c r="Q250" i="1"/>
  <c r="T250" i="1"/>
  <c r="Z250" i="1"/>
  <c r="AQ250" i="1"/>
  <c r="BJ250" i="1" s="1"/>
  <c r="Q251" i="1"/>
  <c r="T251" i="1"/>
  <c r="Z251" i="1"/>
  <c r="AQ251" i="1"/>
  <c r="BJ251" i="1" s="1"/>
  <c r="Q252" i="1"/>
  <c r="T252" i="1"/>
  <c r="Z252" i="1"/>
  <c r="AQ252" i="1"/>
  <c r="BJ252" i="1" s="1"/>
  <c r="Q253" i="1"/>
  <c r="T253" i="1"/>
  <c r="Z253" i="1"/>
  <c r="AQ253" i="1"/>
  <c r="BJ253" i="1" s="1"/>
  <c r="Q254" i="1"/>
  <c r="R254" i="1" s="1"/>
  <c r="T254" i="1"/>
  <c r="Z254" i="1"/>
  <c r="AQ254" i="1"/>
  <c r="BJ254" i="1" s="1"/>
  <c r="Q255" i="1"/>
  <c r="T255" i="1"/>
  <c r="Z255" i="1"/>
  <c r="AQ255" i="1"/>
  <c r="BJ255" i="1" s="1"/>
  <c r="Q256" i="1"/>
  <c r="T256" i="1"/>
  <c r="Z256" i="1"/>
  <c r="AQ256" i="1"/>
  <c r="BJ256" i="1" s="1"/>
  <c r="Q257" i="1"/>
  <c r="T257" i="1"/>
  <c r="Z257" i="1"/>
  <c r="AQ257" i="1"/>
  <c r="BJ257" i="1" s="1"/>
  <c r="Q258" i="1"/>
  <c r="R258" i="1" s="1"/>
  <c r="T258" i="1"/>
  <c r="Z258" i="1"/>
  <c r="AQ258" i="1"/>
  <c r="BJ258" i="1" s="1"/>
  <c r="Q259" i="1"/>
  <c r="T259" i="1"/>
  <c r="Z259" i="1"/>
  <c r="AQ259" i="1"/>
  <c r="BJ259" i="1" s="1"/>
  <c r="Q260" i="1"/>
  <c r="T260" i="1"/>
  <c r="Z260" i="1"/>
  <c r="AQ260" i="1"/>
  <c r="BJ260" i="1" s="1"/>
  <c r="Q261" i="1"/>
  <c r="T261" i="1"/>
  <c r="Z261" i="1"/>
  <c r="AQ261" i="1"/>
  <c r="BJ261" i="1" s="1"/>
  <c r="Q262" i="1"/>
  <c r="R262" i="1" s="1"/>
  <c r="T262" i="1"/>
  <c r="Z262" i="1"/>
  <c r="AQ262" i="1"/>
  <c r="BJ262" i="1" s="1"/>
  <c r="Q263" i="1"/>
  <c r="T263" i="1"/>
  <c r="Z263" i="1"/>
  <c r="AQ263" i="1"/>
  <c r="BJ263" i="1" s="1"/>
  <c r="Q264" i="1"/>
  <c r="T264" i="1"/>
  <c r="Z264" i="1"/>
  <c r="AQ264" i="1"/>
  <c r="BJ264" i="1" s="1"/>
  <c r="Q265" i="1"/>
  <c r="T265" i="1"/>
  <c r="Z265" i="1"/>
  <c r="AQ265" i="1"/>
  <c r="BJ265" i="1" s="1"/>
  <c r="Q266" i="1"/>
  <c r="R266" i="1" s="1"/>
  <c r="T266" i="1"/>
  <c r="Z266" i="1"/>
  <c r="AQ266" i="1"/>
  <c r="BJ266" i="1" s="1"/>
  <c r="Q267" i="1"/>
  <c r="T267" i="1"/>
  <c r="Z267" i="1"/>
  <c r="AQ267" i="1"/>
  <c r="BJ267" i="1" s="1"/>
  <c r="Q268" i="1"/>
  <c r="T268" i="1"/>
  <c r="Z268" i="1"/>
  <c r="AQ268" i="1"/>
  <c r="BJ268" i="1" s="1"/>
  <c r="Q269" i="1"/>
  <c r="T269" i="1"/>
  <c r="Z269" i="1"/>
  <c r="AQ269" i="1"/>
  <c r="BJ269" i="1" s="1"/>
  <c r="Q270" i="1"/>
  <c r="R270" i="1" s="1"/>
  <c r="T270" i="1"/>
  <c r="Z270" i="1"/>
  <c r="AQ270" i="1"/>
  <c r="BJ270" i="1" s="1"/>
  <c r="Q271" i="1"/>
  <c r="T271" i="1"/>
  <c r="Z271" i="1"/>
  <c r="AQ271" i="1"/>
  <c r="BJ271" i="1" s="1"/>
  <c r="Q272" i="1"/>
  <c r="T272" i="1"/>
  <c r="Z272" i="1"/>
  <c r="AQ272" i="1"/>
  <c r="BJ272" i="1" s="1"/>
  <c r="Q273" i="1"/>
  <c r="T273" i="1"/>
  <c r="Z273" i="1"/>
  <c r="AQ273" i="1"/>
  <c r="BJ273" i="1" s="1"/>
  <c r="Q274" i="1"/>
  <c r="R274" i="1" s="1"/>
  <c r="T274" i="1"/>
  <c r="Z274" i="1"/>
  <c r="AQ274" i="1"/>
  <c r="BJ274" i="1" s="1"/>
  <c r="Q275" i="1"/>
  <c r="T275" i="1"/>
  <c r="Z275" i="1"/>
  <c r="AQ275" i="1"/>
  <c r="BJ275" i="1" s="1"/>
  <c r="Q276" i="1"/>
  <c r="T276" i="1"/>
  <c r="Z276" i="1"/>
  <c r="AQ276" i="1"/>
  <c r="BJ276" i="1" s="1"/>
  <c r="Q277" i="1"/>
  <c r="T277" i="1"/>
  <c r="Z277" i="1"/>
  <c r="AQ277" i="1"/>
  <c r="BJ277" i="1" s="1"/>
  <c r="Q278" i="1"/>
  <c r="R278" i="1" s="1"/>
  <c r="T278" i="1"/>
  <c r="Z278" i="1"/>
  <c r="AQ278" i="1"/>
  <c r="BJ278" i="1" s="1"/>
  <c r="Q279" i="1"/>
  <c r="T279" i="1"/>
  <c r="Z279" i="1"/>
  <c r="AQ279" i="1"/>
  <c r="BJ279" i="1" s="1"/>
  <c r="Q280" i="1"/>
  <c r="T280" i="1"/>
  <c r="Z280" i="1"/>
  <c r="AQ280" i="1"/>
  <c r="BJ280" i="1" s="1"/>
  <c r="Q281" i="1"/>
  <c r="T281" i="1"/>
  <c r="Z281" i="1"/>
  <c r="AQ281" i="1"/>
  <c r="BJ281" i="1" s="1"/>
  <c r="Q282" i="1"/>
  <c r="R282" i="1" s="1"/>
  <c r="T282" i="1"/>
  <c r="Z282" i="1"/>
  <c r="AQ282" i="1"/>
  <c r="BJ282" i="1" s="1"/>
  <c r="Q283" i="1"/>
  <c r="T283" i="1"/>
  <c r="Z283" i="1"/>
  <c r="AQ283" i="1"/>
  <c r="BJ283" i="1" s="1"/>
  <c r="Q284" i="1"/>
  <c r="T284" i="1"/>
  <c r="Z284" i="1"/>
  <c r="AQ284" i="1"/>
  <c r="BJ284" i="1" s="1"/>
  <c r="Q285" i="1"/>
  <c r="T285" i="1"/>
  <c r="Z285" i="1"/>
  <c r="AQ285" i="1"/>
  <c r="BJ285" i="1" s="1"/>
  <c r="Q286" i="1"/>
  <c r="R286" i="1" s="1"/>
  <c r="T286" i="1"/>
  <c r="Z286" i="1"/>
  <c r="AQ286" i="1"/>
  <c r="BJ286" i="1" s="1"/>
  <c r="Q287" i="1"/>
  <c r="T287" i="1"/>
  <c r="Z287" i="1"/>
  <c r="AQ287" i="1"/>
  <c r="BJ287" i="1" s="1"/>
  <c r="Q288" i="1"/>
  <c r="T288" i="1"/>
  <c r="Z288" i="1"/>
  <c r="AQ288" i="1"/>
  <c r="BJ288" i="1" s="1"/>
  <c r="Q289" i="1"/>
  <c r="T289" i="1"/>
  <c r="Z289" i="1"/>
  <c r="AQ289" i="1"/>
  <c r="BJ289" i="1" s="1"/>
  <c r="Q290" i="1"/>
  <c r="R290" i="1" s="1"/>
  <c r="T290" i="1"/>
  <c r="Z290" i="1"/>
  <c r="AQ290" i="1"/>
  <c r="BJ290" i="1" s="1"/>
  <c r="Q291" i="1"/>
  <c r="T291" i="1"/>
  <c r="Z291" i="1"/>
  <c r="AQ291" i="1"/>
  <c r="BJ291" i="1" s="1"/>
  <c r="Q292" i="1"/>
  <c r="T292" i="1"/>
  <c r="Z292" i="1"/>
  <c r="AQ292" i="1"/>
  <c r="BJ292" i="1" s="1"/>
  <c r="Q293" i="1"/>
  <c r="T293" i="1"/>
  <c r="Z293" i="1"/>
  <c r="AQ293" i="1"/>
  <c r="BJ293" i="1" s="1"/>
  <c r="Q294" i="1"/>
  <c r="R294" i="1" s="1"/>
  <c r="T294" i="1"/>
  <c r="Z294" i="1"/>
  <c r="AQ294" i="1"/>
  <c r="BJ294" i="1" s="1"/>
  <c r="Q295" i="1"/>
  <c r="T295" i="1"/>
  <c r="Z295" i="1"/>
  <c r="AQ295" i="1"/>
  <c r="BJ295" i="1" s="1"/>
  <c r="Q296" i="1"/>
  <c r="T296" i="1"/>
  <c r="Z296" i="1"/>
  <c r="AQ296" i="1"/>
  <c r="BJ296" i="1" s="1"/>
  <c r="Q297" i="1"/>
  <c r="T297" i="1"/>
  <c r="Z297" i="1"/>
  <c r="AQ297" i="1"/>
  <c r="BJ297" i="1" s="1"/>
  <c r="Q298" i="1"/>
  <c r="R298" i="1" s="1"/>
  <c r="T298" i="1"/>
  <c r="Z298" i="1"/>
  <c r="AQ298" i="1"/>
  <c r="BJ298" i="1" s="1"/>
  <c r="Q299" i="1"/>
  <c r="T299" i="1"/>
  <c r="Z299" i="1"/>
  <c r="AQ299" i="1"/>
  <c r="BJ299" i="1" s="1"/>
  <c r="Q300" i="1"/>
  <c r="T300" i="1"/>
  <c r="Z300" i="1"/>
  <c r="AQ300" i="1"/>
  <c r="BJ300" i="1" s="1"/>
  <c r="Q301" i="1"/>
  <c r="T301" i="1"/>
  <c r="Z301" i="1"/>
  <c r="AQ301" i="1"/>
  <c r="BJ301" i="1" s="1"/>
  <c r="Q302" i="1"/>
  <c r="R302" i="1" s="1"/>
  <c r="T302" i="1"/>
  <c r="Z302" i="1"/>
  <c r="AQ302" i="1"/>
  <c r="BJ302" i="1" s="1"/>
  <c r="Q303" i="1"/>
  <c r="T303" i="1"/>
  <c r="Z303" i="1"/>
  <c r="AQ303" i="1"/>
  <c r="BJ303" i="1" s="1"/>
  <c r="Q304" i="1"/>
  <c r="T304" i="1"/>
  <c r="Z304" i="1"/>
  <c r="AQ304" i="1"/>
  <c r="BJ304" i="1" s="1"/>
  <c r="Q305" i="1"/>
  <c r="T305" i="1"/>
  <c r="Z305" i="1"/>
  <c r="AQ305" i="1"/>
  <c r="BJ305" i="1" s="1"/>
  <c r="Q306" i="1"/>
  <c r="R306" i="1" s="1"/>
  <c r="T306" i="1"/>
  <c r="Z306" i="1"/>
  <c r="AQ306" i="1"/>
  <c r="BJ306" i="1" s="1"/>
  <c r="Q307" i="1"/>
  <c r="T307" i="1"/>
  <c r="Z307" i="1"/>
  <c r="AQ307" i="1"/>
  <c r="BJ307" i="1" s="1"/>
  <c r="Q308" i="1"/>
  <c r="T308" i="1"/>
  <c r="Z308" i="1"/>
  <c r="AQ308" i="1"/>
  <c r="BJ308" i="1" s="1"/>
  <c r="Q309" i="1"/>
  <c r="T309" i="1"/>
  <c r="Z309" i="1"/>
  <c r="AQ309" i="1"/>
  <c r="BJ309" i="1" s="1"/>
  <c r="Q310" i="1"/>
  <c r="R310" i="1" s="1"/>
  <c r="T310" i="1"/>
  <c r="Z310" i="1"/>
  <c r="AQ310" i="1"/>
  <c r="BJ310" i="1" s="1"/>
  <c r="Q311" i="1"/>
  <c r="T311" i="1"/>
  <c r="Z311" i="1"/>
  <c r="AQ311" i="1"/>
  <c r="BJ311" i="1" s="1"/>
  <c r="Q312" i="1"/>
  <c r="T312" i="1"/>
  <c r="Z312" i="1"/>
  <c r="AQ312" i="1"/>
  <c r="BJ312" i="1" s="1"/>
  <c r="Q313" i="1"/>
  <c r="T313" i="1"/>
  <c r="Z313" i="1"/>
  <c r="AQ313" i="1"/>
  <c r="BJ313" i="1" s="1"/>
  <c r="Q314" i="1"/>
  <c r="R314" i="1" s="1"/>
  <c r="T314" i="1"/>
  <c r="Z314" i="1"/>
  <c r="AQ314" i="1"/>
  <c r="BJ314" i="1" s="1"/>
  <c r="Q315" i="1"/>
  <c r="T315" i="1"/>
  <c r="Z315" i="1"/>
  <c r="AQ315" i="1"/>
  <c r="BJ315" i="1" s="1"/>
  <c r="Q316" i="1"/>
  <c r="T316" i="1"/>
  <c r="Z316" i="1"/>
  <c r="AQ316" i="1"/>
  <c r="BJ316" i="1" s="1"/>
  <c r="Q317" i="1"/>
  <c r="T317" i="1"/>
  <c r="Z317" i="1"/>
  <c r="AQ317" i="1"/>
  <c r="BJ317" i="1" s="1"/>
  <c r="Q318" i="1"/>
  <c r="R318" i="1" s="1"/>
  <c r="T318" i="1"/>
  <c r="Z318" i="1"/>
  <c r="AQ318" i="1"/>
  <c r="BJ318" i="1" s="1"/>
  <c r="Q319" i="1"/>
  <c r="T319" i="1"/>
  <c r="Z319" i="1"/>
  <c r="AQ319" i="1"/>
  <c r="BJ319" i="1" s="1"/>
  <c r="Q320" i="1"/>
  <c r="T320" i="1"/>
  <c r="Z320" i="1"/>
  <c r="AQ320" i="1"/>
  <c r="BJ320" i="1" s="1"/>
  <c r="Q321" i="1"/>
  <c r="T321" i="1"/>
  <c r="Z321" i="1"/>
  <c r="AQ321" i="1"/>
  <c r="BJ321" i="1" s="1"/>
  <c r="Q322" i="1"/>
  <c r="R322" i="1" s="1"/>
  <c r="T322" i="1"/>
  <c r="Z322" i="1"/>
  <c r="AQ322" i="1"/>
  <c r="BJ322" i="1" s="1"/>
  <c r="Q323" i="1"/>
  <c r="T323" i="1"/>
  <c r="Z323" i="1"/>
  <c r="AQ323" i="1"/>
  <c r="BJ323" i="1" s="1"/>
  <c r="Q324" i="1"/>
  <c r="T324" i="1"/>
  <c r="Z324" i="1"/>
  <c r="AQ324" i="1"/>
  <c r="BJ324" i="1" s="1"/>
  <c r="Q325" i="1"/>
  <c r="T325" i="1"/>
  <c r="Z325" i="1"/>
  <c r="AQ325" i="1"/>
  <c r="BJ325" i="1" s="1"/>
  <c r="Q326" i="1"/>
  <c r="R326" i="1" s="1"/>
  <c r="T326" i="1"/>
  <c r="Z326" i="1"/>
  <c r="AQ326" i="1"/>
  <c r="BJ326" i="1" s="1"/>
  <c r="Q327" i="1"/>
  <c r="T327" i="1"/>
  <c r="Z327" i="1"/>
  <c r="AQ327" i="1"/>
  <c r="BJ327" i="1" s="1"/>
  <c r="Q328" i="1"/>
  <c r="T328" i="1"/>
  <c r="Z328" i="1"/>
  <c r="AQ328" i="1"/>
  <c r="BJ328" i="1" s="1"/>
  <c r="Q329" i="1"/>
  <c r="T329" i="1"/>
  <c r="Z329" i="1"/>
  <c r="AQ329" i="1"/>
  <c r="BJ329" i="1" s="1"/>
  <c r="Q330" i="1"/>
  <c r="R330" i="1" s="1"/>
  <c r="T330" i="1"/>
  <c r="Z330" i="1"/>
  <c r="AQ330" i="1"/>
  <c r="BJ330" i="1" s="1"/>
  <c r="Q331" i="1"/>
  <c r="T331" i="1"/>
  <c r="Z331" i="1"/>
  <c r="AQ331" i="1"/>
  <c r="BJ331" i="1" s="1"/>
  <c r="Q332" i="1"/>
  <c r="T332" i="1"/>
  <c r="Z332" i="1"/>
  <c r="AQ332" i="1"/>
  <c r="BJ332" i="1" s="1"/>
  <c r="Q333" i="1"/>
  <c r="T333" i="1"/>
  <c r="Z333" i="1"/>
  <c r="AQ333" i="1"/>
  <c r="BJ333" i="1" s="1"/>
  <c r="Q334" i="1"/>
  <c r="R334" i="1" s="1"/>
  <c r="T334" i="1"/>
  <c r="Z334" i="1"/>
  <c r="AQ334" i="1"/>
  <c r="BJ334" i="1" s="1"/>
  <c r="Q335" i="1"/>
  <c r="T335" i="1"/>
  <c r="Z335" i="1"/>
  <c r="AQ335" i="1"/>
  <c r="BJ335" i="1" s="1"/>
  <c r="Q336" i="1"/>
  <c r="T336" i="1"/>
  <c r="Z336" i="1"/>
  <c r="AQ336" i="1"/>
  <c r="BJ336" i="1" s="1"/>
  <c r="Q337" i="1"/>
  <c r="T337" i="1"/>
  <c r="Z337" i="1"/>
  <c r="AQ337" i="1"/>
  <c r="BJ337" i="1" s="1"/>
  <c r="Q338" i="1"/>
  <c r="R338" i="1" s="1"/>
  <c r="T338" i="1"/>
  <c r="Z338" i="1"/>
  <c r="AQ338" i="1"/>
  <c r="BJ338" i="1" s="1"/>
  <c r="Q339" i="1"/>
  <c r="T339" i="1"/>
  <c r="Z339" i="1"/>
  <c r="AQ339" i="1"/>
  <c r="BJ339" i="1" s="1"/>
  <c r="Q340" i="1"/>
  <c r="T340" i="1"/>
  <c r="Z340" i="1"/>
  <c r="AQ340" i="1"/>
  <c r="BJ340" i="1" s="1"/>
  <c r="Q341" i="1"/>
  <c r="T341" i="1"/>
  <c r="Z341" i="1"/>
  <c r="AQ341" i="1"/>
  <c r="BJ341" i="1" s="1"/>
  <c r="Q342" i="1"/>
  <c r="R342" i="1" s="1"/>
  <c r="T342" i="1"/>
  <c r="Z342" i="1"/>
  <c r="AQ342" i="1"/>
  <c r="BJ342" i="1" s="1"/>
  <c r="Q343" i="1"/>
  <c r="R343" i="1" s="1"/>
  <c r="T343" i="1"/>
  <c r="Z343" i="1"/>
  <c r="AQ343" i="1"/>
  <c r="BJ343" i="1" s="1"/>
  <c r="Q344" i="1"/>
  <c r="T344" i="1"/>
  <c r="Z344" i="1"/>
  <c r="AQ344" i="1"/>
  <c r="BJ344" i="1" s="1"/>
  <c r="Q345" i="1"/>
  <c r="R345" i="1" s="1"/>
  <c r="T345" i="1"/>
  <c r="Z345" i="1"/>
  <c r="AQ345" i="1"/>
  <c r="BJ345" i="1" s="1"/>
  <c r="Q346" i="1"/>
  <c r="R346" i="1" s="1"/>
  <c r="T346" i="1"/>
  <c r="Z346" i="1"/>
  <c r="AQ346" i="1"/>
  <c r="BJ346" i="1" s="1"/>
  <c r="Q347" i="1"/>
  <c r="R347" i="1" s="1"/>
  <c r="T347" i="1"/>
  <c r="Z347" i="1"/>
  <c r="AQ347" i="1"/>
  <c r="BJ347" i="1" s="1"/>
  <c r="Q348" i="1"/>
  <c r="T348" i="1"/>
  <c r="Z348" i="1"/>
  <c r="AQ348" i="1"/>
  <c r="BJ348" i="1" s="1"/>
  <c r="Q349" i="1"/>
  <c r="R349" i="1" s="1"/>
  <c r="T349" i="1"/>
  <c r="Z349" i="1"/>
  <c r="AQ349" i="1"/>
  <c r="BJ349" i="1" s="1"/>
  <c r="Q350" i="1"/>
  <c r="R350" i="1" s="1"/>
  <c r="T350" i="1"/>
  <c r="Z350" i="1"/>
  <c r="AQ350" i="1"/>
  <c r="BJ350" i="1" s="1"/>
  <c r="Q351" i="1"/>
  <c r="R351" i="1" s="1"/>
  <c r="T351" i="1"/>
  <c r="Z351" i="1"/>
  <c r="AQ351" i="1"/>
  <c r="BJ351" i="1" s="1"/>
  <c r="Q352" i="1"/>
  <c r="T352" i="1"/>
  <c r="Z352" i="1"/>
  <c r="AQ352" i="1"/>
  <c r="BJ352" i="1" s="1"/>
  <c r="Q353" i="1"/>
  <c r="R353" i="1" s="1"/>
  <c r="T353" i="1"/>
  <c r="Z353" i="1"/>
  <c r="AQ353" i="1"/>
  <c r="BJ353" i="1" s="1"/>
  <c r="Q354" i="1"/>
  <c r="R354" i="1" s="1"/>
  <c r="T354" i="1"/>
  <c r="Z354" i="1"/>
  <c r="AQ354" i="1"/>
  <c r="BJ354" i="1" s="1"/>
  <c r="Q355" i="1"/>
  <c r="R355" i="1" s="1"/>
  <c r="T355" i="1"/>
  <c r="Z355" i="1"/>
  <c r="AQ355" i="1"/>
  <c r="BJ355" i="1" s="1"/>
  <c r="Q356" i="1"/>
  <c r="T356" i="1"/>
  <c r="Z356" i="1"/>
  <c r="AQ356" i="1"/>
  <c r="BJ356" i="1" s="1"/>
  <c r="Q357" i="1"/>
  <c r="R357" i="1" s="1"/>
  <c r="T357" i="1"/>
  <c r="Z357" i="1"/>
  <c r="AQ357" i="1"/>
  <c r="BJ357" i="1" s="1"/>
  <c r="Q358" i="1"/>
  <c r="R358" i="1" s="1"/>
  <c r="T358" i="1"/>
  <c r="Z358" i="1"/>
  <c r="AQ358" i="1"/>
  <c r="BJ358" i="1" s="1"/>
  <c r="Q359" i="1"/>
  <c r="R359" i="1" s="1"/>
  <c r="T359" i="1"/>
  <c r="Z359" i="1"/>
  <c r="AQ359" i="1"/>
  <c r="BJ359" i="1" s="1"/>
  <c r="Q360" i="1"/>
  <c r="T360" i="1"/>
  <c r="Z360" i="1"/>
  <c r="AQ360" i="1"/>
  <c r="BJ360" i="1" s="1"/>
  <c r="Q361" i="1"/>
  <c r="R361" i="1" s="1"/>
  <c r="T361" i="1"/>
  <c r="Z361" i="1"/>
  <c r="AQ361" i="1"/>
  <c r="BJ361" i="1" s="1"/>
  <c r="Q362" i="1"/>
  <c r="R362" i="1" s="1"/>
  <c r="T362" i="1"/>
  <c r="Z362" i="1"/>
  <c r="AQ362" i="1"/>
  <c r="BJ362" i="1" s="1"/>
  <c r="Q363" i="1"/>
  <c r="R363" i="1" s="1"/>
  <c r="T363" i="1"/>
  <c r="Z363" i="1"/>
  <c r="AQ363" i="1"/>
  <c r="BJ363" i="1" s="1"/>
  <c r="Q364" i="1"/>
  <c r="T364" i="1"/>
  <c r="Z364" i="1"/>
  <c r="AQ364" i="1"/>
  <c r="BJ364" i="1" s="1"/>
  <c r="Q365" i="1"/>
  <c r="R365" i="1" s="1"/>
  <c r="T365" i="1"/>
  <c r="Z365" i="1"/>
  <c r="AQ365" i="1"/>
  <c r="BJ365" i="1" s="1"/>
  <c r="Q366" i="1"/>
  <c r="R366" i="1" s="1"/>
  <c r="T366" i="1"/>
  <c r="Z366" i="1"/>
  <c r="AQ366" i="1"/>
  <c r="BJ366" i="1" s="1"/>
  <c r="Q367" i="1"/>
  <c r="R367" i="1" s="1"/>
  <c r="T367" i="1"/>
  <c r="Z367" i="1"/>
  <c r="AQ367" i="1"/>
  <c r="BJ367" i="1" s="1"/>
  <c r="Q368" i="1"/>
  <c r="T368" i="1"/>
  <c r="Z368" i="1"/>
  <c r="AQ368" i="1"/>
  <c r="BJ368" i="1" s="1"/>
  <c r="Q369" i="1"/>
  <c r="R369" i="1" s="1"/>
  <c r="T369" i="1"/>
  <c r="Z369" i="1"/>
  <c r="AQ369" i="1"/>
  <c r="BJ369" i="1" s="1"/>
  <c r="Q370" i="1"/>
  <c r="R370" i="1" s="1"/>
  <c r="T370" i="1"/>
  <c r="Z370" i="1"/>
  <c r="AQ370" i="1"/>
  <c r="BJ370" i="1" s="1"/>
  <c r="Q371" i="1"/>
  <c r="R371" i="1" s="1"/>
  <c r="T371" i="1"/>
  <c r="Z371" i="1"/>
  <c r="AQ371" i="1"/>
  <c r="BJ371" i="1" s="1"/>
  <c r="Q372" i="1"/>
  <c r="T372" i="1"/>
  <c r="Z372" i="1"/>
  <c r="AQ372" i="1"/>
  <c r="BJ372" i="1" s="1"/>
  <c r="Q373" i="1"/>
  <c r="R373" i="1" s="1"/>
  <c r="T373" i="1"/>
  <c r="Z373" i="1"/>
  <c r="AQ373" i="1"/>
  <c r="BJ373" i="1" s="1"/>
  <c r="Q374" i="1"/>
  <c r="R374" i="1" s="1"/>
  <c r="T374" i="1"/>
  <c r="Z374" i="1"/>
  <c r="AQ374" i="1"/>
  <c r="BJ374" i="1" s="1"/>
  <c r="Q375" i="1"/>
  <c r="R375" i="1" s="1"/>
  <c r="T375" i="1"/>
  <c r="Z375" i="1"/>
  <c r="AQ375" i="1"/>
  <c r="BJ375" i="1" s="1"/>
  <c r="Q376" i="1"/>
  <c r="T376" i="1"/>
  <c r="Z376" i="1"/>
  <c r="AQ376" i="1"/>
  <c r="BJ376" i="1" s="1"/>
  <c r="Q377" i="1"/>
  <c r="R377" i="1" s="1"/>
  <c r="T377" i="1"/>
  <c r="Z377" i="1"/>
  <c r="AQ377" i="1"/>
  <c r="BJ377" i="1" s="1"/>
  <c r="Q378" i="1"/>
  <c r="R378" i="1" s="1"/>
  <c r="T378" i="1"/>
  <c r="Z378" i="1"/>
  <c r="AQ378" i="1"/>
  <c r="BJ378" i="1" s="1"/>
  <c r="Q379" i="1"/>
  <c r="R379" i="1" s="1"/>
  <c r="T379" i="1"/>
  <c r="Z379" i="1"/>
  <c r="AQ379" i="1"/>
  <c r="BJ379" i="1" s="1"/>
  <c r="Q380" i="1"/>
  <c r="T380" i="1"/>
  <c r="Z380" i="1"/>
  <c r="AQ380" i="1"/>
  <c r="BJ380" i="1" s="1"/>
  <c r="Q381" i="1"/>
  <c r="R381" i="1" s="1"/>
  <c r="T381" i="1"/>
  <c r="Z381" i="1"/>
  <c r="AQ381" i="1"/>
  <c r="BJ381" i="1" s="1"/>
  <c r="Q382" i="1"/>
  <c r="R382" i="1" s="1"/>
  <c r="T382" i="1"/>
  <c r="Z382" i="1"/>
  <c r="AQ382" i="1"/>
  <c r="BJ382" i="1" s="1"/>
  <c r="Q383" i="1"/>
  <c r="R383" i="1" s="1"/>
  <c r="T383" i="1"/>
  <c r="Z383" i="1"/>
  <c r="AQ383" i="1"/>
  <c r="BJ383" i="1" s="1"/>
  <c r="Q384" i="1"/>
  <c r="T384" i="1"/>
  <c r="Z384" i="1"/>
  <c r="AQ384" i="1"/>
  <c r="BJ384" i="1" s="1"/>
  <c r="Q385" i="1"/>
  <c r="R385" i="1" s="1"/>
  <c r="T385" i="1"/>
  <c r="Z385" i="1"/>
  <c r="AQ385" i="1"/>
  <c r="BJ385" i="1" s="1"/>
  <c r="Q386" i="1"/>
  <c r="R386" i="1" s="1"/>
  <c r="T386" i="1"/>
  <c r="Z386" i="1"/>
  <c r="AQ386" i="1"/>
  <c r="BJ386" i="1" s="1"/>
  <c r="Q387" i="1"/>
  <c r="R387" i="1" s="1"/>
  <c r="T387" i="1"/>
  <c r="Z387" i="1"/>
  <c r="AQ387" i="1"/>
  <c r="BJ387" i="1" s="1"/>
  <c r="Q388" i="1"/>
  <c r="T388" i="1"/>
  <c r="Z388" i="1"/>
  <c r="AQ388" i="1"/>
  <c r="BJ388" i="1" s="1"/>
  <c r="Q389" i="1"/>
  <c r="R389" i="1" s="1"/>
  <c r="T389" i="1"/>
  <c r="Z389" i="1"/>
  <c r="AQ389" i="1"/>
  <c r="BJ389" i="1" s="1"/>
  <c r="Q390" i="1"/>
  <c r="R390" i="1" s="1"/>
  <c r="T390" i="1"/>
  <c r="Z390" i="1"/>
  <c r="AQ390" i="1"/>
  <c r="BJ390" i="1" s="1"/>
  <c r="Q391" i="1"/>
  <c r="R391" i="1" s="1"/>
  <c r="T391" i="1"/>
  <c r="Z391" i="1"/>
  <c r="AQ391" i="1"/>
  <c r="BJ391" i="1" s="1"/>
  <c r="Q392" i="1"/>
  <c r="T392" i="1"/>
  <c r="Z392" i="1"/>
  <c r="AQ392" i="1"/>
  <c r="BJ392" i="1" s="1"/>
  <c r="Q393" i="1"/>
  <c r="R393" i="1" s="1"/>
  <c r="T393" i="1"/>
  <c r="Z393" i="1"/>
  <c r="AQ393" i="1"/>
  <c r="BJ393" i="1" s="1"/>
  <c r="Q394" i="1"/>
  <c r="R394" i="1" s="1"/>
  <c r="T394" i="1"/>
  <c r="Z394" i="1"/>
  <c r="AQ394" i="1"/>
  <c r="BJ394" i="1" s="1"/>
  <c r="Q395" i="1"/>
  <c r="R395" i="1" s="1"/>
  <c r="T395" i="1"/>
  <c r="Z395" i="1"/>
  <c r="AQ395" i="1"/>
  <c r="BJ395" i="1" s="1"/>
  <c r="Q396" i="1"/>
  <c r="T396" i="1"/>
  <c r="Z396" i="1"/>
  <c r="AQ396" i="1"/>
  <c r="BJ396" i="1" s="1"/>
  <c r="Q397" i="1"/>
  <c r="R397" i="1" s="1"/>
  <c r="T397" i="1"/>
  <c r="Z397" i="1"/>
  <c r="AQ397" i="1"/>
  <c r="BJ397" i="1" s="1"/>
  <c r="Q398" i="1"/>
  <c r="R398" i="1" s="1"/>
  <c r="T398" i="1"/>
  <c r="Z398" i="1"/>
  <c r="AQ398" i="1"/>
  <c r="BJ398" i="1" s="1"/>
  <c r="Q399" i="1"/>
  <c r="R399" i="1" s="1"/>
  <c r="T399" i="1"/>
  <c r="Z399" i="1"/>
  <c r="AQ399" i="1"/>
  <c r="BJ399" i="1" s="1"/>
  <c r="Q400" i="1"/>
  <c r="T400" i="1"/>
  <c r="Z400" i="1"/>
  <c r="AQ400" i="1"/>
  <c r="BJ400" i="1" s="1"/>
  <c r="Q401" i="1"/>
  <c r="R401" i="1" s="1"/>
  <c r="T401" i="1"/>
  <c r="Z401" i="1"/>
  <c r="AQ401" i="1"/>
  <c r="BJ401" i="1" s="1"/>
  <c r="Q402" i="1"/>
  <c r="R402" i="1" s="1"/>
  <c r="T402" i="1"/>
  <c r="Z402" i="1"/>
  <c r="AQ402" i="1"/>
  <c r="BJ402" i="1" s="1"/>
  <c r="Q403" i="1"/>
  <c r="R403" i="1" s="1"/>
  <c r="T403" i="1"/>
  <c r="Z403" i="1"/>
  <c r="AQ403" i="1"/>
  <c r="BJ403" i="1" s="1"/>
  <c r="Q404" i="1"/>
  <c r="T404" i="1"/>
  <c r="Z404" i="1"/>
  <c r="AQ404" i="1"/>
  <c r="BJ404" i="1" s="1"/>
  <c r="Q405" i="1"/>
  <c r="R405" i="1" s="1"/>
  <c r="T405" i="1"/>
  <c r="Z405" i="1"/>
  <c r="AQ405" i="1"/>
  <c r="BJ405" i="1" s="1"/>
  <c r="Q406" i="1"/>
  <c r="R406" i="1" s="1"/>
  <c r="T406" i="1"/>
  <c r="Z406" i="1"/>
  <c r="AQ406" i="1"/>
  <c r="BJ406" i="1" s="1"/>
  <c r="Q407" i="1"/>
  <c r="R407" i="1" s="1"/>
  <c r="T407" i="1"/>
  <c r="Z407" i="1"/>
  <c r="AQ407" i="1"/>
  <c r="BJ407" i="1" s="1"/>
  <c r="Q408" i="1"/>
  <c r="T408" i="1"/>
  <c r="Z408" i="1"/>
  <c r="AQ408" i="1"/>
  <c r="BJ408" i="1" s="1"/>
  <c r="Q409" i="1"/>
  <c r="R409" i="1" s="1"/>
  <c r="T409" i="1"/>
  <c r="Z409" i="1"/>
  <c r="AQ409" i="1"/>
  <c r="BJ409" i="1" s="1"/>
  <c r="Q410" i="1"/>
  <c r="R410" i="1" s="1"/>
  <c r="T410" i="1"/>
  <c r="Z410" i="1"/>
  <c r="AQ410" i="1"/>
  <c r="BJ410" i="1" s="1"/>
  <c r="Q411" i="1"/>
  <c r="R411" i="1" s="1"/>
  <c r="T411" i="1"/>
  <c r="Z411" i="1"/>
  <c r="AQ411" i="1"/>
  <c r="BJ411" i="1" s="1"/>
  <c r="Q412" i="1"/>
  <c r="T412" i="1"/>
  <c r="Z412" i="1"/>
  <c r="AQ412" i="1"/>
  <c r="BJ412" i="1" s="1"/>
  <c r="Q413" i="1"/>
  <c r="R413" i="1" s="1"/>
  <c r="T413" i="1"/>
  <c r="Z413" i="1"/>
  <c r="AQ413" i="1"/>
  <c r="BJ413" i="1" s="1"/>
  <c r="Q415" i="1"/>
  <c r="R415" i="1" s="1"/>
  <c r="T415" i="1"/>
  <c r="Z415" i="1"/>
  <c r="AQ415" i="1"/>
  <c r="Q416" i="1"/>
  <c r="T416" i="1"/>
  <c r="Z416" i="1"/>
  <c r="AQ416" i="1"/>
  <c r="BJ416" i="1" s="1"/>
  <c r="Q417" i="1"/>
  <c r="R417" i="1" s="1"/>
  <c r="T417" i="1"/>
  <c r="Z417" i="1"/>
  <c r="AQ417" i="1"/>
  <c r="BJ417" i="1" s="1"/>
  <c r="Q418" i="1"/>
  <c r="R418" i="1" s="1"/>
  <c r="T418" i="1"/>
  <c r="Z418" i="1"/>
  <c r="AQ418" i="1"/>
  <c r="BJ418" i="1" s="1"/>
  <c r="Q419" i="1"/>
  <c r="R419" i="1" s="1"/>
  <c r="T419" i="1"/>
  <c r="Z419" i="1"/>
  <c r="AQ419" i="1"/>
  <c r="BJ419" i="1" s="1"/>
  <c r="Q420" i="1"/>
  <c r="T420" i="1"/>
  <c r="Z420" i="1"/>
  <c r="AQ420" i="1"/>
  <c r="BJ420" i="1" s="1"/>
  <c r="Q421" i="1"/>
  <c r="R421" i="1" s="1"/>
  <c r="T421" i="1"/>
  <c r="Z421" i="1"/>
  <c r="AQ421" i="1"/>
  <c r="BJ421" i="1" s="1"/>
  <c r="Q422" i="1"/>
  <c r="R422" i="1" s="1"/>
  <c r="T422" i="1"/>
  <c r="Z422" i="1"/>
  <c r="AQ422" i="1"/>
  <c r="BJ422" i="1" s="1"/>
  <c r="Q423" i="1"/>
  <c r="R423" i="1" s="1"/>
  <c r="T423" i="1"/>
  <c r="Z423" i="1"/>
  <c r="AQ423" i="1"/>
  <c r="BJ423" i="1" s="1"/>
  <c r="Q424" i="1"/>
  <c r="T424" i="1"/>
  <c r="Z424" i="1"/>
  <c r="AQ424" i="1"/>
  <c r="BJ424" i="1" s="1"/>
  <c r="Q425" i="1"/>
  <c r="R425" i="1" s="1"/>
  <c r="T425" i="1"/>
  <c r="Z425" i="1"/>
  <c r="AQ425" i="1"/>
  <c r="BJ425" i="1" s="1"/>
  <c r="Q426" i="1"/>
  <c r="R426" i="1" s="1"/>
  <c r="T426" i="1"/>
  <c r="Z426" i="1"/>
  <c r="AQ426" i="1"/>
  <c r="BJ426" i="1" s="1"/>
  <c r="Q427" i="1"/>
  <c r="R427" i="1" s="1"/>
  <c r="T427" i="1"/>
  <c r="Z427" i="1"/>
  <c r="AQ427" i="1"/>
  <c r="BJ427" i="1" s="1"/>
  <c r="Q428" i="1"/>
  <c r="T428" i="1"/>
  <c r="Z428" i="1"/>
  <c r="AQ428" i="1"/>
  <c r="BJ428" i="1" s="1"/>
  <c r="Q429" i="1"/>
  <c r="R429" i="1" s="1"/>
  <c r="T429" i="1"/>
  <c r="Z429" i="1"/>
  <c r="AQ429" i="1"/>
  <c r="BJ429" i="1" s="1"/>
  <c r="Q430" i="1"/>
  <c r="R430" i="1" s="1"/>
  <c r="T430" i="1"/>
  <c r="Z430" i="1"/>
  <c r="AQ430" i="1"/>
  <c r="BJ430" i="1" s="1"/>
  <c r="Q431" i="1"/>
  <c r="R431" i="1" s="1"/>
  <c r="T431" i="1"/>
  <c r="Z431" i="1"/>
  <c r="AQ431" i="1"/>
  <c r="BJ431" i="1" s="1"/>
  <c r="Q432" i="1"/>
  <c r="T432" i="1"/>
  <c r="Z432" i="1"/>
  <c r="AQ432" i="1"/>
  <c r="BJ432" i="1" s="1"/>
  <c r="Q433" i="1"/>
  <c r="R433" i="1" s="1"/>
  <c r="T433" i="1"/>
  <c r="Z433" i="1"/>
  <c r="AQ433" i="1"/>
  <c r="BJ433" i="1" s="1"/>
  <c r="Q434" i="1"/>
  <c r="R434" i="1" s="1"/>
  <c r="T434" i="1"/>
  <c r="Z434" i="1"/>
  <c r="AQ434" i="1"/>
  <c r="BJ434" i="1" s="1"/>
  <c r="Q435" i="1"/>
  <c r="R435" i="1" s="1"/>
  <c r="T435" i="1"/>
  <c r="Z435" i="1"/>
  <c r="AQ435" i="1"/>
  <c r="BJ435" i="1" s="1"/>
  <c r="Q436" i="1"/>
  <c r="T436" i="1"/>
  <c r="Z436" i="1"/>
  <c r="AQ436" i="1"/>
  <c r="BJ436" i="1" s="1"/>
  <c r="Q437" i="1"/>
  <c r="R437" i="1" s="1"/>
  <c r="T437" i="1"/>
  <c r="Z437" i="1"/>
  <c r="AQ437" i="1"/>
  <c r="BJ437" i="1" s="1"/>
  <c r="Q438" i="1"/>
  <c r="R438" i="1" s="1"/>
  <c r="T438" i="1"/>
  <c r="Z438" i="1"/>
  <c r="AQ438" i="1"/>
  <c r="BJ438" i="1" s="1"/>
  <c r="Q439" i="1"/>
  <c r="R439" i="1" s="1"/>
  <c r="T439" i="1"/>
  <c r="Z439" i="1"/>
  <c r="AQ439" i="1"/>
  <c r="BJ439" i="1" s="1"/>
  <c r="Q440" i="1"/>
  <c r="T440" i="1"/>
  <c r="Z440" i="1"/>
  <c r="AQ440" i="1"/>
  <c r="BJ440" i="1" s="1"/>
  <c r="Q441" i="1"/>
  <c r="R441" i="1" s="1"/>
  <c r="T441" i="1"/>
  <c r="Z441" i="1"/>
  <c r="AQ441" i="1"/>
  <c r="BJ441" i="1" s="1"/>
  <c r="Q442" i="1"/>
  <c r="R442" i="1" s="1"/>
  <c r="T442" i="1"/>
  <c r="Z442" i="1"/>
  <c r="AQ442" i="1"/>
  <c r="BJ442" i="1" s="1"/>
  <c r="Q443" i="1"/>
  <c r="R443" i="1" s="1"/>
  <c r="T443" i="1"/>
  <c r="Z443" i="1"/>
  <c r="AQ443" i="1"/>
  <c r="BJ443" i="1" s="1"/>
  <c r="Q444" i="1"/>
  <c r="T444" i="1"/>
  <c r="Z444" i="1"/>
  <c r="AQ444" i="1"/>
  <c r="BJ444" i="1" s="1"/>
  <c r="Q445" i="1"/>
  <c r="R445" i="1" s="1"/>
  <c r="T445" i="1"/>
  <c r="Z445" i="1"/>
  <c r="AQ445" i="1"/>
  <c r="BJ445" i="1" s="1"/>
  <c r="Q446" i="1"/>
  <c r="R446" i="1" s="1"/>
  <c r="T446" i="1"/>
  <c r="Z446" i="1"/>
  <c r="AQ446" i="1"/>
  <c r="BJ446" i="1" s="1"/>
  <c r="Q447" i="1"/>
  <c r="R447" i="1" s="1"/>
  <c r="T447" i="1"/>
  <c r="Z447" i="1"/>
  <c r="AQ447" i="1"/>
  <c r="BJ447" i="1" s="1"/>
  <c r="Q448" i="1"/>
  <c r="T448" i="1"/>
  <c r="Z448" i="1"/>
  <c r="AQ448" i="1"/>
  <c r="BJ448" i="1" s="1"/>
  <c r="Q449" i="1"/>
  <c r="R449" i="1" s="1"/>
  <c r="T449" i="1"/>
  <c r="Z449" i="1"/>
  <c r="AQ449" i="1"/>
  <c r="BJ449" i="1" s="1"/>
  <c r="Q450" i="1"/>
  <c r="R450" i="1" s="1"/>
  <c r="T450" i="1"/>
  <c r="Z450" i="1"/>
  <c r="AQ450" i="1"/>
  <c r="BJ450" i="1" s="1"/>
  <c r="Q451" i="1"/>
  <c r="R451" i="1" s="1"/>
  <c r="T451" i="1"/>
  <c r="Z451" i="1"/>
  <c r="AQ451" i="1"/>
  <c r="BJ451" i="1" s="1"/>
  <c r="Q452" i="1"/>
  <c r="T452" i="1"/>
  <c r="Z452" i="1"/>
  <c r="AQ452" i="1"/>
  <c r="BJ452" i="1" s="1"/>
  <c r="Q453" i="1"/>
  <c r="R453" i="1" s="1"/>
  <c r="T453" i="1"/>
  <c r="Z453" i="1"/>
  <c r="AQ453" i="1"/>
  <c r="BJ453" i="1" s="1"/>
  <c r="Q454" i="1"/>
  <c r="R454" i="1" s="1"/>
  <c r="T454" i="1"/>
  <c r="Z454" i="1"/>
  <c r="AQ454" i="1"/>
  <c r="BJ454" i="1" s="1"/>
  <c r="Q455" i="1"/>
  <c r="R455" i="1" s="1"/>
  <c r="T455" i="1"/>
  <c r="Z455" i="1"/>
  <c r="AQ455" i="1"/>
  <c r="BJ455" i="1" s="1"/>
  <c r="Q456" i="1"/>
  <c r="T456" i="1"/>
  <c r="Z456" i="1"/>
  <c r="AQ456" i="1"/>
  <c r="BJ456" i="1" s="1"/>
  <c r="Q457" i="1"/>
  <c r="R457" i="1" s="1"/>
  <c r="T457" i="1"/>
  <c r="Z457" i="1"/>
  <c r="AQ457" i="1"/>
  <c r="BJ457" i="1" s="1"/>
  <c r="Q458" i="1"/>
  <c r="R458" i="1" s="1"/>
  <c r="T458" i="1"/>
  <c r="Z458" i="1"/>
  <c r="AQ458" i="1"/>
  <c r="BJ458" i="1" s="1"/>
  <c r="Q459" i="1"/>
  <c r="R459" i="1" s="1"/>
  <c r="T459" i="1"/>
  <c r="Z459" i="1"/>
  <c r="AQ459" i="1"/>
  <c r="BJ459" i="1" s="1"/>
  <c r="Q460" i="1"/>
  <c r="T460" i="1"/>
  <c r="Z460" i="1"/>
  <c r="AQ460" i="1"/>
  <c r="BJ460" i="1" s="1"/>
  <c r="Q461" i="1"/>
  <c r="R461" i="1" s="1"/>
  <c r="T461" i="1"/>
  <c r="Z461" i="1"/>
  <c r="AQ461" i="1"/>
  <c r="BJ461" i="1" s="1"/>
  <c r="Q462" i="1"/>
  <c r="R462" i="1" s="1"/>
  <c r="T462" i="1"/>
  <c r="Z462" i="1"/>
  <c r="AQ462" i="1"/>
  <c r="BJ462" i="1" s="1"/>
  <c r="Q463" i="1"/>
  <c r="R463" i="1" s="1"/>
  <c r="T463" i="1"/>
  <c r="Z463" i="1"/>
  <c r="AQ463" i="1"/>
  <c r="BJ463" i="1" s="1"/>
  <c r="Q464" i="1"/>
  <c r="T464" i="1"/>
  <c r="Z464" i="1"/>
  <c r="AQ464" i="1"/>
  <c r="BJ464" i="1" s="1"/>
  <c r="Q465" i="1"/>
  <c r="R465" i="1" s="1"/>
  <c r="T465" i="1"/>
  <c r="Z465" i="1"/>
  <c r="AQ465" i="1"/>
  <c r="BJ465" i="1" s="1"/>
  <c r="Q466" i="1"/>
  <c r="R466" i="1" s="1"/>
  <c r="T466" i="1"/>
  <c r="Z466" i="1"/>
  <c r="AQ466" i="1"/>
  <c r="BJ466" i="1" s="1"/>
  <c r="Q467" i="1"/>
  <c r="T467" i="1"/>
  <c r="Z467" i="1"/>
  <c r="AQ467" i="1"/>
  <c r="BJ467" i="1" s="1"/>
  <c r="Q468" i="1"/>
  <c r="T468" i="1"/>
  <c r="Z468" i="1"/>
  <c r="AQ468" i="1"/>
  <c r="BJ468" i="1" s="1"/>
  <c r="Q469" i="1"/>
  <c r="T469" i="1"/>
  <c r="Z469" i="1"/>
  <c r="AQ469" i="1"/>
  <c r="BJ469" i="1" s="1"/>
  <c r="Q470" i="1"/>
  <c r="T470" i="1"/>
  <c r="Z470" i="1"/>
  <c r="AQ470" i="1"/>
  <c r="BJ470" i="1" s="1"/>
  <c r="Q471" i="1"/>
  <c r="T471" i="1"/>
  <c r="Z471" i="1"/>
  <c r="AQ471" i="1"/>
  <c r="BJ471" i="1" s="1"/>
  <c r="Q472" i="1"/>
  <c r="T472" i="1"/>
  <c r="Z472" i="1"/>
  <c r="AQ472" i="1"/>
  <c r="BJ472" i="1" s="1"/>
  <c r="Q473" i="1"/>
  <c r="T473" i="1"/>
  <c r="Z473" i="1"/>
  <c r="AQ473" i="1"/>
  <c r="BJ473" i="1" s="1"/>
  <c r="Q474" i="1"/>
  <c r="T474" i="1"/>
  <c r="Z474" i="1"/>
  <c r="AQ474" i="1"/>
  <c r="BJ474" i="1" s="1"/>
  <c r="Q475" i="1"/>
  <c r="T475" i="1"/>
  <c r="Z475" i="1"/>
  <c r="AQ475" i="1"/>
  <c r="BJ475" i="1" s="1"/>
  <c r="Q476" i="1"/>
  <c r="R476" i="1" s="1"/>
  <c r="T476" i="1"/>
  <c r="Z476" i="1"/>
  <c r="AQ476" i="1"/>
  <c r="BJ476" i="1" s="1"/>
  <c r="Q477" i="1"/>
  <c r="R477" i="1" s="1"/>
  <c r="T477" i="1"/>
  <c r="Z477" i="1"/>
  <c r="AQ477" i="1"/>
  <c r="BJ477" i="1" s="1"/>
  <c r="Q478" i="1"/>
  <c r="R478" i="1" s="1"/>
  <c r="T478" i="1"/>
  <c r="Z478" i="1"/>
  <c r="AQ478" i="1"/>
  <c r="BJ478" i="1" s="1"/>
  <c r="Q479" i="1"/>
  <c r="R479" i="1" s="1"/>
  <c r="T479" i="1"/>
  <c r="Z479" i="1"/>
  <c r="AQ479" i="1"/>
  <c r="BJ479" i="1" s="1"/>
  <c r="Q480" i="1"/>
  <c r="R480" i="1" s="1"/>
  <c r="T480" i="1"/>
  <c r="Z480" i="1"/>
  <c r="AQ480" i="1"/>
  <c r="BJ480" i="1" s="1"/>
  <c r="Q481" i="1"/>
  <c r="R481" i="1" s="1"/>
  <c r="T481" i="1"/>
  <c r="Z481" i="1"/>
  <c r="AQ481" i="1"/>
  <c r="BJ481" i="1" s="1"/>
  <c r="Q482" i="1"/>
  <c r="R482" i="1" s="1"/>
  <c r="T482" i="1"/>
  <c r="Z482" i="1"/>
  <c r="AQ482" i="1"/>
  <c r="BJ482" i="1" s="1"/>
  <c r="Q483" i="1"/>
  <c r="R483" i="1" s="1"/>
  <c r="T483" i="1"/>
  <c r="Z483" i="1"/>
  <c r="AQ483" i="1"/>
  <c r="BJ483" i="1" s="1"/>
  <c r="Q484" i="1"/>
  <c r="R484" i="1" s="1"/>
  <c r="T484" i="1"/>
  <c r="Z484" i="1"/>
  <c r="AQ484" i="1"/>
  <c r="BJ484" i="1" s="1"/>
  <c r="Q485" i="1"/>
  <c r="R485" i="1" s="1"/>
  <c r="T485" i="1"/>
  <c r="Z485" i="1"/>
  <c r="AQ485" i="1"/>
  <c r="BJ485" i="1" s="1"/>
  <c r="Q486" i="1"/>
  <c r="R486" i="1" s="1"/>
  <c r="T486" i="1"/>
  <c r="Z486" i="1"/>
  <c r="AQ486" i="1"/>
  <c r="BJ486" i="1" s="1"/>
  <c r="Q487" i="1"/>
  <c r="R487" i="1" s="1"/>
  <c r="T487" i="1"/>
  <c r="Z487" i="1"/>
  <c r="AQ487" i="1"/>
  <c r="BJ487" i="1" s="1"/>
  <c r="Q488" i="1"/>
  <c r="R488" i="1" s="1"/>
  <c r="T488" i="1"/>
  <c r="Z488" i="1"/>
  <c r="AQ488" i="1"/>
  <c r="BJ488" i="1" s="1"/>
  <c r="Q489" i="1"/>
  <c r="R489" i="1" s="1"/>
  <c r="T489" i="1"/>
  <c r="Z489" i="1"/>
  <c r="AQ489" i="1"/>
  <c r="BJ489" i="1" s="1"/>
  <c r="Q490" i="1"/>
  <c r="R490" i="1" s="1"/>
  <c r="T490" i="1"/>
  <c r="Z490" i="1"/>
  <c r="AQ490" i="1"/>
  <c r="BJ490" i="1" s="1"/>
  <c r="Q491" i="1"/>
  <c r="R491" i="1" s="1"/>
  <c r="T491" i="1"/>
  <c r="Z491" i="1"/>
  <c r="AQ491" i="1"/>
  <c r="BJ491" i="1" s="1"/>
  <c r="Q492" i="1"/>
  <c r="R492" i="1" s="1"/>
  <c r="T492" i="1"/>
  <c r="Z492" i="1"/>
  <c r="AQ492" i="1"/>
  <c r="BJ492" i="1" s="1"/>
  <c r="Q493" i="1"/>
  <c r="R493" i="1" s="1"/>
  <c r="T493" i="1"/>
  <c r="Z493" i="1"/>
  <c r="AQ493" i="1"/>
  <c r="BJ493" i="1" s="1"/>
  <c r="Q494" i="1"/>
  <c r="R494" i="1" s="1"/>
  <c r="T494" i="1"/>
  <c r="Z494" i="1"/>
  <c r="AQ494" i="1"/>
  <c r="BJ494" i="1" s="1"/>
  <c r="Q495" i="1"/>
  <c r="R495" i="1" s="1"/>
  <c r="T495" i="1"/>
  <c r="Z495" i="1"/>
  <c r="AQ495" i="1"/>
  <c r="BJ495" i="1" s="1"/>
  <c r="Q496" i="1"/>
  <c r="R496" i="1" s="1"/>
  <c r="T496" i="1"/>
  <c r="Z496" i="1"/>
  <c r="AQ496" i="1"/>
  <c r="BJ496" i="1" s="1"/>
  <c r="Q497" i="1"/>
  <c r="R497" i="1" s="1"/>
  <c r="T497" i="1"/>
  <c r="Z497" i="1"/>
  <c r="AQ497" i="1"/>
  <c r="BJ497" i="1" s="1"/>
  <c r="Q498" i="1"/>
  <c r="R498" i="1" s="1"/>
  <c r="T498" i="1"/>
  <c r="Z498" i="1"/>
  <c r="AQ498" i="1"/>
  <c r="BJ498" i="1" s="1"/>
  <c r="Q499" i="1"/>
  <c r="R499" i="1" s="1"/>
  <c r="T499" i="1"/>
  <c r="Z499" i="1"/>
  <c r="AQ499" i="1"/>
  <c r="BJ499" i="1" s="1"/>
  <c r="Q500" i="1"/>
  <c r="R500" i="1" s="1"/>
  <c r="T500" i="1"/>
  <c r="Z500" i="1"/>
  <c r="AQ500" i="1"/>
  <c r="BJ500" i="1" s="1"/>
  <c r="Q501" i="1"/>
  <c r="R501" i="1" s="1"/>
  <c r="T501" i="1"/>
  <c r="Z501" i="1"/>
  <c r="AQ501" i="1"/>
  <c r="BJ501" i="1" s="1"/>
  <c r="Q502" i="1"/>
  <c r="R502" i="1" s="1"/>
  <c r="T502" i="1"/>
  <c r="Z502" i="1"/>
  <c r="AQ502" i="1"/>
  <c r="BJ502" i="1" s="1"/>
  <c r="Q503" i="1"/>
  <c r="R503" i="1" s="1"/>
  <c r="T503" i="1"/>
  <c r="Z503" i="1"/>
  <c r="AQ503" i="1"/>
  <c r="BJ503" i="1" s="1"/>
  <c r="Q504" i="1"/>
  <c r="R504" i="1" s="1"/>
  <c r="T504" i="1"/>
  <c r="Z504" i="1"/>
  <c r="AQ504" i="1"/>
  <c r="BJ504" i="1" s="1"/>
  <c r="Q505" i="1"/>
  <c r="R505" i="1" s="1"/>
  <c r="T505" i="1"/>
  <c r="Z505" i="1"/>
  <c r="AQ505" i="1"/>
  <c r="BJ505" i="1" s="1"/>
  <c r="Q506" i="1"/>
  <c r="R506" i="1" s="1"/>
  <c r="T506" i="1"/>
  <c r="Z506" i="1"/>
  <c r="AQ506" i="1"/>
  <c r="BJ506" i="1" s="1"/>
  <c r="Q507" i="1"/>
  <c r="R507" i="1" s="1"/>
  <c r="T507" i="1"/>
  <c r="Z507" i="1"/>
  <c r="AQ507" i="1"/>
  <c r="BJ507" i="1" s="1"/>
  <c r="Q508" i="1"/>
  <c r="R508" i="1" s="1"/>
  <c r="T508" i="1"/>
  <c r="Z508" i="1"/>
  <c r="AQ508" i="1"/>
  <c r="BJ508" i="1" s="1"/>
  <c r="Q509" i="1"/>
  <c r="R509" i="1" s="1"/>
  <c r="T509" i="1"/>
  <c r="Z509" i="1"/>
  <c r="AQ509" i="1"/>
  <c r="BJ509" i="1" s="1"/>
  <c r="Q510" i="1"/>
  <c r="R510" i="1" s="1"/>
  <c r="T510" i="1"/>
  <c r="Z510" i="1"/>
  <c r="AQ510" i="1"/>
  <c r="BJ510" i="1" s="1"/>
  <c r="Q511" i="1"/>
  <c r="R511" i="1" s="1"/>
  <c r="T511" i="1"/>
  <c r="Z511" i="1"/>
  <c r="AQ511" i="1"/>
  <c r="BJ511" i="1" s="1"/>
  <c r="Q512" i="1"/>
  <c r="R512" i="1" s="1"/>
  <c r="T512" i="1"/>
  <c r="Z512" i="1"/>
  <c r="AQ512" i="1"/>
  <c r="BJ512" i="1" s="1"/>
  <c r="Q513" i="1"/>
  <c r="R513" i="1" s="1"/>
  <c r="T513" i="1"/>
  <c r="Z513" i="1"/>
  <c r="AQ513" i="1"/>
  <c r="BJ513" i="1" s="1"/>
  <c r="Q514" i="1"/>
  <c r="R514" i="1" s="1"/>
  <c r="T514" i="1"/>
  <c r="Z514" i="1"/>
  <c r="AQ514" i="1"/>
  <c r="BJ514" i="1" s="1"/>
  <c r="Q515" i="1"/>
  <c r="R515" i="1" s="1"/>
  <c r="T515" i="1"/>
  <c r="Z515" i="1"/>
  <c r="AQ515" i="1"/>
  <c r="BJ515" i="1" s="1"/>
  <c r="Q516" i="1"/>
  <c r="R516" i="1" s="1"/>
  <c r="T516" i="1"/>
  <c r="Z516" i="1"/>
  <c r="AQ516" i="1"/>
  <c r="BJ516" i="1" s="1"/>
  <c r="Q525" i="1"/>
  <c r="R525" i="1" s="1"/>
  <c r="T525" i="1"/>
  <c r="Z525" i="1"/>
  <c r="AQ525" i="1"/>
  <c r="BJ525" i="1" s="1"/>
  <c r="Q526" i="1"/>
  <c r="R526" i="1" s="1"/>
  <c r="T526" i="1"/>
  <c r="Z526" i="1"/>
  <c r="AQ526" i="1"/>
  <c r="BJ526" i="1" s="1"/>
  <c r="Q527" i="1"/>
  <c r="R527" i="1" s="1"/>
  <c r="T527" i="1"/>
  <c r="Z527" i="1"/>
  <c r="AQ527" i="1"/>
  <c r="BJ527" i="1" s="1"/>
  <c r="Q528" i="1"/>
  <c r="R528" i="1" s="1"/>
  <c r="T528" i="1"/>
  <c r="Z528" i="1"/>
  <c r="AQ528" i="1"/>
  <c r="BJ528" i="1" s="1"/>
  <c r="Q529" i="1"/>
  <c r="R529" i="1" s="1"/>
  <c r="T529" i="1"/>
  <c r="Z529" i="1"/>
  <c r="AQ529" i="1"/>
  <c r="BJ529" i="1" s="1"/>
  <c r="Q530" i="1"/>
  <c r="R530" i="1" s="1"/>
  <c r="T530" i="1"/>
  <c r="Z530" i="1"/>
  <c r="AQ530" i="1"/>
  <c r="BJ530" i="1" s="1"/>
  <c r="Q531" i="1"/>
  <c r="R531" i="1" s="1"/>
  <c r="T531" i="1"/>
  <c r="Z531" i="1"/>
  <c r="AQ531" i="1"/>
  <c r="BJ531" i="1" s="1"/>
  <c r="Q532" i="1"/>
  <c r="R532" i="1" s="1"/>
  <c r="T532" i="1"/>
  <c r="Z532" i="1"/>
  <c r="AQ532" i="1"/>
  <c r="BJ532" i="1" s="1"/>
  <c r="Q533" i="1"/>
  <c r="R533" i="1" s="1"/>
  <c r="T533" i="1"/>
  <c r="Z533" i="1"/>
  <c r="AQ533" i="1"/>
  <c r="BJ533" i="1" s="1"/>
  <c r="Q534" i="1"/>
  <c r="R534" i="1" s="1"/>
  <c r="T534" i="1"/>
  <c r="Z534" i="1"/>
  <c r="AQ534" i="1"/>
  <c r="BJ534" i="1" s="1"/>
  <c r="Q535" i="1"/>
  <c r="R535" i="1" s="1"/>
  <c r="T535" i="1"/>
  <c r="Z535" i="1"/>
  <c r="AQ535" i="1"/>
  <c r="BJ535" i="1" s="1"/>
  <c r="Q536" i="1"/>
  <c r="R536" i="1" s="1"/>
  <c r="T536" i="1"/>
  <c r="Z536" i="1"/>
  <c r="AQ536" i="1"/>
  <c r="BJ536" i="1" s="1"/>
  <c r="Q537" i="1"/>
  <c r="R537" i="1" s="1"/>
  <c r="T537" i="1"/>
  <c r="Z537" i="1"/>
  <c r="AQ537" i="1"/>
  <c r="BJ537" i="1" s="1"/>
  <c r="Q538" i="1"/>
  <c r="R538" i="1" s="1"/>
  <c r="T538" i="1"/>
  <c r="Z538" i="1"/>
  <c r="AQ538" i="1"/>
  <c r="BJ538" i="1" s="1"/>
  <c r="Q539" i="1"/>
  <c r="R539" i="1" s="1"/>
  <c r="T539" i="1"/>
  <c r="Z539" i="1"/>
  <c r="AQ539" i="1"/>
  <c r="BJ539" i="1" s="1"/>
  <c r="Q540" i="1"/>
  <c r="R540" i="1" s="1"/>
  <c r="T540" i="1"/>
  <c r="Z540" i="1"/>
  <c r="AQ540" i="1"/>
  <c r="BJ540" i="1" s="1"/>
  <c r="Q541" i="1"/>
  <c r="R541" i="1" s="1"/>
  <c r="T541" i="1"/>
  <c r="Z541" i="1"/>
  <c r="AQ541" i="1"/>
  <c r="BJ541" i="1" s="1"/>
  <c r="Q542" i="1"/>
  <c r="R542" i="1" s="1"/>
  <c r="T542" i="1"/>
  <c r="Z542" i="1"/>
  <c r="AQ542" i="1"/>
  <c r="BJ542" i="1" s="1"/>
  <c r="Q543" i="1"/>
  <c r="R543" i="1" s="1"/>
  <c r="T543" i="1"/>
  <c r="Z543" i="1"/>
  <c r="AQ543" i="1"/>
  <c r="BJ543" i="1" s="1"/>
  <c r="Q544" i="1"/>
  <c r="R544" i="1" s="1"/>
  <c r="T544" i="1"/>
  <c r="Z544" i="1"/>
  <c r="AQ544" i="1"/>
  <c r="BJ544" i="1" s="1"/>
  <c r="Q545" i="1"/>
  <c r="R545" i="1" s="1"/>
  <c r="T545" i="1"/>
  <c r="Z545" i="1"/>
  <c r="AQ545" i="1"/>
  <c r="BJ545" i="1" s="1"/>
  <c r="Q546" i="1"/>
  <c r="R546" i="1" s="1"/>
  <c r="T546" i="1"/>
  <c r="Z546" i="1"/>
  <c r="AQ546" i="1"/>
  <c r="BJ546" i="1" s="1"/>
  <c r="Q547" i="1"/>
  <c r="R547" i="1" s="1"/>
  <c r="T547" i="1"/>
  <c r="Z547" i="1"/>
  <c r="AQ547" i="1"/>
  <c r="BJ547" i="1" s="1"/>
  <c r="Q548" i="1"/>
  <c r="R548" i="1" s="1"/>
  <c r="T548" i="1"/>
  <c r="Z548" i="1"/>
  <c r="AQ548" i="1"/>
  <c r="BJ548" i="1" s="1"/>
  <c r="Q549" i="1"/>
  <c r="R549" i="1" s="1"/>
  <c r="T549" i="1"/>
  <c r="Z549" i="1"/>
  <c r="AQ549" i="1"/>
  <c r="BJ549" i="1" s="1"/>
  <c r="Q550" i="1"/>
  <c r="R550" i="1" s="1"/>
  <c r="T550" i="1"/>
  <c r="Z550" i="1"/>
  <c r="AQ550" i="1"/>
  <c r="BJ550" i="1" s="1"/>
  <c r="Q551" i="1"/>
  <c r="R551" i="1" s="1"/>
  <c r="T551" i="1"/>
  <c r="Z551" i="1"/>
  <c r="AQ551" i="1"/>
  <c r="BJ551" i="1" s="1"/>
  <c r="Q552" i="1"/>
  <c r="R552" i="1" s="1"/>
  <c r="T552" i="1"/>
  <c r="Z552" i="1"/>
  <c r="AQ552" i="1"/>
  <c r="BJ552" i="1" s="1"/>
  <c r="Q553" i="1"/>
  <c r="R553" i="1" s="1"/>
  <c r="T553" i="1"/>
  <c r="Z553" i="1"/>
  <c r="AQ553" i="1"/>
  <c r="BJ553" i="1" s="1"/>
  <c r="Q554" i="1"/>
  <c r="R554" i="1" s="1"/>
  <c r="T554" i="1"/>
  <c r="Z554" i="1"/>
  <c r="AQ554" i="1"/>
  <c r="BJ554" i="1" s="1"/>
  <c r="Q555" i="1"/>
  <c r="R555" i="1" s="1"/>
  <c r="T555" i="1"/>
  <c r="Z555" i="1"/>
  <c r="AQ555" i="1"/>
  <c r="BJ555" i="1" s="1"/>
  <c r="Q556" i="1"/>
  <c r="R556" i="1" s="1"/>
  <c r="T556" i="1"/>
  <c r="Z556" i="1"/>
  <c r="AQ556" i="1"/>
  <c r="BJ556" i="1" s="1"/>
  <c r="Q557" i="1"/>
  <c r="R557" i="1" s="1"/>
  <c r="T557" i="1"/>
  <c r="Z557" i="1"/>
  <c r="AQ557" i="1"/>
  <c r="BJ557" i="1" s="1"/>
  <c r="Q558" i="1"/>
  <c r="R558" i="1" s="1"/>
  <c r="T558" i="1"/>
  <c r="Z558" i="1"/>
  <c r="AQ558" i="1"/>
  <c r="BJ558" i="1" s="1"/>
  <c r="Q559" i="1"/>
  <c r="R559" i="1" s="1"/>
  <c r="T559" i="1"/>
  <c r="Z559" i="1"/>
  <c r="AQ559" i="1"/>
  <c r="BJ559" i="1" s="1"/>
  <c r="Q560" i="1"/>
  <c r="R560" i="1" s="1"/>
  <c r="T560" i="1"/>
  <c r="Z560" i="1"/>
  <c r="AQ560" i="1"/>
  <c r="BJ560" i="1" s="1"/>
  <c r="Q561" i="1"/>
  <c r="R561" i="1" s="1"/>
  <c r="T561" i="1"/>
  <c r="Z561" i="1"/>
  <c r="AQ561" i="1"/>
  <c r="BJ561" i="1" s="1"/>
  <c r="Q562" i="1"/>
  <c r="R562" i="1" s="1"/>
  <c r="T562" i="1"/>
  <c r="Z562" i="1"/>
  <c r="AQ562" i="1"/>
  <c r="BJ562" i="1" s="1"/>
  <c r="Q563" i="1"/>
  <c r="R563" i="1" s="1"/>
  <c r="T563" i="1"/>
  <c r="Z563" i="1"/>
  <c r="AQ563" i="1"/>
  <c r="BJ563" i="1" s="1"/>
  <c r="Q564" i="1"/>
  <c r="R564" i="1" s="1"/>
  <c r="T564" i="1"/>
  <c r="Z564" i="1"/>
  <c r="AQ564" i="1"/>
  <c r="BJ564" i="1" s="1"/>
  <c r="Q565" i="1"/>
  <c r="R565" i="1" s="1"/>
  <c r="T565" i="1"/>
  <c r="Z565" i="1"/>
  <c r="AQ565" i="1"/>
  <c r="BJ565" i="1" s="1"/>
  <c r="Q566" i="1"/>
  <c r="R566" i="1" s="1"/>
  <c r="T566" i="1"/>
  <c r="Z566" i="1"/>
  <c r="AQ566" i="1"/>
  <c r="BJ566" i="1" s="1"/>
  <c r="Q567" i="1"/>
  <c r="R567" i="1" s="1"/>
  <c r="T567" i="1"/>
  <c r="Z567" i="1"/>
  <c r="AQ567" i="1"/>
  <c r="BJ567" i="1" s="1"/>
  <c r="Q568" i="1"/>
  <c r="R568" i="1" s="1"/>
  <c r="T568" i="1"/>
  <c r="Z568" i="1"/>
  <c r="AQ568" i="1"/>
  <c r="BJ568" i="1" s="1"/>
  <c r="Q569" i="1"/>
  <c r="R569" i="1" s="1"/>
  <c r="T569" i="1"/>
  <c r="Z569" i="1"/>
  <c r="AQ569" i="1"/>
  <c r="BJ569" i="1" s="1"/>
  <c r="Q570" i="1"/>
  <c r="R570" i="1" s="1"/>
  <c r="T570" i="1"/>
  <c r="Z570" i="1"/>
  <c r="AQ570" i="1"/>
  <c r="BJ570" i="1" s="1"/>
  <c r="Q571" i="1"/>
  <c r="R571" i="1" s="1"/>
  <c r="T571" i="1"/>
  <c r="Z571" i="1"/>
  <c r="AQ571" i="1"/>
  <c r="BJ571" i="1" s="1"/>
  <c r="Q572" i="1"/>
  <c r="R572" i="1" s="1"/>
  <c r="T572" i="1"/>
  <c r="Z572" i="1"/>
  <c r="AQ572" i="1"/>
  <c r="BJ572" i="1" s="1"/>
  <c r="Q573" i="1"/>
  <c r="R573" i="1" s="1"/>
  <c r="T573" i="1"/>
  <c r="Z573" i="1"/>
  <c r="AQ573" i="1"/>
  <c r="BJ573" i="1" s="1"/>
  <c r="Q574" i="1"/>
  <c r="R574" i="1" s="1"/>
  <c r="T574" i="1"/>
  <c r="Z574" i="1"/>
  <c r="AQ574" i="1"/>
  <c r="BJ574" i="1" s="1"/>
  <c r="Q575" i="1"/>
  <c r="R575" i="1" s="1"/>
  <c r="T575" i="1"/>
  <c r="Z575" i="1"/>
  <c r="AQ575" i="1"/>
  <c r="BJ575" i="1" s="1"/>
  <c r="Q576" i="1"/>
  <c r="R576" i="1" s="1"/>
  <c r="T576" i="1"/>
  <c r="Z576" i="1"/>
  <c r="AQ576" i="1"/>
  <c r="BJ576" i="1" s="1"/>
  <c r="Q577" i="1"/>
  <c r="R577" i="1" s="1"/>
  <c r="T577" i="1"/>
  <c r="Z577" i="1"/>
  <c r="AQ577" i="1"/>
  <c r="BJ577" i="1" s="1"/>
  <c r="Q578" i="1"/>
  <c r="R578" i="1" s="1"/>
  <c r="T578" i="1"/>
  <c r="Z578" i="1"/>
  <c r="AQ578" i="1"/>
  <c r="BJ578" i="1" s="1"/>
  <c r="Q579" i="1"/>
  <c r="R579" i="1" s="1"/>
  <c r="T579" i="1"/>
  <c r="Z579" i="1"/>
  <c r="AQ579" i="1"/>
  <c r="BJ579" i="1" s="1"/>
  <c r="Q580" i="1"/>
  <c r="R580" i="1" s="1"/>
  <c r="T580" i="1"/>
  <c r="Z580" i="1"/>
  <c r="AQ580" i="1"/>
  <c r="BJ580" i="1" s="1"/>
  <c r="Q581" i="1"/>
  <c r="R581" i="1" s="1"/>
  <c r="T581" i="1"/>
  <c r="Z581" i="1"/>
  <c r="AQ581" i="1"/>
  <c r="BJ581" i="1" s="1"/>
  <c r="Q582" i="1"/>
  <c r="R582" i="1" s="1"/>
  <c r="T582" i="1"/>
  <c r="Z582" i="1"/>
  <c r="AQ582" i="1"/>
  <c r="BJ582" i="1" s="1"/>
  <c r="Q583" i="1"/>
  <c r="R583" i="1" s="1"/>
  <c r="T583" i="1"/>
  <c r="Z583" i="1"/>
  <c r="AQ583" i="1"/>
  <c r="BJ583" i="1" s="1"/>
  <c r="Q584" i="1"/>
  <c r="R584" i="1" s="1"/>
  <c r="T584" i="1"/>
  <c r="Z584" i="1"/>
  <c r="AQ584" i="1"/>
  <c r="BJ584" i="1" s="1"/>
  <c r="Q585" i="1"/>
  <c r="R585" i="1" s="1"/>
  <c r="T585" i="1"/>
  <c r="Z585" i="1"/>
  <c r="AQ585" i="1"/>
  <c r="BJ585" i="1" s="1"/>
  <c r="Q586" i="1"/>
  <c r="R586" i="1" s="1"/>
  <c r="T586" i="1"/>
  <c r="Z586" i="1"/>
  <c r="AQ586" i="1"/>
  <c r="BJ586" i="1" s="1"/>
  <c r="Q587" i="1"/>
  <c r="R587" i="1" s="1"/>
  <c r="T587" i="1"/>
  <c r="Z587" i="1"/>
  <c r="AQ587" i="1"/>
  <c r="BJ587" i="1" s="1"/>
  <c r="Q588" i="1"/>
  <c r="R588" i="1" s="1"/>
  <c r="T588" i="1"/>
  <c r="Z588" i="1"/>
  <c r="AQ588" i="1"/>
  <c r="BJ588" i="1" s="1"/>
  <c r="Q589" i="1"/>
  <c r="R589" i="1" s="1"/>
  <c r="T589" i="1"/>
  <c r="Z589" i="1"/>
  <c r="AQ589" i="1"/>
  <c r="BJ589" i="1" s="1"/>
  <c r="Q590" i="1"/>
  <c r="R590" i="1" s="1"/>
  <c r="T590" i="1"/>
  <c r="Z590" i="1"/>
  <c r="AQ590" i="1"/>
  <c r="BJ590" i="1" s="1"/>
  <c r="Q591" i="1"/>
  <c r="R591" i="1" s="1"/>
  <c r="T591" i="1"/>
  <c r="Z591" i="1"/>
  <c r="AQ591" i="1"/>
  <c r="BJ591" i="1" s="1"/>
  <c r="Q592" i="1"/>
  <c r="R592" i="1" s="1"/>
  <c r="T592" i="1"/>
  <c r="Z592" i="1"/>
  <c r="AQ592" i="1"/>
  <c r="BJ592" i="1" s="1"/>
  <c r="Q593" i="1"/>
  <c r="R593" i="1" s="1"/>
  <c r="T593" i="1"/>
  <c r="Z593" i="1"/>
  <c r="AQ593" i="1"/>
  <c r="BJ593" i="1" s="1"/>
  <c r="Q594" i="1"/>
  <c r="R594" i="1" s="1"/>
  <c r="T594" i="1"/>
  <c r="Z594" i="1"/>
  <c r="AQ594" i="1"/>
  <c r="BJ594" i="1" s="1"/>
  <c r="Q595" i="1"/>
  <c r="R595" i="1" s="1"/>
  <c r="T595" i="1"/>
  <c r="Z595" i="1"/>
  <c r="AQ595" i="1"/>
  <c r="BJ595" i="1" s="1"/>
  <c r="Q596" i="1"/>
  <c r="R596" i="1" s="1"/>
  <c r="T596" i="1"/>
  <c r="Z596" i="1"/>
  <c r="AQ596" i="1"/>
  <c r="BJ596" i="1" s="1"/>
  <c r="Q597" i="1"/>
  <c r="R597" i="1" s="1"/>
  <c r="T597" i="1"/>
  <c r="Z597" i="1"/>
  <c r="AQ597" i="1"/>
  <c r="BJ597" i="1" s="1"/>
  <c r="Q598" i="1"/>
  <c r="R598" i="1" s="1"/>
  <c r="T598" i="1"/>
  <c r="Z598" i="1"/>
  <c r="AQ598" i="1"/>
  <c r="BJ598" i="1" s="1"/>
  <c r="Q599" i="1"/>
  <c r="R599" i="1" s="1"/>
  <c r="T599" i="1"/>
  <c r="Z599" i="1"/>
  <c r="AQ599" i="1"/>
  <c r="BJ599" i="1" s="1"/>
  <c r="Q600" i="1"/>
  <c r="R600" i="1" s="1"/>
  <c r="T600" i="1"/>
  <c r="Z600" i="1"/>
  <c r="AQ600" i="1"/>
  <c r="BJ600" i="1" s="1"/>
  <c r="Q601" i="1"/>
  <c r="R601" i="1" s="1"/>
  <c r="T601" i="1"/>
  <c r="Z601" i="1"/>
  <c r="AQ601" i="1"/>
  <c r="BJ601" i="1" s="1"/>
  <c r="Q602" i="1"/>
  <c r="R602" i="1" s="1"/>
  <c r="T602" i="1"/>
  <c r="Z602" i="1"/>
  <c r="AQ602" i="1"/>
  <c r="BJ602" i="1" s="1"/>
  <c r="Q603" i="1"/>
  <c r="R603" i="1" s="1"/>
  <c r="T603" i="1"/>
  <c r="Z603" i="1"/>
  <c r="AQ603" i="1"/>
  <c r="BJ603" i="1" s="1"/>
  <c r="Q604" i="1"/>
  <c r="R604" i="1" s="1"/>
  <c r="T604" i="1"/>
  <c r="Z604" i="1"/>
  <c r="AQ604" i="1"/>
  <c r="BJ604" i="1" s="1"/>
  <c r="Q605" i="1"/>
  <c r="R605" i="1" s="1"/>
  <c r="T605" i="1"/>
  <c r="Z605" i="1"/>
  <c r="AQ605" i="1"/>
  <c r="BJ605" i="1" s="1"/>
  <c r="Q606" i="1"/>
  <c r="R606" i="1" s="1"/>
  <c r="T606" i="1"/>
  <c r="Z606" i="1"/>
  <c r="AQ606" i="1"/>
  <c r="BJ606" i="1" s="1"/>
  <c r="Q607" i="1"/>
  <c r="R607" i="1" s="1"/>
  <c r="T607" i="1"/>
  <c r="Z607" i="1"/>
  <c r="AQ607" i="1"/>
  <c r="BJ607" i="1" s="1"/>
  <c r="Q608" i="1"/>
  <c r="R608" i="1" s="1"/>
  <c r="T608" i="1"/>
  <c r="Z608" i="1"/>
  <c r="AQ608" i="1"/>
  <c r="BJ608" i="1" s="1"/>
  <c r="Q609" i="1"/>
  <c r="R609" i="1" s="1"/>
  <c r="T609" i="1"/>
  <c r="Z609" i="1"/>
  <c r="AQ609" i="1"/>
  <c r="BJ609" i="1" s="1"/>
  <c r="Q610" i="1"/>
  <c r="R610" i="1" s="1"/>
  <c r="T610" i="1"/>
  <c r="Z610" i="1"/>
  <c r="AQ610" i="1"/>
  <c r="BJ610" i="1" s="1"/>
  <c r="Q611" i="1"/>
  <c r="R611" i="1" s="1"/>
  <c r="T611" i="1"/>
  <c r="Z611" i="1"/>
  <c r="AQ611" i="1"/>
  <c r="BJ611" i="1" s="1"/>
  <c r="Q612" i="1"/>
  <c r="R612" i="1" s="1"/>
  <c r="T612" i="1"/>
  <c r="Z612" i="1"/>
  <c r="AQ612" i="1"/>
  <c r="BJ612" i="1" s="1"/>
  <c r="Q613" i="1"/>
  <c r="R613" i="1" s="1"/>
  <c r="T613" i="1"/>
  <c r="Z613" i="1"/>
  <c r="Q614" i="1"/>
  <c r="R614" i="1" s="1"/>
  <c r="T614" i="1"/>
  <c r="Z614" i="1"/>
  <c r="AQ614" i="1"/>
  <c r="BJ614" i="1" s="1"/>
  <c r="Q615" i="1"/>
  <c r="R615" i="1" s="1"/>
  <c r="T615" i="1"/>
  <c r="Z615" i="1"/>
  <c r="AQ615" i="1"/>
  <c r="BJ615" i="1" s="1"/>
  <c r="Q616" i="1"/>
  <c r="R616" i="1" s="1"/>
  <c r="T616" i="1"/>
  <c r="Z616" i="1"/>
  <c r="AQ616" i="1"/>
  <c r="BJ616" i="1" s="1"/>
  <c r="Q617" i="1"/>
  <c r="S617" i="1" s="1"/>
  <c r="T617" i="1"/>
  <c r="Z617" i="1"/>
  <c r="AQ617" i="1"/>
  <c r="BJ617" i="1" s="1"/>
  <c r="Q618" i="1"/>
  <c r="R618" i="1" s="1"/>
  <c r="T618" i="1"/>
  <c r="Z618" i="1"/>
  <c r="AQ618" i="1"/>
  <c r="BJ618" i="1" s="1"/>
  <c r="Q619" i="1"/>
  <c r="R619" i="1" s="1"/>
  <c r="T619" i="1"/>
  <c r="Z619" i="1"/>
  <c r="AQ619" i="1"/>
  <c r="BJ619" i="1" s="1"/>
  <c r="Q620" i="1"/>
  <c r="R620" i="1" s="1"/>
  <c r="T620" i="1"/>
  <c r="Z620" i="1"/>
  <c r="AQ620" i="1"/>
  <c r="BJ620" i="1" s="1"/>
  <c r="Q621" i="1"/>
  <c r="R621" i="1" s="1"/>
  <c r="T621" i="1"/>
  <c r="Z621" i="1"/>
  <c r="AQ621" i="1"/>
  <c r="BJ621" i="1" s="1"/>
  <c r="Q622" i="1"/>
  <c r="R622" i="1" s="1"/>
  <c r="T622" i="1"/>
  <c r="Z622" i="1"/>
  <c r="AQ622" i="1"/>
  <c r="BJ622" i="1" s="1"/>
  <c r="Q623" i="1"/>
  <c r="R623" i="1" s="1"/>
  <c r="T623" i="1"/>
  <c r="Z623" i="1"/>
  <c r="AQ623" i="1"/>
  <c r="BJ623" i="1" s="1"/>
  <c r="Q624" i="1"/>
  <c r="R624" i="1" s="1"/>
  <c r="T624" i="1"/>
  <c r="Z624" i="1"/>
  <c r="AQ624" i="1"/>
  <c r="BJ624" i="1" s="1"/>
  <c r="Q625" i="1"/>
  <c r="R625" i="1" s="1"/>
  <c r="T625" i="1"/>
  <c r="Z625" i="1"/>
  <c r="AQ625" i="1"/>
  <c r="BJ625" i="1" s="1"/>
  <c r="Q626" i="1"/>
  <c r="R626" i="1" s="1"/>
  <c r="T626" i="1"/>
  <c r="Z626" i="1"/>
  <c r="AQ626" i="1"/>
  <c r="BJ626" i="1" s="1"/>
  <c r="Q627" i="1"/>
  <c r="S627" i="1" s="1"/>
  <c r="T627" i="1"/>
  <c r="Z627" i="1"/>
  <c r="AQ627" i="1"/>
  <c r="BJ627" i="1" s="1"/>
  <c r="Q628" i="1"/>
  <c r="R628" i="1" s="1"/>
  <c r="T628" i="1"/>
  <c r="Z628" i="1"/>
  <c r="AQ628" i="1"/>
  <c r="BJ628" i="1" s="1"/>
  <c r="Q629" i="1"/>
  <c r="R629" i="1" s="1"/>
  <c r="T629" i="1"/>
  <c r="Z629" i="1"/>
  <c r="AQ629" i="1"/>
  <c r="BJ629" i="1" s="1"/>
  <c r="Q630" i="1"/>
  <c r="R630" i="1" s="1"/>
  <c r="T630" i="1"/>
  <c r="Z630" i="1"/>
  <c r="AQ630" i="1"/>
  <c r="BJ630" i="1" s="1"/>
  <c r="Q631" i="1"/>
  <c r="R631" i="1" s="1"/>
  <c r="T631" i="1"/>
  <c r="Z631" i="1"/>
  <c r="AQ631" i="1"/>
  <c r="BJ631" i="1" s="1"/>
  <c r="Q632" i="1"/>
  <c r="S632" i="1" s="1"/>
  <c r="T632" i="1"/>
  <c r="Z632" i="1"/>
  <c r="AQ632" i="1"/>
  <c r="BJ632" i="1" s="1"/>
  <c r="Q633" i="1"/>
  <c r="R633" i="1" s="1"/>
  <c r="T633" i="1"/>
  <c r="Z633" i="1"/>
  <c r="AQ633" i="1"/>
  <c r="BJ633" i="1" s="1"/>
  <c r="Q634" i="1"/>
  <c r="R634" i="1" s="1"/>
  <c r="T634" i="1"/>
  <c r="Z634" i="1"/>
  <c r="AQ634" i="1"/>
  <c r="BJ634" i="1" s="1"/>
  <c r="Q635" i="1"/>
  <c r="R635" i="1" s="1"/>
  <c r="T635" i="1"/>
  <c r="Z635" i="1"/>
  <c r="AQ635" i="1"/>
  <c r="BJ635" i="1" s="1"/>
  <c r="Q636" i="1"/>
  <c r="R636" i="1" s="1"/>
  <c r="T636" i="1"/>
  <c r="Z636" i="1"/>
  <c r="AQ636" i="1"/>
  <c r="BJ636" i="1" s="1"/>
  <c r="Q637" i="1"/>
  <c r="R637" i="1" s="1"/>
  <c r="T637" i="1"/>
  <c r="Z637" i="1"/>
  <c r="AQ637" i="1"/>
  <c r="BJ637" i="1" s="1"/>
  <c r="Q638" i="1"/>
  <c r="R638" i="1" s="1"/>
  <c r="T638" i="1"/>
  <c r="Z638" i="1"/>
  <c r="AQ638" i="1"/>
  <c r="BJ638" i="1" s="1"/>
  <c r="Q639" i="1"/>
  <c r="R639" i="1" s="1"/>
  <c r="T639" i="1"/>
  <c r="Z639" i="1"/>
  <c r="AQ639" i="1"/>
  <c r="BJ639" i="1" s="1"/>
  <c r="Q640" i="1"/>
  <c r="R640" i="1" s="1"/>
  <c r="T640" i="1"/>
  <c r="Z640" i="1"/>
  <c r="AQ640" i="1"/>
  <c r="BJ640" i="1" s="1"/>
  <c r="Q58" i="1"/>
  <c r="R58" i="1" s="1"/>
  <c r="T58" i="1"/>
  <c r="Z58" i="1"/>
  <c r="AQ58" i="1"/>
  <c r="BJ58" i="1" s="1"/>
  <c r="Q59" i="1"/>
  <c r="R59" i="1" s="1"/>
  <c r="T59" i="1"/>
  <c r="Z59" i="1"/>
  <c r="AQ59" i="1"/>
  <c r="BJ59" i="1" s="1"/>
  <c r="Q60" i="1"/>
  <c r="R60" i="1" s="1"/>
  <c r="T60" i="1"/>
  <c r="Z60" i="1"/>
  <c r="AQ60" i="1"/>
  <c r="BJ60" i="1" s="1"/>
  <c r="Q61" i="1"/>
  <c r="R61" i="1" s="1"/>
  <c r="T61" i="1"/>
  <c r="Z61" i="1"/>
  <c r="AQ61" i="1"/>
  <c r="BJ61" i="1" s="1"/>
  <c r="Q62" i="1"/>
  <c r="R62" i="1" s="1"/>
  <c r="T62" i="1"/>
  <c r="Z62" i="1"/>
  <c r="AQ62" i="1"/>
  <c r="BJ62" i="1" s="1"/>
  <c r="Q63" i="1"/>
  <c r="R63" i="1" s="1"/>
  <c r="T63" i="1"/>
  <c r="Z63" i="1"/>
  <c r="AQ63" i="1"/>
  <c r="BJ63" i="1" s="1"/>
  <c r="Q64" i="1"/>
  <c r="R64" i="1" s="1"/>
  <c r="T64" i="1"/>
  <c r="Z64" i="1"/>
  <c r="AQ64" i="1"/>
  <c r="BJ64" i="1" s="1"/>
  <c r="Q65" i="1"/>
  <c r="R65" i="1" s="1"/>
  <c r="T65" i="1"/>
  <c r="Z65" i="1"/>
  <c r="AQ65" i="1"/>
  <c r="BJ65" i="1" s="1"/>
  <c r="Q66" i="1"/>
  <c r="R66" i="1" s="1"/>
  <c r="T66" i="1"/>
  <c r="Z66" i="1"/>
  <c r="AQ66" i="1"/>
  <c r="BJ66" i="1" s="1"/>
  <c r="Q67" i="1"/>
  <c r="R67" i="1" s="1"/>
  <c r="T67" i="1"/>
  <c r="Z67" i="1"/>
  <c r="AQ67" i="1"/>
  <c r="BJ67" i="1" s="1"/>
  <c r="Q68" i="1"/>
  <c r="R68" i="1" s="1"/>
  <c r="T68" i="1"/>
  <c r="Z68" i="1"/>
  <c r="AQ68" i="1"/>
  <c r="BJ68" i="1" s="1"/>
  <c r="Q69" i="1"/>
  <c r="R69" i="1" s="1"/>
  <c r="T69" i="1"/>
  <c r="Z69" i="1"/>
  <c r="AQ69" i="1"/>
  <c r="BJ69" i="1" s="1"/>
  <c r="Q70" i="1"/>
  <c r="S70" i="1" s="1"/>
  <c r="T70" i="1"/>
  <c r="Z70" i="1"/>
  <c r="AQ70" i="1"/>
  <c r="BJ70" i="1" s="1"/>
  <c r="Q71" i="1"/>
  <c r="R71" i="1" s="1"/>
  <c r="T71" i="1"/>
  <c r="Z71" i="1"/>
  <c r="AQ71" i="1"/>
  <c r="BJ71" i="1" s="1"/>
  <c r="Q72" i="1"/>
  <c r="R72" i="1" s="1"/>
  <c r="T72" i="1"/>
  <c r="Z72" i="1"/>
  <c r="AQ72" i="1"/>
  <c r="BJ72" i="1" s="1"/>
  <c r="Q73" i="1"/>
  <c r="R73" i="1" s="1"/>
  <c r="T73" i="1"/>
  <c r="Z73" i="1"/>
  <c r="AQ73" i="1"/>
  <c r="BJ73" i="1" s="1"/>
  <c r="Q74" i="1"/>
  <c r="R74" i="1" s="1"/>
  <c r="T74" i="1"/>
  <c r="Z74" i="1"/>
  <c r="AQ74" i="1"/>
  <c r="BJ74" i="1" s="1"/>
  <c r="Q75" i="1"/>
  <c r="R75" i="1" s="1"/>
  <c r="T75" i="1"/>
  <c r="Z75" i="1"/>
  <c r="AQ75" i="1"/>
  <c r="BJ75" i="1" s="1"/>
  <c r="Q76" i="1"/>
  <c r="R76" i="1" s="1"/>
  <c r="T76" i="1"/>
  <c r="Z76" i="1"/>
  <c r="AQ76" i="1"/>
  <c r="BJ76" i="1" s="1"/>
  <c r="Q77" i="1"/>
  <c r="R77" i="1" s="1"/>
  <c r="T77" i="1"/>
  <c r="Z77" i="1"/>
  <c r="AQ77" i="1"/>
  <c r="BJ77" i="1" s="1"/>
  <c r="Q78" i="1"/>
  <c r="R78" i="1" s="1"/>
  <c r="T78" i="1"/>
  <c r="Z78" i="1"/>
  <c r="AQ78" i="1"/>
  <c r="BJ78" i="1" s="1"/>
  <c r="Q79" i="1"/>
  <c r="R79" i="1" s="1"/>
  <c r="T79" i="1"/>
  <c r="Z79" i="1"/>
  <c r="AQ79" i="1"/>
  <c r="BJ79" i="1" s="1"/>
  <c r="Q80" i="1"/>
  <c r="R80" i="1" s="1"/>
  <c r="T80" i="1"/>
  <c r="Z80" i="1"/>
  <c r="AQ80" i="1"/>
  <c r="BJ80" i="1" s="1"/>
  <c r="Q81" i="1"/>
  <c r="R81" i="1" s="1"/>
  <c r="T81" i="1"/>
  <c r="Z81" i="1"/>
  <c r="AQ81" i="1"/>
  <c r="BJ81" i="1" s="1"/>
  <c r="Q82" i="1"/>
  <c r="R82" i="1" s="1"/>
  <c r="T82" i="1"/>
  <c r="Z82" i="1"/>
  <c r="AQ82" i="1"/>
  <c r="BJ82" i="1" s="1"/>
  <c r="Q83" i="1"/>
  <c r="R83" i="1" s="1"/>
  <c r="T83" i="1"/>
  <c r="Z83" i="1"/>
  <c r="AQ83" i="1"/>
  <c r="BJ83" i="1" s="1"/>
  <c r="Q84" i="1"/>
  <c r="R84" i="1" s="1"/>
  <c r="T84" i="1"/>
  <c r="Z84" i="1"/>
  <c r="AQ84" i="1"/>
  <c r="BJ84" i="1" s="1"/>
  <c r="Q85" i="1"/>
  <c r="R85" i="1" s="1"/>
  <c r="T85" i="1"/>
  <c r="Z85" i="1"/>
  <c r="AQ85" i="1"/>
  <c r="BJ85" i="1" s="1"/>
  <c r="Q86" i="1"/>
  <c r="R86" i="1" s="1"/>
  <c r="T86" i="1"/>
  <c r="Z86" i="1"/>
  <c r="AQ86" i="1"/>
  <c r="BJ86" i="1" s="1"/>
  <c r="Q87" i="1"/>
  <c r="R87" i="1" s="1"/>
  <c r="T87" i="1"/>
  <c r="Z87" i="1"/>
  <c r="AQ87" i="1"/>
  <c r="BJ87" i="1" s="1"/>
  <c r="Q88" i="1"/>
  <c r="R88" i="1" s="1"/>
  <c r="T88" i="1"/>
  <c r="Z88" i="1"/>
  <c r="AQ88" i="1"/>
  <c r="BJ88" i="1" s="1"/>
  <c r="Q89" i="1"/>
  <c r="R89" i="1" s="1"/>
  <c r="T89" i="1"/>
  <c r="Z89" i="1"/>
  <c r="AQ89" i="1"/>
  <c r="BJ89" i="1" s="1"/>
  <c r="Q90" i="1"/>
  <c r="R90" i="1" s="1"/>
  <c r="T90" i="1"/>
  <c r="Z90" i="1"/>
  <c r="AQ90" i="1"/>
  <c r="BJ90" i="1" s="1"/>
  <c r="Q91" i="1"/>
  <c r="R91" i="1" s="1"/>
  <c r="T91" i="1"/>
  <c r="Z91" i="1"/>
  <c r="AQ91" i="1"/>
  <c r="BJ91" i="1" s="1"/>
  <c r="Q92" i="1"/>
  <c r="R92" i="1" s="1"/>
  <c r="T92" i="1"/>
  <c r="Z92" i="1"/>
  <c r="AQ92" i="1"/>
  <c r="BJ92" i="1" s="1"/>
  <c r="Q93" i="1"/>
  <c r="R93" i="1" s="1"/>
  <c r="T93" i="1"/>
  <c r="Z93" i="1"/>
  <c r="AQ93" i="1"/>
  <c r="BJ93" i="1" s="1"/>
  <c r="Q94" i="1"/>
  <c r="R94" i="1" s="1"/>
  <c r="T94" i="1"/>
  <c r="Z94" i="1"/>
  <c r="AQ94" i="1"/>
  <c r="BJ94" i="1" s="1"/>
  <c r="Q95" i="1"/>
  <c r="R95" i="1" s="1"/>
  <c r="T95" i="1"/>
  <c r="Z95" i="1"/>
  <c r="AQ95" i="1"/>
  <c r="BJ95" i="1" s="1"/>
  <c r="Q96" i="1"/>
  <c r="R96" i="1" s="1"/>
  <c r="T96" i="1"/>
  <c r="Z96" i="1"/>
  <c r="AQ96" i="1"/>
  <c r="BJ96" i="1" s="1"/>
  <c r="Q97" i="1"/>
  <c r="R97" i="1" s="1"/>
  <c r="T97" i="1"/>
  <c r="Z97" i="1"/>
  <c r="AQ97" i="1"/>
  <c r="BJ97" i="1" s="1"/>
  <c r="Q98" i="1"/>
  <c r="R98" i="1" s="1"/>
  <c r="T98" i="1"/>
  <c r="Z98" i="1"/>
  <c r="AQ98" i="1"/>
  <c r="BJ98" i="1" s="1"/>
  <c r="Q99" i="1"/>
  <c r="R99" i="1" s="1"/>
  <c r="T99" i="1"/>
  <c r="Z99" i="1"/>
  <c r="AQ99" i="1"/>
  <c r="BJ99" i="1" s="1"/>
  <c r="Q100" i="1"/>
  <c r="R100" i="1" s="1"/>
  <c r="T100" i="1"/>
  <c r="Z100" i="1"/>
  <c r="AQ100" i="1"/>
  <c r="BJ100" i="1" s="1"/>
  <c r="Q101" i="1"/>
  <c r="R101" i="1" s="1"/>
  <c r="T101" i="1"/>
  <c r="Z101" i="1"/>
  <c r="AQ101" i="1"/>
  <c r="BJ101" i="1" s="1"/>
  <c r="Q102" i="1"/>
  <c r="R102" i="1" s="1"/>
  <c r="T102" i="1"/>
  <c r="Z102" i="1"/>
  <c r="AQ102" i="1"/>
  <c r="BJ102" i="1" s="1"/>
  <c r="Q103" i="1"/>
  <c r="R103" i="1" s="1"/>
  <c r="T103" i="1"/>
  <c r="Z103" i="1"/>
  <c r="AQ103" i="1"/>
  <c r="BJ103" i="1" s="1"/>
  <c r="Q104" i="1"/>
  <c r="R104" i="1" s="1"/>
  <c r="T104" i="1"/>
  <c r="Z104" i="1"/>
  <c r="AQ104" i="1"/>
  <c r="BJ104" i="1" s="1"/>
  <c r="Q105" i="1"/>
  <c r="R105" i="1" s="1"/>
  <c r="T105" i="1"/>
  <c r="Z105" i="1"/>
  <c r="AQ105" i="1"/>
  <c r="BJ105" i="1" s="1"/>
  <c r="Q106" i="1"/>
  <c r="R106" i="1" s="1"/>
  <c r="T106" i="1"/>
  <c r="Z106" i="1"/>
  <c r="AQ106" i="1"/>
  <c r="BJ106" i="1" s="1"/>
  <c r="Q107" i="1"/>
  <c r="R107" i="1" s="1"/>
  <c r="T107" i="1"/>
  <c r="Z107" i="1"/>
  <c r="AQ107" i="1"/>
  <c r="BJ107" i="1" s="1"/>
  <c r="Q108" i="1"/>
  <c r="R108" i="1" s="1"/>
  <c r="T108" i="1"/>
  <c r="Z108" i="1"/>
  <c r="AQ108" i="1"/>
  <c r="BJ108" i="1" s="1"/>
  <c r="Q109" i="1"/>
  <c r="R109" i="1" s="1"/>
  <c r="T109" i="1"/>
  <c r="Z109" i="1"/>
  <c r="AQ109" i="1"/>
  <c r="BJ109" i="1" s="1"/>
  <c r="Q110" i="1"/>
  <c r="R110" i="1" s="1"/>
  <c r="T110" i="1"/>
  <c r="Z110" i="1"/>
  <c r="AQ110" i="1"/>
  <c r="BJ110" i="1" s="1"/>
  <c r="Q111" i="1"/>
  <c r="R111" i="1" s="1"/>
  <c r="T111" i="1"/>
  <c r="Z111" i="1"/>
  <c r="AQ111" i="1"/>
  <c r="BJ111" i="1" s="1"/>
  <c r="Q112" i="1"/>
  <c r="R112" i="1" s="1"/>
  <c r="T112" i="1"/>
  <c r="Z112" i="1"/>
  <c r="AQ112" i="1"/>
  <c r="BJ112" i="1" s="1"/>
  <c r="Q113" i="1"/>
  <c r="R113" i="1" s="1"/>
  <c r="T113" i="1"/>
  <c r="Z113" i="1"/>
  <c r="AQ113" i="1"/>
  <c r="BJ113" i="1" s="1"/>
  <c r="Q114" i="1"/>
  <c r="R114" i="1" s="1"/>
  <c r="T114" i="1"/>
  <c r="Z114" i="1"/>
  <c r="AQ114" i="1"/>
  <c r="BJ114" i="1" s="1"/>
  <c r="Q115" i="1"/>
  <c r="R115" i="1" s="1"/>
  <c r="T115" i="1"/>
  <c r="Z115" i="1"/>
  <c r="AQ115" i="1"/>
  <c r="BJ115" i="1" s="1"/>
  <c r="Q116" i="1"/>
  <c r="R116" i="1" s="1"/>
  <c r="T116" i="1"/>
  <c r="Z116" i="1"/>
  <c r="AQ116" i="1"/>
  <c r="BJ116" i="1" s="1"/>
  <c r="Q117" i="1"/>
  <c r="R117" i="1" s="1"/>
  <c r="T117" i="1"/>
  <c r="Z117" i="1"/>
  <c r="AQ117" i="1"/>
  <c r="BJ117" i="1" s="1"/>
  <c r="Q118" i="1"/>
  <c r="T118" i="1"/>
  <c r="Z118" i="1"/>
  <c r="AQ118" i="1"/>
  <c r="BJ118" i="1" s="1"/>
  <c r="Q119" i="1"/>
  <c r="R119" i="1" s="1"/>
  <c r="T119" i="1"/>
  <c r="Z119" i="1"/>
  <c r="AQ119" i="1"/>
  <c r="BJ119" i="1" s="1"/>
  <c r="Q120" i="1"/>
  <c r="R120" i="1" s="1"/>
  <c r="T120" i="1"/>
  <c r="Z120" i="1"/>
  <c r="AQ120" i="1"/>
  <c r="BJ120" i="1" s="1"/>
  <c r="Q121" i="1"/>
  <c r="R121" i="1" s="1"/>
  <c r="T121" i="1"/>
  <c r="Z121" i="1"/>
  <c r="AQ121" i="1"/>
  <c r="BJ121" i="1" s="1"/>
  <c r="Q122" i="1"/>
  <c r="T122" i="1"/>
  <c r="Z122" i="1"/>
  <c r="AQ122" i="1"/>
  <c r="BJ122" i="1" s="1"/>
  <c r="Q123" i="1"/>
  <c r="R123" i="1" s="1"/>
  <c r="T123" i="1"/>
  <c r="Z123" i="1"/>
  <c r="AQ123" i="1"/>
  <c r="BJ123" i="1" s="1"/>
  <c r="Q124" i="1"/>
  <c r="R124" i="1" s="1"/>
  <c r="T124" i="1"/>
  <c r="Z124" i="1"/>
  <c r="AQ124" i="1"/>
  <c r="BJ124" i="1" s="1"/>
  <c r="Q125" i="1"/>
  <c r="R125" i="1" s="1"/>
  <c r="T125" i="1"/>
  <c r="Z125" i="1"/>
  <c r="AQ125" i="1"/>
  <c r="BJ125" i="1" s="1"/>
  <c r="Q126" i="1"/>
  <c r="T126" i="1"/>
  <c r="Z126" i="1"/>
  <c r="AQ126" i="1"/>
  <c r="BJ126" i="1" s="1"/>
  <c r="Q127" i="1"/>
  <c r="R127" i="1" s="1"/>
  <c r="T127" i="1"/>
  <c r="Z127" i="1"/>
  <c r="AQ127" i="1"/>
  <c r="BJ127" i="1" s="1"/>
  <c r="Q128" i="1"/>
  <c r="R128" i="1" s="1"/>
  <c r="T128" i="1"/>
  <c r="Z128" i="1"/>
  <c r="AQ128" i="1"/>
  <c r="BJ128" i="1" s="1"/>
  <c r="Q129" i="1"/>
  <c r="R129" i="1" s="1"/>
  <c r="T129" i="1"/>
  <c r="Z129" i="1"/>
  <c r="AQ129" i="1"/>
  <c r="BJ129" i="1" s="1"/>
  <c r="Q130" i="1"/>
  <c r="T130" i="1"/>
  <c r="Z130" i="1"/>
  <c r="AQ130" i="1"/>
  <c r="BJ130" i="1" s="1"/>
  <c r="Q131" i="1"/>
  <c r="R131" i="1" s="1"/>
  <c r="T131" i="1"/>
  <c r="Z131" i="1"/>
  <c r="AQ131" i="1"/>
  <c r="BJ131" i="1" s="1"/>
  <c r="Q132" i="1"/>
  <c r="R132" i="1" s="1"/>
  <c r="T132" i="1"/>
  <c r="Z132" i="1"/>
  <c r="AQ132" i="1"/>
  <c r="BJ132" i="1" s="1"/>
  <c r="Q133" i="1"/>
  <c r="R133" i="1" s="1"/>
  <c r="T133" i="1"/>
  <c r="Z133" i="1"/>
  <c r="AQ133" i="1"/>
  <c r="BJ133" i="1" s="1"/>
  <c r="Q134" i="1"/>
  <c r="T134" i="1"/>
  <c r="Z134" i="1"/>
  <c r="AQ134" i="1"/>
  <c r="BJ134" i="1" s="1"/>
  <c r="Q135" i="1"/>
  <c r="R135" i="1" s="1"/>
  <c r="T135" i="1"/>
  <c r="Z135" i="1"/>
  <c r="AQ135" i="1"/>
  <c r="BJ135" i="1" s="1"/>
  <c r="Q136" i="1"/>
  <c r="R136" i="1" s="1"/>
  <c r="T136" i="1"/>
  <c r="Z136" i="1"/>
  <c r="AQ136" i="1"/>
  <c r="BJ136" i="1" s="1"/>
  <c r="Q137" i="1"/>
  <c r="R137" i="1" s="1"/>
  <c r="T137" i="1"/>
  <c r="Z137" i="1"/>
  <c r="AQ137" i="1"/>
  <c r="BJ137" i="1" s="1"/>
  <c r="Q138" i="1"/>
  <c r="T138" i="1"/>
  <c r="Z138" i="1"/>
  <c r="AQ138" i="1"/>
  <c r="BJ138" i="1" s="1"/>
  <c r="Q139" i="1"/>
  <c r="R139" i="1" s="1"/>
  <c r="T139" i="1"/>
  <c r="Z139" i="1"/>
  <c r="AQ139" i="1"/>
  <c r="BJ139" i="1" s="1"/>
  <c r="Q140" i="1"/>
  <c r="R140" i="1" s="1"/>
  <c r="T140" i="1"/>
  <c r="Z140" i="1"/>
  <c r="AQ140" i="1"/>
  <c r="BJ140" i="1" s="1"/>
  <c r="Q141" i="1"/>
  <c r="R141" i="1" s="1"/>
  <c r="T141" i="1"/>
  <c r="Z141" i="1"/>
  <c r="AQ141" i="1"/>
  <c r="BJ141" i="1" s="1"/>
  <c r="Q142" i="1"/>
  <c r="T142" i="1"/>
  <c r="Z142" i="1"/>
  <c r="AQ142" i="1"/>
  <c r="BJ142" i="1" s="1"/>
  <c r="Q143" i="1"/>
  <c r="R143" i="1" s="1"/>
  <c r="T143" i="1"/>
  <c r="Z143" i="1"/>
  <c r="AQ143" i="1"/>
  <c r="BJ143" i="1" s="1"/>
  <c r="Q144" i="1"/>
  <c r="R144" i="1" s="1"/>
  <c r="T144" i="1"/>
  <c r="Z144" i="1"/>
  <c r="AQ144" i="1"/>
  <c r="BJ144" i="1" s="1"/>
  <c r="Q145" i="1"/>
  <c r="R145" i="1" s="1"/>
  <c r="T145" i="1"/>
  <c r="Z145" i="1"/>
  <c r="AQ145" i="1"/>
  <c r="BJ145" i="1" s="1"/>
  <c r="Q146" i="1"/>
  <c r="T146" i="1"/>
  <c r="Z146" i="1"/>
  <c r="AQ146" i="1"/>
  <c r="BJ146" i="1" s="1"/>
  <c r="Q147" i="1"/>
  <c r="R147" i="1" s="1"/>
  <c r="T147" i="1"/>
  <c r="Z147" i="1"/>
  <c r="AQ147" i="1"/>
  <c r="BJ147" i="1" s="1"/>
  <c r="Q148" i="1"/>
  <c r="R148" i="1" s="1"/>
  <c r="T148" i="1"/>
  <c r="Z148" i="1"/>
  <c r="AQ148" i="1"/>
  <c r="BJ148" i="1" s="1"/>
  <c r="Q149" i="1"/>
  <c r="R149" i="1" s="1"/>
  <c r="T149" i="1"/>
  <c r="Z149" i="1"/>
  <c r="AQ149" i="1"/>
  <c r="BJ149" i="1" s="1"/>
  <c r="Q150" i="1"/>
  <c r="T150" i="1"/>
  <c r="Z150" i="1"/>
  <c r="AQ150" i="1"/>
  <c r="BJ150" i="1" s="1"/>
  <c r="Q21" i="1"/>
  <c r="R21" i="1" s="1"/>
  <c r="T21" i="1"/>
  <c r="Z21" i="1"/>
  <c r="AQ21" i="1"/>
  <c r="BJ21" i="1" s="1"/>
  <c r="Q22" i="1"/>
  <c r="S22" i="1" s="1"/>
  <c r="T22" i="1"/>
  <c r="Z22" i="1"/>
  <c r="AQ22" i="1"/>
  <c r="BJ22" i="1" s="1"/>
  <c r="Q23" i="1"/>
  <c r="R23" i="1" s="1"/>
  <c r="T23" i="1"/>
  <c r="Z23" i="1"/>
  <c r="AQ23" i="1"/>
  <c r="BJ23" i="1" s="1"/>
  <c r="Q24" i="1"/>
  <c r="R24" i="1" s="1"/>
  <c r="T24" i="1"/>
  <c r="Z24" i="1"/>
  <c r="AQ24" i="1"/>
  <c r="BJ24" i="1" s="1"/>
  <c r="Q25" i="1"/>
  <c r="R25" i="1" s="1"/>
  <c r="T25" i="1"/>
  <c r="Z25" i="1"/>
  <c r="AQ25" i="1"/>
  <c r="BJ25" i="1" s="1"/>
  <c r="Q26" i="1"/>
  <c r="R26" i="1" s="1"/>
  <c r="T26" i="1"/>
  <c r="Z26" i="1"/>
  <c r="AQ26" i="1"/>
  <c r="BJ26" i="1" s="1"/>
  <c r="Q27" i="1"/>
  <c r="R27" i="1" s="1"/>
  <c r="T27" i="1"/>
  <c r="Z27" i="1"/>
  <c r="AQ27" i="1"/>
  <c r="BJ27" i="1" s="1"/>
  <c r="Q28" i="1"/>
  <c r="S28" i="1" s="1"/>
  <c r="T28" i="1"/>
  <c r="Z28" i="1"/>
  <c r="AQ28" i="1"/>
  <c r="BJ28" i="1" s="1"/>
  <c r="Q29" i="1"/>
  <c r="R29" i="1" s="1"/>
  <c r="T29" i="1"/>
  <c r="Z29" i="1"/>
  <c r="AQ29" i="1"/>
  <c r="BJ29" i="1" s="1"/>
  <c r="Q30" i="1"/>
  <c r="S30" i="1" s="1"/>
  <c r="T30" i="1"/>
  <c r="Z30" i="1"/>
  <c r="AQ30" i="1"/>
  <c r="BJ30" i="1" s="1"/>
  <c r="Q31" i="1"/>
  <c r="R31" i="1" s="1"/>
  <c r="T31" i="1"/>
  <c r="Z31" i="1"/>
  <c r="AQ31" i="1"/>
  <c r="BJ31" i="1" s="1"/>
  <c r="Q32" i="1"/>
  <c r="R32" i="1" s="1"/>
  <c r="T32" i="1"/>
  <c r="Z32" i="1"/>
  <c r="AQ32" i="1"/>
  <c r="BJ32" i="1" s="1"/>
  <c r="Q33" i="1"/>
  <c r="R33" i="1" s="1"/>
  <c r="T33" i="1"/>
  <c r="Z33" i="1"/>
  <c r="AQ33" i="1"/>
  <c r="BJ33" i="1" s="1"/>
  <c r="Q34" i="1"/>
  <c r="S34" i="1" s="1"/>
  <c r="T34" i="1"/>
  <c r="Z34" i="1"/>
  <c r="AQ34" i="1"/>
  <c r="BJ34" i="1" s="1"/>
  <c r="Q35" i="1"/>
  <c r="R35" i="1" s="1"/>
  <c r="T35" i="1"/>
  <c r="Z35" i="1"/>
  <c r="AQ35" i="1"/>
  <c r="BJ35" i="1" s="1"/>
  <c r="Q36" i="1"/>
  <c r="R36" i="1" s="1"/>
  <c r="T36" i="1"/>
  <c r="Z36" i="1"/>
  <c r="AQ36" i="1"/>
  <c r="BJ36" i="1" s="1"/>
  <c r="Q37" i="1"/>
  <c r="R37" i="1" s="1"/>
  <c r="T37" i="1"/>
  <c r="Z37" i="1"/>
  <c r="AQ37" i="1"/>
  <c r="BJ37" i="1" s="1"/>
  <c r="Q38" i="1"/>
  <c r="R38" i="1" s="1"/>
  <c r="T38" i="1"/>
  <c r="Z38" i="1"/>
  <c r="AQ38" i="1"/>
  <c r="BJ38" i="1" s="1"/>
  <c r="Q39" i="1"/>
  <c r="R39" i="1" s="1"/>
  <c r="T39" i="1"/>
  <c r="Z39" i="1"/>
  <c r="AQ39" i="1"/>
  <c r="BJ39" i="1" s="1"/>
  <c r="Q40" i="1"/>
  <c r="S40" i="1" s="1"/>
  <c r="T40" i="1"/>
  <c r="Z40" i="1"/>
  <c r="AQ40" i="1"/>
  <c r="BJ40" i="1" s="1"/>
  <c r="Q41" i="1"/>
  <c r="S41" i="1" s="1"/>
  <c r="T41" i="1"/>
  <c r="Z41" i="1"/>
  <c r="AQ41" i="1"/>
  <c r="BJ41" i="1" s="1"/>
  <c r="Q42" i="1"/>
  <c r="R42" i="1" s="1"/>
  <c r="T42" i="1"/>
  <c r="Z42" i="1"/>
  <c r="AQ42" i="1"/>
  <c r="BJ42" i="1" s="1"/>
  <c r="Q43" i="1"/>
  <c r="R43" i="1" s="1"/>
  <c r="T43" i="1"/>
  <c r="Z43" i="1"/>
  <c r="AQ43" i="1"/>
  <c r="BJ43" i="1" s="1"/>
  <c r="Q44" i="1"/>
  <c r="S44" i="1" s="1"/>
  <c r="T44" i="1"/>
  <c r="Z44" i="1"/>
  <c r="AQ44" i="1"/>
  <c r="BJ44" i="1" s="1"/>
  <c r="Q45" i="1"/>
  <c r="R45" i="1" s="1"/>
  <c r="T45" i="1"/>
  <c r="Z45" i="1"/>
  <c r="AQ45" i="1"/>
  <c r="BJ45" i="1" s="1"/>
  <c r="Q46" i="1"/>
  <c r="R46" i="1" s="1"/>
  <c r="T46" i="1"/>
  <c r="Z46" i="1"/>
  <c r="AQ46" i="1"/>
  <c r="BJ46" i="1" s="1"/>
  <c r="Q47" i="1"/>
  <c r="R47" i="1" s="1"/>
  <c r="T47" i="1"/>
  <c r="Z47" i="1"/>
  <c r="AQ47" i="1"/>
  <c r="BJ47" i="1" s="1"/>
  <c r="Q48" i="1"/>
  <c r="S48" i="1" s="1"/>
  <c r="T48" i="1"/>
  <c r="Z48" i="1"/>
  <c r="AQ48" i="1"/>
  <c r="BJ48" i="1" s="1"/>
  <c r="Q49" i="1"/>
  <c r="S49" i="1" s="1"/>
  <c r="T49" i="1"/>
  <c r="Z49" i="1"/>
  <c r="AQ49" i="1"/>
  <c r="BJ49" i="1" s="1"/>
  <c r="Q50" i="1"/>
  <c r="S50" i="1" s="1"/>
  <c r="T50" i="1"/>
  <c r="Z50" i="1"/>
  <c r="AQ50" i="1"/>
  <c r="BJ50" i="1" s="1"/>
  <c r="Q51" i="1"/>
  <c r="R51" i="1" s="1"/>
  <c r="T51" i="1"/>
  <c r="Z51" i="1"/>
  <c r="AQ51" i="1"/>
  <c r="BJ51" i="1" s="1"/>
  <c r="Q52" i="1"/>
  <c r="S52" i="1" s="1"/>
  <c r="T52" i="1"/>
  <c r="Z52" i="1"/>
  <c r="AQ52" i="1"/>
  <c r="BJ52" i="1" s="1"/>
  <c r="Q53" i="1"/>
  <c r="R53" i="1" s="1"/>
  <c r="T53" i="1"/>
  <c r="Z53" i="1"/>
  <c r="AQ53" i="1"/>
  <c r="BJ53" i="1" s="1"/>
  <c r="Q54" i="1"/>
  <c r="R54" i="1" s="1"/>
  <c r="T54" i="1"/>
  <c r="Z54" i="1"/>
  <c r="AQ54" i="1"/>
  <c r="BJ54" i="1" s="1"/>
  <c r="Q55" i="1"/>
  <c r="R55" i="1" s="1"/>
  <c r="T55" i="1"/>
  <c r="Z55" i="1"/>
  <c r="AQ55" i="1"/>
  <c r="BJ55" i="1" s="1"/>
  <c r="Q56" i="1"/>
  <c r="R56" i="1" s="1"/>
  <c r="T56" i="1"/>
  <c r="Z56" i="1"/>
  <c r="AQ56" i="1"/>
  <c r="BJ56" i="1" s="1"/>
  <c r="Q57" i="1"/>
  <c r="R57" i="1" s="1"/>
  <c r="T57" i="1"/>
  <c r="Z57" i="1"/>
  <c r="AQ57" i="1"/>
  <c r="BJ57" i="1" s="1"/>
  <c r="BJ415" i="1" l="1"/>
  <c r="AA6" i="14"/>
  <c r="AP6" i="14" s="1"/>
  <c r="AN87" i="13"/>
  <c r="AP87" i="13" s="1"/>
  <c r="BI87" i="13" s="1"/>
  <c r="AN79" i="13"/>
  <c r="AP79" i="13" s="1"/>
  <c r="BI79" i="13" s="1"/>
  <c r="AA5" i="14"/>
  <c r="AP5" i="14" s="1"/>
  <c r="AQ5" i="14" s="1"/>
  <c r="D12" i="20"/>
  <c r="I12" i="20"/>
  <c r="I12" i="19"/>
  <c r="I12" i="21"/>
  <c r="E12" i="19"/>
  <c r="D12" i="19"/>
  <c r="BG5" i="13"/>
  <c r="AN19" i="13"/>
  <c r="AP19" i="13" s="1"/>
  <c r="BI19" i="13" s="1"/>
  <c r="AP17" i="16"/>
  <c r="BI17" i="16" s="1"/>
  <c r="AN14" i="13"/>
  <c r="AP14" i="13" s="1"/>
  <c r="BI14" i="13" s="1"/>
  <c r="AN141" i="13"/>
  <c r="AN36" i="13"/>
  <c r="AN28" i="13"/>
  <c r="AP28" i="13" s="1"/>
  <c r="BI28" i="13" s="1"/>
  <c r="AN20" i="13"/>
  <c r="E12" i="20"/>
  <c r="AP15" i="16"/>
  <c r="BI15" i="16" s="1"/>
  <c r="C11" i="21"/>
  <c r="C15" i="21" s="1"/>
  <c r="Y12" i="16"/>
  <c r="AN42" i="13"/>
  <c r="AP42" i="13" s="1"/>
  <c r="BI42" i="13" s="1"/>
  <c r="AN41" i="13"/>
  <c r="AN12" i="13"/>
  <c r="AP12" i="13" s="1"/>
  <c r="BI12" i="13" s="1"/>
  <c r="T296" i="13"/>
  <c r="BG296" i="13" s="1"/>
  <c r="AN343" i="13"/>
  <c r="AP343" i="13" s="1"/>
  <c r="BI343" i="13" s="1"/>
  <c r="AN116" i="13"/>
  <c r="AN133" i="13"/>
  <c r="AP133" i="13" s="1"/>
  <c r="BI133" i="13" s="1"/>
  <c r="T355" i="13"/>
  <c r="BG355" i="13" s="1"/>
  <c r="AN355" i="13" s="1"/>
  <c r="T351" i="13"/>
  <c r="BG351" i="13" s="1"/>
  <c r="AN351" i="13" s="1"/>
  <c r="AP351" i="13" s="1"/>
  <c r="BI351" i="13" s="1"/>
  <c r="AN80" i="13"/>
  <c r="AN39" i="13"/>
  <c r="AN35" i="13"/>
  <c r="AP35" i="13" s="1"/>
  <c r="BI35" i="13" s="1"/>
  <c r="AN11" i="13"/>
  <c r="AP11" i="13" s="1"/>
  <c r="BI11" i="13" s="1"/>
  <c r="AN126" i="13"/>
  <c r="AP126" i="13" s="1"/>
  <c r="BI126" i="13" s="1"/>
  <c r="V5" i="4"/>
  <c r="Y91" i="13"/>
  <c r="AN91" i="13" s="1"/>
  <c r="AP91" i="13" s="1"/>
  <c r="BI91" i="13" s="1"/>
  <c r="AN198" i="13"/>
  <c r="AP198" i="13" s="1"/>
  <c r="BI198" i="13" s="1"/>
  <c r="AN353" i="13"/>
  <c r="AP353" i="13" s="1"/>
  <c r="BI353" i="13" s="1"/>
  <c r="V133" i="3"/>
  <c r="V167" i="3"/>
  <c r="V141" i="3"/>
  <c r="V183" i="3"/>
  <c r="V125" i="3"/>
  <c r="V151" i="3"/>
  <c r="AN174" i="13"/>
  <c r="AN202" i="13"/>
  <c r="AP202" i="13" s="1"/>
  <c r="BI202" i="13" s="1"/>
  <c r="AN120" i="13"/>
  <c r="AP120" i="13" s="1"/>
  <c r="BI120" i="13" s="1"/>
  <c r="AN139" i="13"/>
  <c r="AP139" i="13" s="1"/>
  <c r="BI139" i="13" s="1"/>
  <c r="AN37" i="13"/>
  <c r="AP37" i="13" s="1"/>
  <c r="BI37" i="13" s="1"/>
  <c r="AN21" i="13"/>
  <c r="AP21" i="13" s="1"/>
  <c r="BI21" i="13" s="1"/>
  <c r="AN17" i="13"/>
  <c r="AP17" i="13" s="1"/>
  <c r="BI17" i="13" s="1"/>
  <c r="AN40" i="13"/>
  <c r="AN32" i="13"/>
  <c r="AP32" i="13" s="1"/>
  <c r="BI32" i="13" s="1"/>
  <c r="AN24" i="13"/>
  <c r="AN142" i="13"/>
  <c r="AP142" i="13" s="1"/>
  <c r="BI142" i="13" s="1"/>
  <c r="AP19" i="16"/>
  <c r="BI19" i="16" s="1"/>
  <c r="AN118" i="13"/>
  <c r="AP118" i="13" s="1"/>
  <c r="BI118" i="13" s="1"/>
  <c r="AN33" i="13"/>
  <c r="AP33" i="13" s="1"/>
  <c r="BI33" i="13" s="1"/>
  <c r="AN341" i="13"/>
  <c r="AP341" i="13" s="1"/>
  <c r="BI341" i="13" s="1"/>
  <c r="AN124" i="13"/>
  <c r="V122" i="3"/>
  <c r="V126" i="3"/>
  <c r="V130" i="3"/>
  <c r="V134" i="3"/>
  <c r="V138" i="3"/>
  <c r="V142" i="3"/>
  <c r="V149" i="3"/>
  <c r="V165" i="3"/>
  <c r="V181" i="3"/>
  <c r="V197" i="3"/>
  <c r="V213" i="3"/>
  <c r="V217" i="3"/>
  <c r="V221" i="3"/>
  <c r="V225" i="3"/>
  <c r="V229" i="3"/>
  <c r="V120" i="3"/>
  <c r="V124" i="3"/>
  <c r="V128" i="3"/>
  <c r="V132" i="3"/>
  <c r="V136" i="3"/>
  <c r="V140" i="3"/>
  <c r="V144" i="3"/>
  <c r="V157" i="3"/>
  <c r="V173" i="3"/>
  <c r="V189" i="3"/>
  <c r="V205" i="3"/>
  <c r="V215" i="3"/>
  <c r="V219" i="3"/>
  <c r="V223" i="3"/>
  <c r="V227" i="3"/>
  <c r="V233" i="3"/>
  <c r="V231" i="3"/>
  <c r="V199" i="3"/>
  <c r="V6" i="4"/>
  <c r="AP83" i="15"/>
  <c r="BI83" i="15" s="1"/>
  <c r="AN158" i="13"/>
  <c r="AN350" i="13"/>
  <c r="AP350" i="13" s="1"/>
  <c r="BI350" i="13" s="1"/>
  <c r="AN352" i="13"/>
  <c r="V235" i="3"/>
  <c r="V237" i="3"/>
  <c r="V238" i="3"/>
  <c r="V240" i="3"/>
  <c r="V242" i="3"/>
  <c r="V244" i="3"/>
  <c r="V246" i="3"/>
  <c r="V248" i="3"/>
  <c r="V250" i="3"/>
  <c r="V252" i="3"/>
  <c r="V254" i="3"/>
  <c r="V256" i="3"/>
  <c r="V258" i="3"/>
  <c r="V260" i="3"/>
  <c r="V262" i="3"/>
  <c r="V264" i="3"/>
  <c r="V58" i="4"/>
  <c r="V55" i="4"/>
  <c r="V51" i="4"/>
  <c r="V46" i="4"/>
  <c r="V43" i="4"/>
  <c r="V31" i="4"/>
  <c r="V35" i="4"/>
  <c r="V39" i="4"/>
  <c r="V27" i="4"/>
  <c r="V23" i="4"/>
  <c r="V19" i="4"/>
  <c r="V14" i="4"/>
  <c r="V11" i="4"/>
  <c r="V8" i="4"/>
  <c r="S419" i="1"/>
  <c r="U419" i="1" s="1"/>
  <c r="BH419" i="1" s="1"/>
  <c r="AO419" i="1" s="1"/>
  <c r="V150" i="3"/>
  <c r="V156" i="3"/>
  <c r="V182" i="3"/>
  <c r="V188" i="3"/>
  <c r="V239" i="3"/>
  <c r="V241" i="3"/>
  <c r="V243" i="3"/>
  <c r="V245" i="3"/>
  <c r="V247" i="3"/>
  <c r="V249" i="3"/>
  <c r="V251" i="3"/>
  <c r="V253" i="3"/>
  <c r="V255" i="3"/>
  <c r="V257" i="3"/>
  <c r="V259" i="3"/>
  <c r="V261" i="3"/>
  <c r="V263" i="3"/>
  <c r="V265" i="3"/>
  <c r="V267" i="3"/>
  <c r="V269" i="3"/>
  <c r="V271" i="3"/>
  <c r="V273" i="3"/>
  <c r="V275" i="3"/>
  <c r="V277" i="3"/>
  <c r="V279" i="3"/>
  <c r="V281" i="3"/>
  <c r="V283" i="3"/>
  <c r="V285" i="3"/>
  <c r="V287" i="3"/>
  <c r="V289" i="3"/>
  <c r="V291" i="3"/>
  <c r="V172" i="3"/>
  <c r="V204" i="3"/>
  <c r="V266" i="3"/>
  <c r="V268" i="3"/>
  <c r="V270" i="3"/>
  <c r="V272" i="3"/>
  <c r="V274" i="3"/>
  <c r="V276" i="3"/>
  <c r="V278" i="3"/>
  <c r="V280" i="3"/>
  <c r="V282" i="3"/>
  <c r="V284" i="3"/>
  <c r="V286" i="3"/>
  <c r="V288" i="3"/>
  <c r="V290" i="3"/>
  <c r="V292" i="3"/>
  <c r="V166" i="3"/>
  <c r="V198" i="3"/>
  <c r="V294" i="3"/>
  <c r="V296" i="3"/>
  <c r="V298" i="3"/>
  <c r="V300" i="3"/>
  <c r="V302" i="3"/>
  <c r="V304" i="3"/>
  <c r="S613" i="1"/>
  <c r="U613" i="1" s="1"/>
  <c r="BH613" i="1" s="1"/>
  <c r="AO613" i="1" s="1"/>
  <c r="S67" i="1"/>
  <c r="U67" i="1" s="1"/>
  <c r="BH67" i="1" s="1"/>
  <c r="AO67" i="1" s="1"/>
  <c r="S638" i="1"/>
  <c r="S548" i="1"/>
  <c r="U548" i="1" s="1"/>
  <c r="BH548" i="1" s="1"/>
  <c r="AO548" i="1" s="1"/>
  <c r="S37" i="1"/>
  <c r="U37" i="1" s="1"/>
  <c r="BH37" i="1" s="1"/>
  <c r="AO37" i="1" s="1"/>
  <c r="S66" i="1"/>
  <c r="U66" i="1" s="1"/>
  <c r="BH66" i="1" s="1"/>
  <c r="AO66" i="1" s="1"/>
  <c r="U638" i="1"/>
  <c r="BH638" i="1" s="1"/>
  <c r="AO638" i="1" s="1"/>
  <c r="S634" i="1"/>
  <c r="U634" i="1" s="1"/>
  <c r="BH634" i="1" s="1"/>
  <c r="AO634" i="1" s="1"/>
  <c r="S601" i="1"/>
  <c r="U601" i="1" s="1"/>
  <c r="BH601" i="1" s="1"/>
  <c r="AO601" i="1" s="1"/>
  <c r="S476" i="1"/>
  <c r="U476" i="1" s="1"/>
  <c r="BH476" i="1" s="1"/>
  <c r="AO476" i="1" s="1"/>
  <c r="S465" i="1"/>
  <c r="U465" i="1" s="1"/>
  <c r="BH465" i="1" s="1"/>
  <c r="AO465" i="1" s="1"/>
  <c r="S378" i="1"/>
  <c r="U378" i="1" s="1"/>
  <c r="BH378" i="1" s="1"/>
  <c r="AO378" i="1" s="1"/>
  <c r="S160" i="1"/>
  <c r="U160" i="1" s="1"/>
  <c r="BH160" i="1" s="1"/>
  <c r="AO160" i="1" s="1"/>
  <c r="AN89" i="13"/>
  <c r="AP89" i="13" s="1"/>
  <c r="BI89" i="13" s="1"/>
  <c r="AN150" i="13"/>
  <c r="AP150" i="13" s="1"/>
  <c r="BI150" i="13" s="1"/>
  <c r="S55" i="1"/>
  <c r="U55" i="1" s="1"/>
  <c r="BH55" i="1" s="1"/>
  <c r="AO55" i="1" s="1"/>
  <c r="S68" i="1"/>
  <c r="U68" i="1" s="1"/>
  <c r="BH68" i="1" s="1"/>
  <c r="AO68" i="1" s="1"/>
  <c r="S64" i="1"/>
  <c r="U64" i="1" s="1"/>
  <c r="BH64" i="1" s="1"/>
  <c r="AO64" i="1" s="1"/>
  <c r="S63" i="1"/>
  <c r="U63" i="1" s="1"/>
  <c r="BH63" i="1" s="1"/>
  <c r="AO63" i="1" s="1"/>
  <c r="S640" i="1"/>
  <c r="U640" i="1" s="1"/>
  <c r="BH640" i="1" s="1"/>
  <c r="AO640" i="1" s="1"/>
  <c r="S635" i="1"/>
  <c r="U635" i="1" s="1"/>
  <c r="BH635" i="1" s="1"/>
  <c r="AO635" i="1" s="1"/>
  <c r="S630" i="1"/>
  <c r="U630" i="1" s="1"/>
  <c r="BH630" i="1" s="1"/>
  <c r="AO630" i="1" s="1"/>
  <c r="S602" i="1"/>
  <c r="U602" i="1" s="1"/>
  <c r="BH602" i="1" s="1"/>
  <c r="AO602" i="1" s="1"/>
  <c r="S580" i="1"/>
  <c r="U580" i="1" s="1"/>
  <c r="BH580" i="1" s="1"/>
  <c r="AO580" i="1" s="1"/>
  <c r="S508" i="1"/>
  <c r="U508" i="1" s="1"/>
  <c r="BH508" i="1" s="1"/>
  <c r="AO508" i="1" s="1"/>
  <c r="S442" i="1"/>
  <c r="U442" i="1" s="1"/>
  <c r="BH442" i="1" s="1"/>
  <c r="AO442" i="1" s="1"/>
  <c r="S399" i="1"/>
  <c r="U399" i="1" s="1"/>
  <c r="BH399" i="1" s="1"/>
  <c r="AO399" i="1" s="1"/>
  <c r="S355" i="1"/>
  <c r="U355" i="1" s="1"/>
  <c r="BH355" i="1" s="1"/>
  <c r="AO355" i="1" s="1"/>
  <c r="AN346" i="13"/>
  <c r="AP346" i="13" s="1"/>
  <c r="BI346" i="13" s="1"/>
  <c r="S45" i="1"/>
  <c r="U45" i="1" s="1"/>
  <c r="BH45" i="1" s="1"/>
  <c r="AO45" i="1" s="1"/>
  <c r="S24" i="1"/>
  <c r="U24" i="1" s="1"/>
  <c r="BH24" i="1" s="1"/>
  <c r="AO24" i="1" s="1"/>
  <c r="S82" i="1"/>
  <c r="U82" i="1" s="1"/>
  <c r="BH82" i="1" s="1"/>
  <c r="AO82" i="1" s="1"/>
  <c r="S58" i="1"/>
  <c r="U58" i="1" s="1"/>
  <c r="BH58" i="1" s="1"/>
  <c r="AO58" i="1" s="1"/>
  <c r="S615" i="1"/>
  <c r="U615" i="1" s="1"/>
  <c r="BH615" i="1" s="1"/>
  <c r="AO615" i="1" s="1"/>
  <c r="S603" i="1"/>
  <c r="S597" i="1"/>
  <c r="U597" i="1" s="1"/>
  <c r="BH597" i="1" s="1"/>
  <c r="AO597" i="1" s="1"/>
  <c r="S564" i="1"/>
  <c r="U564" i="1" s="1"/>
  <c r="BH564" i="1" s="1"/>
  <c r="AO564" i="1" s="1"/>
  <c r="S532" i="1"/>
  <c r="U532" i="1" s="1"/>
  <c r="BH532" i="1" s="1"/>
  <c r="AO532" i="1" s="1"/>
  <c r="S492" i="1"/>
  <c r="S453" i="1"/>
  <c r="U453" i="1" s="1"/>
  <c r="BH453" i="1" s="1"/>
  <c r="AO453" i="1" s="1"/>
  <c r="S431" i="1"/>
  <c r="U431" i="1" s="1"/>
  <c r="BH431" i="1" s="1"/>
  <c r="AO431" i="1" s="1"/>
  <c r="S410" i="1"/>
  <c r="U410" i="1" s="1"/>
  <c r="BH410" i="1" s="1"/>
  <c r="AO410" i="1" s="1"/>
  <c r="S387" i="1"/>
  <c r="U387" i="1" s="1"/>
  <c r="BH387" i="1" s="1"/>
  <c r="AO387" i="1" s="1"/>
  <c r="S367" i="1"/>
  <c r="U367" i="1" s="1"/>
  <c r="BH367" i="1" s="1"/>
  <c r="AO367" i="1" s="1"/>
  <c r="S346" i="1"/>
  <c r="U346" i="1" s="1"/>
  <c r="BH346" i="1" s="1"/>
  <c r="AO346" i="1" s="1"/>
  <c r="S248" i="1"/>
  <c r="U248" i="1" s="1"/>
  <c r="BH248" i="1" s="1"/>
  <c r="AO248" i="1" s="1"/>
  <c r="S207" i="1"/>
  <c r="U207" i="1" s="1"/>
  <c r="BH207" i="1" s="1"/>
  <c r="AO207" i="1" s="1"/>
  <c r="S171" i="1"/>
  <c r="U171" i="1" s="1"/>
  <c r="BH171" i="1" s="1"/>
  <c r="AO171" i="1" s="1"/>
  <c r="AP15" i="15"/>
  <c r="BI15" i="15" s="1"/>
  <c r="AP17" i="15"/>
  <c r="BI17" i="15" s="1"/>
  <c r="AP19" i="15"/>
  <c r="BI19" i="15" s="1"/>
  <c r="AP21" i="15"/>
  <c r="BI21" i="15" s="1"/>
  <c r="AP23" i="15"/>
  <c r="BI23" i="15" s="1"/>
  <c r="AP25" i="15"/>
  <c r="BI25" i="15" s="1"/>
  <c r="AP27" i="15"/>
  <c r="BI27" i="15" s="1"/>
  <c r="AP29" i="15"/>
  <c r="BI29" i="15" s="1"/>
  <c r="AP31" i="15"/>
  <c r="BI31" i="15" s="1"/>
  <c r="AP33" i="15"/>
  <c r="BI33" i="15" s="1"/>
  <c r="AP16" i="15"/>
  <c r="BI16" i="15" s="1"/>
  <c r="AP18" i="15"/>
  <c r="BI18" i="15" s="1"/>
  <c r="AP20" i="15"/>
  <c r="BI20" i="15" s="1"/>
  <c r="AP22" i="15"/>
  <c r="BI22" i="15" s="1"/>
  <c r="AP24" i="15"/>
  <c r="BI24" i="15" s="1"/>
  <c r="AP26" i="15"/>
  <c r="BI26" i="15" s="1"/>
  <c r="AP28" i="15"/>
  <c r="BI28" i="15" s="1"/>
  <c r="AP30" i="15"/>
  <c r="BI30" i="15" s="1"/>
  <c r="AP32" i="15"/>
  <c r="BI32" i="15" s="1"/>
  <c r="AP42" i="15"/>
  <c r="BI42" i="15" s="1"/>
  <c r="BI5" i="15"/>
  <c r="D11" i="21"/>
  <c r="D15" i="21" s="1"/>
  <c r="S36" i="1"/>
  <c r="U36" i="1" s="1"/>
  <c r="BH36" i="1" s="1"/>
  <c r="AO36" i="1" s="1"/>
  <c r="S57" i="1"/>
  <c r="U57" i="1" s="1"/>
  <c r="BH57" i="1" s="1"/>
  <c r="AO57" i="1" s="1"/>
  <c r="S54" i="1"/>
  <c r="U54" i="1" s="1"/>
  <c r="BH54" i="1" s="1"/>
  <c r="AO54" i="1" s="1"/>
  <c r="S51" i="1"/>
  <c r="U51" i="1" s="1"/>
  <c r="BH51" i="1" s="1"/>
  <c r="AO51" i="1" s="1"/>
  <c r="R50" i="1"/>
  <c r="U50" i="1" s="1"/>
  <c r="BH50" i="1" s="1"/>
  <c r="AO50" i="1" s="1"/>
  <c r="S47" i="1"/>
  <c r="U47" i="1" s="1"/>
  <c r="BH47" i="1" s="1"/>
  <c r="AO47" i="1" s="1"/>
  <c r="R44" i="1"/>
  <c r="U44" i="1" s="1"/>
  <c r="BH44" i="1" s="1"/>
  <c r="AO44" i="1" s="1"/>
  <c r="S43" i="1"/>
  <c r="U43" i="1" s="1"/>
  <c r="BH43" i="1" s="1"/>
  <c r="AO43" i="1" s="1"/>
  <c r="S39" i="1"/>
  <c r="S35" i="1"/>
  <c r="U35" i="1" s="1"/>
  <c r="BH35" i="1" s="1"/>
  <c r="AO35" i="1" s="1"/>
  <c r="S32" i="1"/>
  <c r="U32" i="1" s="1"/>
  <c r="BH32" i="1" s="1"/>
  <c r="AO32" i="1" s="1"/>
  <c r="S117" i="1"/>
  <c r="U117" i="1" s="1"/>
  <c r="BH117" i="1" s="1"/>
  <c r="AO117" i="1" s="1"/>
  <c r="S116" i="1"/>
  <c r="U116" i="1" s="1"/>
  <c r="BH116" i="1" s="1"/>
  <c r="AO116" i="1" s="1"/>
  <c r="S115" i="1"/>
  <c r="S114" i="1"/>
  <c r="U114" i="1" s="1"/>
  <c r="BH114" i="1" s="1"/>
  <c r="AO114" i="1" s="1"/>
  <c r="S113" i="1"/>
  <c r="U113" i="1" s="1"/>
  <c r="BH113" i="1" s="1"/>
  <c r="AO113" i="1" s="1"/>
  <c r="S112" i="1"/>
  <c r="S111" i="1"/>
  <c r="U111" i="1" s="1"/>
  <c r="BH111" i="1" s="1"/>
  <c r="AO111" i="1" s="1"/>
  <c r="S110" i="1"/>
  <c r="U110" i="1" s="1"/>
  <c r="BH110" i="1" s="1"/>
  <c r="AO110" i="1" s="1"/>
  <c r="S109" i="1"/>
  <c r="U109" i="1" s="1"/>
  <c r="BH109" i="1" s="1"/>
  <c r="AO109" i="1" s="1"/>
  <c r="S108" i="1"/>
  <c r="U108" i="1" s="1"/>
  <c r="BH108" i="1" s="1"/>
  <c r="AO108" i="1" s="1"/>
  <c r="S107" i="1"/>
  <c r="U107" i="1" s="1"/>
  <c r="BH107" i="1" s="1"/>
  <c r="AO107" i="1" s="1"/>
  <c r="S106" i="1"/>
  <c r="U106" i="1" s="1"/>
  <c r="BH106" i="1" s="1"/>
  <c r="AO106" i="1" s="1"/>
  <c r="S105" i="1"/>
  <c r="U105" i="1" s="1"/>
  <c r="BH105" i="1" s="1"/>
  <c r="AO105" i="1" s="1"/>
  <c r="S104" i="1"/>
  <c r="U104" i="1" s="1"/>
  <c r="BH104" i="1" s="1"/>
  <c r="AO104" i="1" s="1"/>
  <c r="S103" i="1"/>
  <c r="U103" i="1" s="1"/>
  <c r="BH103" i="1" s="1"/>
  <c r="AO103" i="1" s="1"/>
  <c r="S102" i="1"/>
  <c r="U102" i="1" s="1"/>
  <c r="BH102" i="1" s="1"/>
  <c r="AO102" i="1" s="1"/>
  <c r="S101" i="1"/>
  <c r="U101" i="1" s="1"/>
  <c r="BH101" i="1" s="1"/>
  <c r="AO101" i="1" s="1"/>
  <c r="S100" i="1"/>
  <c r="U100" i="1" s="1"/>
  <c r="BH100" i="1" s="1"/>
  <c r="AO100" i="1" s="1"/>
  <c r="S99" i="1"/>
  <c r="U99" i="1" s="1"/>
  <c r="BH99" i="1" s="1"/>
  <c r="AO99" i="1" s="1"/>
  <c r="S98" i="1"/>
  <c r="U98" i="1" s="1"/>
  <c r="BH98" i="1" s="1"/>
  <c r="AO98" i="1" s="1"/>
  <c r="S97" i="1"/>
  <c r="U97" i="1" s="1"/>
  <c r="BH97" i="1" s="1"/>
  <c r="AO97" i="1" s="1"/>
  <c r="S96" i="1"/>
  <c r="U96" i="1" s="1"/>
  <c r="BH96" i="1" s="1"/>
  <c r="AO96" i="1" s="1"/>
  <c r="S95" i="1"/>
  <c r="U95" i="1" s="1"/>
  <c r="BH95" i="1" s="1"/>
  <c r="AO95" i="1" s="1"/>
  <c r="S94" i="1"/>
  <c r="U94" i="1" s="1"/>
  <c r="BH94" i="1" s="1"/>
  <c r="AO94" i="1" s="1"/>
  <c r="S93" i="1"/>
  <c r="U93" i="1" s="1"/>
  <c r="BH93" i="1" s="1"/>
  <c r="AO93" i="1" s="1"/>
  <c r="S92" i="1"/>
  <c r="U92" i="1" s="1"/>
  <c r="BH92" i="1" s="1"/>
  <c r="AO92" i="1" s="1"/>
  <c r="S91" i="1"/>
  <c r="U91" i="1" s="1"/>
  <c r="BH91" i="1" s="1"/>
  <c r="AO91" i="1" s="1"/>
  <c r="S90" i="1"/>
  <c r="U90" i="1" s="1"/>
  <c r="BH90" i="1" s="1"/>
  <c r="AO90" i="1" s="1"/>
  <c r="S89" i="1"/>
  <c r="U89" i="1" s="1"/>
  <c r="BH89" i="1" s="1"/>
  <c r="AO89" i="1" s="1"/>
  <c r="S88" i="1"/>
  <c r="U88" i="1" s="1"/>
  <c r="BH88" i="1" s="1"/>
  <c r="AO88" i="1" s="1"/>
  <c r="S87" i="1"/>
  <c r="U87" i="1" s="1"/>
  <c r="BH87" i="1" s="1"/>
  <c r="AO87" i="1" s="1"/>
  <c r="S86" i="1"/>
  <c r="U86" i="1" s="1"/>
  <c r="BH86" i="1" s="1"/>
  <c r="AO86" i="1" s="1"/>
  <c r="S75" i="1"/>
  <c r="U75" i="1" s="1"/>
  <c r="BH75" i="1" s="1"/>
  <c r="AO75" i="1" s="1"/>
  <c r="S59" i="1"/>
  <c r="U59" i="1" s="1"/>
  <c r="BH59" i="1" s="1"/>
  <c r="AO59" i="1" s="1"/>
  <c r="S619" i="1"/>
  <c r="U619" i="1" s="1"/>
  <c r="BH619" i="1" s="1"/>
  <c r="AO619" i="1" s="1"/>
  <c r="S610" i="1"/>
  <c r="U610" i="1" s="1"/>
  <c r="BH610" i="1" s="1"/>
  <c r="AO610" i="1" s="1"/>
  <c r="S588" i="1"/>
  <c r="U588" i="1" s="1"/>
  <c r="BH588" i="1" s="1"/>
  <c r="AO588" i="1" s="1"/>
  <c r="S572" i="1"/>
  <c r="S556" i="1"/>
  <c r="U556" i="1" s="1"/>
  <c r="BH556" i="1" s="1"/>
  <c r="AO556" i="1" s="1"/>
  <c r="S540" i="1"/>
  <c r="U540" i="1" s="1"/>
  <c r="BH540" i="1" s="1"/>
  <c r="AO540" i="1" s="1"/>
  <c r="S516" i="1"/>
  <c r="U516" i="1" s="1"/>
  <c r="BH516" i="1" s="1"/>
  <c r="AO516" i="1" s="1"/>
  <c r="S500" i="1"/>
  <c r="U500" i="1" s="1"/>
  <c r="BH500" i="1" s="1"/>
  <c r="AO500" i="1" s="1"/>
  <c r="S484" i="1"/>
  <c r="U484" i="1" s="1"/>
  <c r="BH484" i="1" s="1"/>
  <c r="AO484" i="1" s="1"/>
  <c r="S458" i="1"/>
  <c r="U458" i="1" s="1"/>
  <c r="BH458" i="1" s="1"/>
  <c r="AO458" i="1" s="1"/>
  <c r="S449" i="1"/>
  <c r="U449" i="1" s="1"/>
  <c r="BH449" i="1" s="1"/>
  <c r="AO449" i="1" s="1"/>
  <c r="S435" i="1"/>
  <c r="S426" i="1"/>
  <c r="U426" i="1" s="1"/>
  <c r="BH426" i="1" s="1"/>
  <c r="AO426" i="1" s="1"/>
  <c r="S415" i="1"/>
  <c r="U415" i="1" s="1"/>
  <c r="BH415" i="1" s="1"/>
  <c r="AO415" i="1" s="1"/>
  <c r="S403" i="1"/>
  <c r="U403" i="1" s="1"/>
  <c r="BH403" i="1" s="1"/>
  <c r="AO403" i="1" s="1"/>
  <c r="S394" i="1"/>
  <c r="U394" i="1" s="1"/>
  <c r="BH394" i="1" s="1"/>
  <c r="AO394" i="1" s="1"/>
  <c r="S383" i="1"/>
  <c r="U383" i="1" s="1"/>
  <c r="BH383" i="1" s="1"/>
  <c r="AO383" i="1" s="1"/>
  <c r="S371" i="1"/>
  <c r="U371" i="1" s="1"/>
  <c r="BH371" i="1" s="1"/>
  <c r="AO371" i="1" s="1"/>
  <c r="S362" i="1"/>
  <c r="U362" i="1" s="1"/>
  <c r="BH362" i="1" s="1"/>
  <c r="AO362" i="1" s="1"/>
  <c r="S351" i="1"/>
  <c r="U351" i="1" s="1"/>
  <c r="BH351" i="1" s="1"/>
  <c r="AO351" i="1" s="1"/>
  <c r="S223" i="1"/>
  <c r="U223" i="1" s="1"/>
  <c r="BH223" i="1" s="1"/>
  <c r="AO223" i="1" s="1"/>
  <c r="S191" i="1"/>
  <c r="U191" i="1" s="1"/>
  <c r="BH191" i="1" s="1"/>
  <c r="AO191" i="1" s="1"/>
  <c r="S176" i="1"/>
  <c r="U176" i="1" s="1"/>
  <c r="BH176" i="1" s="1"/>
  <c r="AO176" i="1" s="1"/>
  <c r="S164" i="1"/>
  <c r="U164" i="1" s="1"/>
  <c r="BH164" i="1" s="1"/>
  <c r="AO164" i="1" s="1"/>
  <c r="S155" i="1"/>
  <c r="U155" i="1" s="1"/>
  <c r="BH155" i="1" s="1"/>
  <c r="AO155" i="1" s="1"/>
  <c r="S624" i="1"/>
  <c r="U624" i="1" s="1"/>
  <c r="BH624" i="1" s="1"/>
  <c r="AO624" i="1" s="1"/>
  <c r="S83" i="1"/>
  <c r="U83" i="1" s="1"/>
  <c r="BH83" i="1" s="1"/>
  <c r="AO83" i="1" s="1"/>
  <c r="S78" i="1"/>
  <c r="U78" i="1" s="1"/>
  <c r="BH78" i="1" s="1"/>
  <c r="AO78" i="1" s="1"/>
  <c r="S74" i="1"/>
  <c r="U74" i="1" s="1"/>
  <c r="BH74" i="1" s="1"/>
  <c r="AO74" i="1" s="1"/>
  <c r="S60" i="1"/>
  <c r="U60" i="1" s="1"/>
  <c r="BH60" i="1" s="1"/>
  <c r="AO60" i="1" s="1"/>
  <c r="S626" i="1"/>
  <c r="U626" i="1" s="1"/>
  <c r="BH626" i="1" s="1"/>
  <c r="AO626" i="1" s="1"/>
  <c r="S623" i="1"/>
  <c r="U623" i="1" s="1"/>
  <c r="BH623" i="1" s="1"/>
  <c r="AO623" i="1" s="1"/>
  <c r="S622" i="1"/>
  <c r="U622" i="1" s="1"/>
  <c r="BH622" i="1" s="1"/>
  <c r="AO622" i="1" s="1"/>
  <c r="S611" i="1"/>
  <c r="U611" i="1" s="1"/>
  <c r="BH611" i="1" s="1"/>
  <c r="AO611" i="1" s="1"/>
  <c r="S606" i="1"/>
  <c r="U606" i="1" s="1"/>
  <c r="BH606" i="1" s="1"/>
  <c r="AO606" i="1" s="1"/>
  <c r="S592" i="1"/>
  <c r="S584" i="1"/>
  <c r="U584" i="1" s="1"/>
  <c r="BH584" i="1" s="1"/>
  <c r="AO584" i="1" s="1"/>
  <c r="S576" i="1"/>
  <c r="U576" i="1" s="1"/>
  <c r="BH576" i="1" s="1"/>
  <c r="AO576" i="1" s="1"/>
  <c r="S568" i="1"/>
  <c r="U568" i="1" s="1"/>
  <c r="BH568" i="1" s="1"/>
  <c r="AO568" i="1" s="1"/>
  <c r="S560" i="1"/>
  <c r="S552" i="1"/>
  <c r="U552" i="1" s="1"/>
  <c r="BH552" i="1" s="1"/>
  <c r="AO552" i="1" s="1"/>
  <c r="S544" i="1"/>
  <c r="U544" i="1" s="1"/>
  <c r="BH544" i="1" s="1"/>
  <c r="AO544" i="1" s="1"/>
  <c r="S536" i="1"/>
  <c r="U536" i="1" s="1"/>
  <c r="BH536" i="1" s="1"/>
  <c r="AO536" i="1" s="1"/>
  <c r="S528" i="1"/>
  <c r="U528" i="1" s="1"/>
  <c r="BH528" i="1" s="1"/>
  <c r="AO528" i="1" s="1"/>
  <c r="S512" i="1"/>
  <c r="U512" i="1" s="1"/>
  <c r="BH512" i="1" s="1"/>
  <c r="AO512" i="1" s="1"/>
  <c r="S504" i="1"/>
  <c r="U504" i="1" s="1"/>
  <c r="BH504" i="1" s="1"/>
  <c r="AO504" i="1" s="1"/>
  <c r="S496" i="1"/>
  <c r="U496" i="1" s="1"/>
  <c r="BH496" i="1" s="1"/>
  <c r="AO496" i="1" s="1"/>
  <c r="S488" i="1"/>
  <c r="U488" i="1" s="1"/>
  <c r="BH488" i="1" s="1"/>
  <c r="AO488" i="1" s="1"/>
  <c r="S480" i="1"/>
  <c r="U480" i="1" s="1"/>
  <c r="BH480" i="1" s="1"/>
  <c r="AO480" i="1" s="1"/>
  <c r="S466" i="1"/>
  <c r="U466" i="1" s="1"/>
  <c r="BH466" i="1" s="1"/>
  <c r="AO466" i="1" s="1"/>
  <c r="S461" i="1"/>
  <c r="U461" i="1" s="1"/>
  <c r="BH461" i="1" s="1"/>
  <c r="AO461" i="1" s="1"/>
  <c r="S457" i="1"/>
  <c r="U457" i="1" s="1"/>
  <c r="BH457" i="1" s="1"/>
  <c r="AO457" i="1" s="1"/>
  <c r="S450" i="1"/>
  <c r="U450" i="1" s="1"/>
  <c r="BH450" i="1" s="1"/>
  <c r="AO450" i="1" s="1"/>
  <c r="S443" i="1"/>
  <c r="U443" i="1" s="1"/>
  <c r="BH443" i="1" s="1"/>
  <c r="AO443" i="1" s="1"/>
  <c r="S439" i="1"/>
  <c r="U439" i="1" s="1"/>
  <c r="BH439" i="1" s="1"/>
  <c r="AO439" i="1" s="1"/>
  <c r="U435" i="1"/>
  <c r="BH435" i="1" s="1"/>
  <c r="AO435" i="1" s="1"/>
  <c r="S434" i="1"/>
  <c r="U434" i="1" s="1"/>
  <c r="BH434" i="1" s="1"/>
  <c r="AO434" i="1" s="1"/>
  <c r="S427" i="1"/>
  <c r="U427" i="1" s="1"/>
  <c r="BH427" i="1" s="1"/>
  <c r="AO427" i="1" s="1"/>
  <c r="S423" i="1"/>
  <c r="U423" i="1" s="1"/>
  <c r="BH423" i="1" s="1"/>
  <c r="AO423" i="1" s="1"/>
  <c r="S418" i="1"/>
  <c r="U418" i="1" s="1"/>
  <c r="BH418" i="1" s="1"/>
  <c r="AO418" i="1" s="1"/>
  <c r="S411" i="1"/>
  <c r="U411" i="1" s="1"/>
  <c r="BH411" i="1" s="1"/>
  <c r="AO411" i="1" s="1"/>
  <c r="S407" i="1"/>
  <c r="U407" i="1" s="1"/>
  <c r="BH407" i="1" s="1"/>
  <c r="AO407" i="1" s="1"/>
  <c r="S402" i="1"/>
  <c r="U402" i="1" s="1"/>
  <c r="BH402" i="1" s="1"/>
  <c r="AO402" i="1" s="1"/>
  <c r="S395" i="1"/>
  <c r="U395" i="1" s="1"/>
  <c r="BH395" i="1" s="1"/>
  <c r="AO395" i="1" s="1"/>
  <c r="S391" i="1"/>
  <c r="U391" i="1" s="1"/>
  <c r="BH391" i="1" s="1"/>
  <c r="AO391" i="1" s="1"/>
  <c r="S386" i="1"/>
  <c r="U386" i="1" s="1"/>
  <c r="BH386" i="1" s="1"/>
  <c r="AO386" i="1" s="1"/>
  <c r="S379" i="1"/>
  <c r="U379" i="1" s="1"/>
  <c r="BH379" i="1" s="1"/>
  <c r="AO379" i="1" s="1"/>
  <c r="S375" i="1"/>
  <c r="U375" i="1" s="1"/>
  <c r="BH375" i="1" s="1"/>
  <c r="AO375" i="1" s="1"/>
  <c r="S370" i="1"/>
  <c r="U370" i="1" s="1"/>
  <c r="BH370" i="1" s="1"/>
  <c r="AO370" i="1" s="1"/>
  <c r="S363" i="1"/>
  <c r="U363" i="1" s="1"/>
  <c r="BH363" i="1" s="1"/>
  <c r="AO363" i="1" s="1"/>
  <c r="S359" i="1"/>
  <c r="U359" i="1" s="1"/>
  <c r="BH359" i="1" s="1"/>
  <c r="AO359" i="1" s="1"/>
  <c r="S354" i="1"/>
  <c r="U354" i="1" s="1"/>
  <c r="BH354" i="1" s="1"/>
  <c r="AO354" i="1" s="1"/>
  <c r="S347" i="1"/>
  <c r="U347" i="1" s="1"/>
  <c r="BH347" i="1" s="1"/>
  <c r="AO347" i="1" s="1"/>
  <c r="S343" i="1"/>
  <c r="U343" i="1" s="1"/>
  <c r="BH343" i="1" s="1"/>
  <c r="AO343" i="1" s="1"/>
  <c r="S240" i="1"/>
  <c r="U240" i="1" s="1"/>
  <c r="BH240" i="1" s="1"/>
  <c r="AO240" i="1" s="1"/>
  <c r="S231" i="1"/>
  <c r="U231" i="1" s="1"/>
  <c r="BH231" i="1" s="1"/>
  <c r="AO231" i="1" s="1"/>
  <c r="S215" i="1"/>
  <c r="U215" i="1" s="1"/>
  <c r="BH215" i="1" s="1"/>
  <c r="AO215" i="1" s="1"/>
  <c r="S199" i="1"/>
  <c r="U199" i="1" s="1"/>
  <c r="BH199" i="1" s="1"/>
  <c r="AO199" i="1" s="1"/>
  <c r="S183" i="1"/>
  <c r="U183" i="1" s="1"/>
  <c r="BH183" i="1" s="1"/>
  <c r="AO183" i="1" s="1"/>
  <c r="S179" i="1"/>
  <c r="U179" i="1" s="1"/>
  <c r="BH179" i="1" s="1"/>
  <c r="AO179" i="1" s="1"/>
  <c r="S172" i="1"/>
  <c r="U172" i="1" s="1"/>
  <c r="BH172" i="1" s="1"/>
  <c r="AO172" i="1" s="1"/>
  <c r="S168" i="1"/>
  <c r="U168" i="1" s="1"/>
  <c r="BH168" i="1" s="1"/>
  <c r="AO168" i="1" s="1"/>
  <c r="S163" i="1"/>
  <c r="U163" i="1" s="1"/>
  <c r="BH163" i="1" s="1"/>
  <c r="AO163" i="1" s="1"/>
  <c r="S156" i="1"/>
  <c r="U156" i="1" s="1"/>
  <c r="BH156" i="1" s="1"/>
  <c r="AO156" i="1" s="1"/>
  <c r="S152" i="1"/>
  <c r="U152" i="1" s="1"/>
  <c r="BH152" i="1" s="1"/>
  <c r="AO152" i="1" s="1"/>
  <c r="R28" i="1"/>
  <c r="U28" i="1" s="1"/>
  <c r="BH28" i="1" s="1"/>
  <c r="AO28" i="1" s="1"/>
  <c r="S27" i="1"/>
  <c r="U27" i="1" s="1"/>
  <c r="BH27" i="1" s="1"/>
  <c r="AO27" i="1" s="1"/>
  <c r="S84" i="1"/>
  <c r="U84" i="1" s="1"/>
  <c r="BH84" i="1" s="1"/>
  <c r="AO84" i="1" s="1"/>
  <c r="S80" i="1"/>
  <c r="U80" i="1" s="1"/>
  <c r="BH80" i="1" s="1"/>
  <c r="AO80" i="1" s="1"/>
  <c r="S79" i="1"/>
  <c r="U79" i="1" s="1"/>
  <c r="BH79" i="1" s="1"/>
  <c r="AO79" i="1" s="1"/>
  <c r="S76" i="1"/>
  <c r="U76" i="1" s="1"/>
  <c r="BH76" i="1" s="1"/>
  <c r="AO76" i="1" s="1"/>
  <c r="S72" i="1"/>
  <c r="U72" i="1" s="1"/>
  <c r="BH72" i="1" s="1"/>
  <c r="AO72" i="1" s="1"/>
  <c r="S71" i="1"/>
  <c r="U71" i="1" s="1"/>
  <c r="BH71" i="1" s="1"/>
  <c r="AO71" i="1" s="1"/>
  <c r="S62" i="1"/>
  <c r="U62" i="1" s="1"/>
  <c r="BH62" i="1" s="1"/>
  <c r="AO62" i="1" s="1"/>
  <c r="S628" i="1"/>
  <c r="U628" i="1" s="1"/>
  <c r="BH628" i="1" s="1"/>
  <c r="AO628" i="1" s="1"/>
  <c r="S620" i="1"/>
  <c r="U620" i="1" s="1"/>
  <c r="BH620" i="1" s="1"/>
  <c r="AO620" i="1" s="1"/>
  <c r="S612" i="1"/>
  <c r="U612" i="1" s="1"/>
  <c r="BH612" i="1" s="1"/>
  <c r="AO612" i="1" s="1"/>
  <c r="S608" i="1"/>
  <c r="U608" i="1" s="1"/>
  <c r="BH608" i="1" s="1"/>
  <c r="AO608" i="1" s="1"/>
  <c r="S604" i="1"/>
  <c r="U604" i="1" s="1"/>
  <c r="BH604" i="1" s="1"/>
  <c r="AO604" i="1" s="1"/>
  <c r="S594" i="1"/>
  <c r="U594" i="1" s="1"/>
  <c r="BH594" i="1" s="1"/>
  <c r="AO594" i="1" s="1"/>
  <c r="S590" i="1"/>
  <c r="U590" i="1" s="1"/>
  <c r="BH590" i="1" s="1"/>
  <c r="AO590" i="1" s="1"/>
  <c r="S586" i="1"/>
  <c r="U586" i="1" s="1"/>
  <c r="BH586" i="1" s="1"/>
  <c r="AO586" i="1" s="1"/>
  <c r="S582" i="1"/>
  <c r="U582" i="1" s="1"/>
  <c r="BH582" i="1" s="1"/>
  <c r="AO582" i="1" s="1"/>
  <c r="S578" i="1"/>
  <c r="U578" i="1" s="1"/>
  <c r="BH578" i="1" s="1"/>
  <c r="AO578" i="1" s="1"/>
  <c r="S574" i="1"/>
  <c r="U574" i="1" s="1"/>
  <c r="BH574" i="1" s="1"/>
  <c r="AO574" i="1" s="1"/>
  <c r="S570" i="1"/>
  <c r="U570" i="1" s="1"/>
  <c r="BH570" i="1" s="1"/>
  <c r="AO570" i="1" s="1"/>
  <c r="S566" i="1"/>
  <c r="U566" i="1" s="1"/>
  <c r="BH566" i="1" s="1"/>
  <c r="AO566" i="1" s="1"/>
  <c r="S562" i="1"/>
  <c r="U562" i="1" s="1"/>
  <c r="BH562" i="1" s="1"/>
  <c r="AO562" i="1" s="1"/>
  <c r="S558" i="1"/>
  <c r="U558" i="1" s="1"/>
  <c r="BH558" i="1" s="1"/>
  <c r="AO558" i="1" s="1"/>
  <c r="S554" i="1"/>
  <c r="U554" i="1" s="1"/>
  <c r="BH554" i="1" s="1"/>
  <c r="AO554" i="1" s="1"/>
  <c r="S550" i="1"/>
  <c r="U550" i="1" s="1"/>
  <c r="BH550" i="1" s="1"/>
  <c r="AO550" i="1" s="1"/>
  <c r="S546" i="1"/>
  <c r="U546" i="1" s="1"/>
  <c r="BH546" i="1" s="1"/>
  <c r="AO546" i="1" s="1"/>
  <c r="S542" i="1"/>
  <c r="U542" i="1" s="1"/>
  <c r="BH542" i="1" s="1"/>
  <c r="AO542" i="1" s="1"/>
  <c r="S538" i="1"/>
  <c r="U538" i="1" s="1"/>
  <c r="BH538" i="1" s="1"/>
  <c r="AO538" i="1" s="1"/>
  <c r="S534" i="1"/>
  <c r="U534" i="1" s="1"/>
  <c r="BH534" i="1" s="1"/>
  <c r="AO534" i="1" s="1"/>
  <c r="S530" i="1"/>
  <c r="U530" i="1" s="1"/>
  <c r="BH530" i="1" s="1"/>
  <c r="AO530" i="1" s="1"/>
  <c r="S526" i="1"/>
  <c r="U526" i="1" s="1"/>
  <c r="BH526" i="1" s="1"/>
  <c r="AO526" i="1" s="1"/>
  <c r="S514" i="1"/>
  <c r="U514" i="1" s="1"/>
  <c r="BH514" i="1" s="1"/>
  <c r="AO514" i="1" s="1"/>
  <c r="S510" i="1"/>
  <c r="U510" i="1" s="1"/>
  <c r="BH510" i="1" s="1"/>
  <c r="AO510" i="1" s="1"/>
  <c r="S506" i="1"/>
  <c r="U506" i="1" s="1"/>
  <c r="BH506" i="1" s="1"/>
  <c r="AO506" i="1" s="1"/>
  <c r="S502" i="1"/>
  <c r="U502" i="1" s="1"/>
  <c r="BH502" i="1" s="1"/>
  <c r="AO502" i="1" s="1"/>
  <c r="S498" i="1"/>
  <c r="U498" i="1" s="1"/>
  <c r="BH498" i="1" s="1"/>
  <c r="AO498" i="1" s="1"/>
  <c r="S494" i="1"/>
  <c r="U494" i="1" s="1"/>
  <c r="BH494" i="1" s="1"/>
  <c r="AO494" i="1" s="1"/>
  <c r="S490" i="1"/>
  <c r="U490" i="1" s="1"/>
  <c r="BH490" i="1" s="1"/>
  <c r="AO490" i="1" s="1"/>
  <c r="S486" i="1"/>
  <c r="U486" i="1" s="1"/>
  <c r="BH486" i="1" s="1"/>
  <c r="AO486" i="1" s="1"/>
  <c r="S482" i="1"/>
  <c r="U482" i="1" s="1"/>
  <c r="BH482" i="1" s="1"/>
  <c r="AO482" i="1" s="1"/>
  <c r="S478" i="1"/>
  <c r="U478" i="1" s="1"/>
  <c r="BH478" i="1" s="1"/>
  <c r="AO478" i="1" s="1"/>
  <c r="S463" i="1"/>
  <c r="U463" i="1" s="1"/>
  <c r="BH463" i="1" s="1"/>
  <c r="AO463" i="1" s="1"/>
  <c r="S462" i="1"/>
  <c r="U462" i="1" s="1"/>
  <c r="BH462" i="1" s="1"/>
  <c r="AO462" i="1" s="1"/>
  <c r="S459" i="1"/>
  <c r="U459" i="1" s="1"/>
  <c r="BH459" i="1" s="1"/>
  <c r="AO459" i="1" s="1"/>
  <c r="S455" i="1"/>
  <c r="U455" i="1" s="1"/>
  <c r="BH455" i="1" s="1"/>
  <c r="AO455" i="1" s="1"/>
  <c r="S454" i="1"/>
  <c r="U454" i="1" s="1"/>
  <c r="BH454" i="1" s="1"/>
  <c r="AO454" i="1" s="1"/>
  <c r="S451" i="1"/>
  <c r="U451" i="1" s="1"/>
  <c r="BH451" i="1" s="1"/>
  <c r="AO451" i="1" s="1"/>
  <c r="S447" i="1"/>
  <c r="U447" i="1" s="1"/>
  <c r="BH447" i="1" s="1"/>
  <c r="AO447" i="1" s="1"/>
  <c r="S445" i="1"/>
  <c r="U445" i="1" s="1"/>
  <c r="BH445" i="1" s="1"/>
  <c r="AO445" i="1" s="1"/>
  <c r="S438" i="1"/>
  <c r="U438" i="1" s="1"/>
  <c r="BH438" i="1" s="1"/>
  <c r="AO438" i="1" s="1"/>
  <c r="S430" i="1"/>
  <c r="U430" i="1" s="1"/>
  <c r="BH430" i="1" s="1"/>
  <c r="AO430" i="1" s="1"/>
  <c r="S422" i="1"/>
  <c r="U422" i="1" s="1"/>
  <c r="BH422" i="1" s="1"/>
  <c r="AO422" i="1" s="1"/>
  <c r="U414" i="1"/>
  <c r="S406" i="1"/>
  <c r="U406" i="1" s="1"/>
  <c r="BH406" i="1" s="1"/>
  <c r="AO406" i="1" s="1"/>
  <c r="S398" i="1"/>
  <c r="U398" i="1" s="1"/>
  <c r="BH398" i="1" s="1"/>
  <c r="AO398" i="1" s="1"/>
  <c r="S390" i="1"/>
  <c r="U390" i="1" s="1"/>
  <c r="BH390" i="1" s="1"/>
  <c r="AO390" i="1" s="1"/>
  <c r="S382" i="1"/>
  <c r="U382" i="1" s="1"/>
  <c r="BH382" i="1" s="1"/>
  <c r="AO382" i="1" s="1"/>
  <c r="S374" i="1"/>
  <c r="U374" i="1" s="1"/>
  <c r="BH374" i="1" s="1"/>
  <c r="AO374" i="1" s="1"/>
  <c r="S366" i="1"/>
  <c r="U366" i="1" s="1"/>
  <c r="BH366" i="1" s="1"/>
  <c r="AO366" i="1" s="1"/>
  <c r="S358" i="1"/>
  <c r="U358" i="1" s="1"/>
  <c r="BH358" i="1" s="1"/>
  <c r="AO358" i="1" s="1"/>
  <c r="S350" i="1"/>
  <c r="U350" i="1" s="1"/>
  <c r="BH350" i="1" s="1"/>
  <c r="AO350" i="1" s="1"/>
  <c r="S342" i="1"/>
  <c r="U342" i="1" s="1"/>
  <c r="BH342" i="1" s="1"/>
  <c r="AO342" i="1" s="1"/>
  <c r="S244" i="1"/>
  <c r="U244" i="1" s="1"/>
  <c r="BH244" i="1" s="1"/>
  <c r="AO244" i="1" s="1"/>
  <c r="S235" i="1"/>
  <c r="U235" i="1" s="1"/>
  <c r="BH235" i="1" s="1"/>
  <c r="AO235" i="1" s="1"/>
  <c r="S227" i="1"/>
  <c r="U227" i="1" s="1"/>
  <c r="BH227" i="1" s="1"/>
  <c r="AO227" i="1" s="1"/>
  <c r="S219" i="1"/>
  <c r="U219" i="1" s="1"/>
  <c r="BH219" i="1" s="1"/>
  <c r="AO219" i="1" s="1"/>
  <c r="S211" i="1"/>
  <c r="U211" i="1" s="1"/>
  <c r="BH211" i="1" s="1"/>
  <c r="AO211" i="1" s="1"/>
  <c r="S203" i="1"/>
  <c r="U203" i="1" s="1"/>
  <c r="BH203" i="1" s="1"/>
  <c r="AO203" i="1" s="1"/>
  <c r="S195" i="1"/>
  <c r="U195" i="1" s="1"/>
  <c r="BH195" i="1" s="1"/>
  <c r="AO195" i="1" s="1"/>
  <c r="S187" i="1"/>
  <c r="U187" i="1" s="1"/>
  <c r="BH187" i="1" s="1"/>
  <c r="AO187" i="1" s="1"/>
  <c r="S175" i="1"/>
  <c r="U175" i="1" s="1"/>
  <c r="BH175" i="1" s="1"/>
  <c r="AO175" i="1" s="1"/>
  <c r="S167" i="1"/>
  <c r="U167" i="1" s="1"/>
  <c r="BH167" i="1" s="1"/>
  <c r="AO167" i="1" s="1"/>
  <c r="S159" i="1"/>
  <c r="U159" i="1" s="1"/>
  <c r="BH159" i="1" s="1"/>
  <c r="AO159" i="1" s="1"/>
  <c r="S151" i="1"/>
  <c r="U151" i="1" s="1"/>
  <c r="BH151" i="1" s="1"/>
  <c r="AO151" i="1" s="1"/>
  <c r="AN131" i="13"/>
  <c r="AP131" i="13" s="1"/>
  <c r="BI131" i="13" s="1"/>
  <c r="AN137" i="13"/>
  <c r="AP137" i="13" s="1"/>
  <c r="BI137" i="13" s="1"/>
  <c r="AN135" i="13"/>
  <c r="T146" i="13"/>
  <c r="BG146" i="13" s="1"/>
  <c r="AN146" i="13" s="1"/>
  <c r="AP146" i="13" s="1"/>
  <c r="BI146" i="13" s="1"/>
  <c r="T162" i="13"/>
  <c r="BG162" i="13" s="1"/>
  <c r="AN162" i="13" s="1"/>
  <c r="AP162" i="13" s="1"/>
  <c r="BI162" i="13" s="1"/>
  <c r="AN81" i="13"/>
  <c r="AP81" i="13" s="1"/>
  <c r="BI81" i="13" s="1"/>
  <c r="AN203" i="13"/>
  <c r="AP203" i="13" s="1"/>
  <c r="BI203" i="13" s="1"/>
  <c r="T154" i="13"/>
  <c r="BG154" i="13" s="1"/>
  <c r="T170" i="13"/>
  <c r="BG170" i="13" s="1"/>
  <c r="AN170" i="13" s="1"/>
  <c r="AP170" i="13" s="1"/>
  <c r="BI170" i="13" s="1"/>
  <c r="T186" i="13"/>
  <c r="BG186" i="13" s="1"/>
  <c r="AN186" i="13" s="1"/>
  <c r="AP186" i="13" s="1"/>
  <c r="BI186" i="13" s="1"/>
  <c r="T178" i="13"/>
  <c r="BG178" i="13" s="1"/>
  <c r="AN178" i="13" s="1"/>
  <c r="AP178" i="13" s="1"/>
  <c r="BI178" i="13" s="1"/>
  <c r="T194" i="13"/>
  <c r="BG194" i="13" s="1"/>
  <c r="Y85" i="13"/>
  <c r="AN85" i="13" s="1"/>
  <c r="AP85" i="13" s="1"/>
  <c r="BI85" i="13" s="1"/>
  <c r="AN190" i="13"/>
  <c r="AP190" i="13" s="1"/>
  <c r="BI190" i="13" s="1"/>
  <c r="AN88" i="13"/>
  <c r="AN31" i="13"/>
  <c r="AP31" i="13" s="1"/>
  <c r="BI31" i="13" s="1"/>
  <c r="AN27" i="13"/>
  <c r="AP27" i="13" s="1"/>
  <c r="BI27" i="13" s="1"/>
  <c r="AN23" i="13"/>
  <c r="AP23" i="13" s="1"/>
  <c r="BI23" i="13" s="1"/>
  <c r="AN16" i="13"/>
  <c r="AN13" i="13"/>
  <c r="AN9" i="13"/>
  <c r="AP9" i="13" s="1"/>
  <c r="BI9" i="13" s="1"/>
  <c r="AN7" i="13"/>
  <c r="AP135" i="13"/>
  <c r="BI135" i="13" s="1"/>
  <c r="AP141" i="13"/>
  <c r="BI141" i="13" s="1"/>
  <c r="AN166" i="13"/>
  <c r="AP166" i="13" s="1"/>
  <c r="BI166" i="13" s="1"/>
  <c r="AN182" i="13"/>
  <c r="AP182" i="13" s="1"/>
  <c r="BI182" i="13" s="1"/>
  <c r="AN347" i="13"/>
  <c r="AN122" i="13"/>
  <c r="AP122" i="13" s="1"/>
  <c r="BI122" i="13" s="1"/>
  <c r="AN130" i="13"/>
  <c r="AP130" i="13" s="1"/>
  <c r="BI130" i="13" s="1"/>
  <c r="AN134" i="13"/>
  <c r="AP134" i="13" s="1"/>
  <c r="BI134" i="13" s="1"/>
  <c r="AN138" i="13"/>
  <c r="AP138" i="13" s="1"/>
  <c r="BI138" i="13" s="1"/>
  <c r="AN132" i="13"/>
  <c r="AN136" i="13"/>
  <c r="AP136" i="13" s="1"/>
  <c r="BI136" i="13" s="1"/>
  <c r="AN140" i="13"/>
  <c r="AP140" i="13" s="1"/>
  <c r="BI140" i="13" s="1"/>
  <c r="T348" i="13"/>
  <c r="BG348" i="13" s="1"/>
  <c r="Y348" i="13" s="1"/>
  <c r="T144" i="13"/>
  <c r="BG144" i="13" s="1"/>
  <c r="AN144" i="13" s="1"/>
  <c r="AP144" i="13" s="1"/>
  <c r="BI144" i="13" s="1"/>
  <c r="T152" i="13"/>
  <c r="BG152" i="13" s="1"/>
  <c r="AN152" i="13" s="1"/>
  <c r="AP152" i="13" s="1"/>
  <c r="BI152" i="13" s="1"/>
  <c r="T160" i="13"/>
  <c r="BG160" i="13" s="1"/>
  <c r="AN160" i="13" s="1"/>
  <c r="AP160" i="13" s="1"/>
  <c r="BI160" i="13" s="1"/>
  <c r="T168" i="13"/>
  <c r="BG168" i="13" s="1"/>
  <c r="AN168" i="13" s="1"/>
  <c r="AP168" i="13" s="1"/>
  <c r="BI168" i="13" s="1"/>
  <c r="T176" i="13"/>
  <c r="BG176" i="13" s="1"/>
  <c r="AN176" i="13" s="1"/>
  <c r="AP176" i="13" s="1"/>
  <c r="BI176" i="13" s="1"/>
  <c r="T184" i="13"/>
  <c r="BG184" i="13" s="1"/>
  <c r="AN184" i="13" s="1"/>
  <c r="AP184" i="13" s="1"/>
  <c r="BI184" i="13" s="1"/>
  <c r="T192" i="13"/>
  <c r="BG192" i="13" s="1"/>
  <c r="AN192" i="13" s="1"/>
  <c r="AP192" i="13" s="1"/>
  <c r="BI192" i="13" s="1"/>
  <c r="T209" i="13"/>
  <c r="BG209" i="13" s="1"/>
  <c r="AN209" i="13" s="1"/>
  <c r="AP209" i="13" s="1"/>
  <c r="BI209" i="13" s="1"/>
  <c r="T211" i="13"/>
  <c r="BG211" i="13" s="1"/>
  <c r="T213" i="13"/>
  <c r="BG213" i="13" s="1"/>
  <c r="AN213" i="13" s="1"/>
  <c r="AP213" i="13" s="1"/>
  <c r="BI213" i="13" s="1"/>
  <c r="T215" i="13"/>
  <c r="BG215" i="13" s="1"/>
  <c r="T217" i="13"/>
  <c r="BG217" i="13" s="1"/>
  <c r="AN217" i="13" s="1"/>
  <c r="AP217" i="13" s="1"/>
  <c r="BI217" i="13" s="1"/>
  <c r="T219" i="13"/>
  <c r="BG219" i="13" s="1"/>
  <c r="T221" i="13"/>
  <c r="BG221" i="13" s="1"/>
  <c r="AN221" i="13" s="1"/>
  <c r="AP221" i="13" s="1"/>
  <c r="BI221" i="13" s="1"/>
  <c r="T223" i="13"/>
  <c r="BG223" i="13" s="1"/>
  <c r="AN223" i="13" s="1"/>
  <c r="AP223" i="13" s="1"/>
  <c r="BI223" i="13" s="1"/>
  <c r="T225" i="13"/>
  <c r="BG225" i="13" s="1"/>
  <c r="AN225" i="13" s="1"/>
  <c r="AP225" i="13" s="1"/>
  <c r="BI225" i="13" s="1"/>
  <c r="T227" i="13"/>
  <c r="BG227" i="13" s="1"/>
  <c r="AN227" i="13" s="1"/>
  <c r="AP227" i="13" s="1"/>
  <c r="BI227" i="13" s="1"/>
  <c r="T229" i="13"/>
  <c r="BG229" i="13" s="1"/>
  <c r="AN229" i="13" s="1"/>
  <c r="AP229" i="13" s="1"/>
  <c r="BI229" i="13" s="1"/>
  <c r="T231" i="13"/>
  <c r="BG231" i="13" s="1"/>
  <c r="AN231" i="13" s="1"/>
  <c r="AP231" i="13" s="1"/>
  <c r="BI231" i="13" s="1"/>
  <c r="T233" i="13"/>
  <c r="BG233" i="13" s="1"/>
  <c r="AN233" i="13" s="1"/>
  <c r="AP233" i="13" s="1"/>
  <c r="BI233" i="13" s="1"/>
  <c r="T235" i="13"/>
  <c r="BG235" i="13" s="1"/>
  <c r="AN235" i="13" s="1"/>
  <c r="AP235" i="13" s="1"/>
  <c r="BI235" i="13" s="1"/>
  <c r="T237" i="13"/>
  <c r="BG237" i="13" s="1"/>
  <c r="AN237" i="13" s="1"/>
  <c r="AP237" i="13" s="1"/>
  <c r="BI237" i="13" s="1"/>
  <c r="T239" i="13"/>
  <c r="BG239" i="13" s="1"/>
  <c r="AN239" i="13" s="1"/>
  <c r="AP239" i="13" s="1"/>
  <c r="BI239" i="13" s="1"/>
  <c r="T241" i="13"/>
  <c r="BG241" i="13" s="1"/>
  <c r="AN241" i="13" s="1"/>
  <c r="AP241" i="13" s="1"/>
  <c r="BI241" i="13" s="1"/>
  <c r="T243" i="13"/>
  <c r="BG243" i="13" s="1"/>
  <c r="AN243" i="13" s="1"/>
  <c r="AP243" i="13" s="1"/>
  <c r="BI243" i="13" s="1"/>
  <c r="T245" i="13"/>
  <c r="BG245" i="13" s="1"/>
  <c r="AN245" i="13" s="1"/>
  <c r="AP245" i="13" s="1"/>
  <c r="BI245" i="13" s="1"/>
  <c r="T247" i="13"/>
  <c r="BG247" i="13" s="1"/>
  <c r="AN247" i="13" s="1"/>
  <c r="AP247" i="13" s="1"/>
  <c r="BI247" i="13" s="1"/>
  <c r="T249" i="13"/>
  <c r="BG249" i="13" s="1"/>
  <c r="AN249" i="13" s="1"/>
  <c r="AP249" i="13" s="1"/>
  <c r="BI249" i="13" s="1"/>
  <c r="T251" i="13"/>
  <c r="BG251" i="13" s="1"/>
  <c r="AN251" i="13" s="1"/>
  <c r="AP251" i="13" s="1"/>
  <c r="BI251" i="13" s="1"/>
  <c r="T253" i="13"/>
  <c r="BG253" i="13" s="1"/>
  <c r="AN253" i="13" s="1"/>
  <c r="AP253" i="13" s="1"/>
  <c r="BI253" i="13" s="1"/>
  <c r="T255" i="13"/>
  <c r="BG255" i="13" s="1"/>
  <c r="AN255" i="13" s="1"/>
  <c r="AP255" i="13" s="1"/>
  <c r="BI255" i="13" s="1"/>
  <c r="T257" i="13"/>
  <c r="BG257" i="13" s="1"/>
  <c r="AN257" i="13" s="1"/>
  <c r="AP257" i="13" s="1"/>
  <c r="BI257" i="13" s="1"/>
  <c r="T259" i="13"/>
  <c r="BG259" i="13" s="1"/>
  <c r="AN259" i="13" s="1"/>
  <c r="AP259" i="13" s="1"/>
  <c r="BI259" i="13" s="1"/>
  <c r="T260" i="13"/>
  <c r="BG260" i="13" s="1"/>
  <c r="AN260" i="13" s="1"/>
  <c r="AP260" i="13" s="1"/>
  <c r="BI260" i="13" s="1"/>
  <c r="T262" i="13"/>
  <c r="BG262" i="13" s="1"/>
  <c r="AN262" i="13" s="1"/>
  <c r="AP262" i="13" s="1"/>
  <c r="BI262" i="13" s="1"/>
  <c r="T264" i="13"/>
  <c r="BG264" i="13" s="1"/>
  <c r="AN264" i="13" s="1"/>
  <c r="AP264" i="13" s="1"/>
  <c r="BI264" i="13" s="1"/>
  <c r="T266" i="13"/>
  <c r="BG266" i="13" s="1"/>
  <c r="AN266" i="13" s="1"/>
  <c r="AP266" i="13" s="1"/>
  <c r="BI266" i="13" s="1"/>
  <c r="T268" i="13"/>
  <c r="BG268" i="13" s="1"/>
  <c r="AN268" i="13" s="1"/>
  <c r="AP268" i="13" s="1"/>
  <c r="BI268" i="13" s="1"/>
  <c r="T270" i="13"/>
  <c r="BG270" i="13" s="1"/>
  <c r="AN270" i="13" s="1"/>
  <c r="AP270" i="13" s="1"/>
  <c r="BI270" i="13" s="1"/>
  <c r="T272" i="13"/>
  <c r="BG272" i="13" s="1"/>
  <c r="AN272" i="13" s="1"/>
  <c r="AP272" i="13" s="1"/>
  <c r="BI272" i="13" s="1"/>
  <c r="T274" i="13"/>
  <c r="BG274" i="13" s="1"/>
  <c r="AN274" i="13" s="1"/>
  <c r="AP274" i="13" s="1"/>
  <c r="BI274" i="13" s="1"/>
  <c r="T276" i="13"/>
  <c r="BG276" i="13" s="1"/>
  <c r="AN276" i="13" s="1"/>
  <c r="AP276" i="13" s="1"/>
  <c r="BI276" i="13" s="1"/>
  <c r="T278" i="13"/>
  <c r="BG278" i="13" s="1"/>
  <c r="AN278" i="13" s="1"/>
  <c r="AP278" i="13" s="1"/>
  <c r="BI278" i="13" s="1"/>
  <c r="T280" i="13"/>
  <c r="BG280" i="13" s="1"/>
  <c r="AN280" i="13" s="1"/>
  <c r="AP280" i="13" s="1"/>
  <c r="BI280" i="13" s="1"/>
  <c r="T282" i="13"/>
  <c r="BG282" i="13" s="1"/>
  <c r="AN282" i="13" s="1"/>
  <c r="AP282" i="13" s="1"/>
  <c r="BI282" i="13" s="1"/>
  <c r="T284" i="13"/>
  <c r="BG284" i="13" s="1"/>
  <c r="AN284" i="13" s="1"/>
  <c r="AP284" i="13" s="1"/>
  <c r="BI284" i="13" s="1"/>
  <c r="T286" i="13"/>
  <c r="BG286" i="13" s="1"/>
  <c r="AN286" i="13" s="1"/>
  <c r="AP286" i="13" s="1"/>
  <c r="BI286" i="13" s="1"/>
  <c r="T288" i="13"/>
  <c r="BG288" i="13" s="1"/>
  <c r="AN288" i="13" s="1"/>
  <c r="AP288" i="13" s="1"/>
  <c r="BI288" i="13" s="1"/>
  <c r="T290" i="13"/>
  <c r="BG290" i="13" s="1"/>
  <c r="AN290" i="13" s="1"/>
  <c r="AP290" i="13" s="1"/>
  <c r="BI290" i="13" s="1"/>
  <c r="T292" i="13"/>
  <c r="BG292" i="13" s="1"/>
  <c r="AN292" i="13" s="1"/>
  <c r="AP292" i="13" s="1"/>
  <c r="BI292" i="13" s="1"/>
  <c r="Y204" i="13"/>
  <c r="AN204" i="13" s="1"/>
  <c r="AN117" i="13"/>
  <c r="AP117" i="13" s="1"/>
  <c r="BI117" i="13" s="1"/>
  <c r="AN121" i="13"/>
  <c r="AP121" i="13" s="1"/>
  <c r="BI121" i="13" s="1"/>
  <c r="AN125" i="13"/>
  <c r="AP125" i="13" s="1"/>
  <c r="BI125" i="13" s="1"/>
  <c r="AN119" i="13"/>
  <c r="AP119" i="13" s="1"/>
  <c r="BI119" i="13" s="1"/>
  <c r="AN123" i="13"/>
  <c r="AP123" i="13" s="1"/>
  <c r="BI123" i="13" s="1"/>
  <c r="AN127" i="13"/>
  <c r="AP127" i="13" s="1"/>
  <c r="BI127" i="13" s="1"/>
  <c r="T93" i="13"/>
  <c r="BG93" i="13" s="1"/>
  <c r="Y93" i="13" s="1"/>
  <c r="AN93" i="13" s="1"/>
  <c r="AP93" i="13" s="1"/>
  <c r="BI93" i="13" s="1"/>
  <c r="AN129" i="13"/>
  <c r="T208" i="13"/>
  <c r="BG208" i="13" s="1"/>
  <c r="AN208" i="13" s="1"/>
  <c r="AP208" i="13" s="1"/>
  <c r="BI208" i="13" s="1"/>
  <c r="T210" i="13"/>
  <c r="BG210" i="13" s="1"/>
  <c r="T212" i="13"/>
  <c r="BG212" i="13" s="1"/>
  <c r="AN212" i="13" s="1"/>
  <c r="AP212" i="13" s="1"/>
  <c r="BI212" i="13" s="1"/>
  <c r="T214" i="13"/>
  <c r="BG214" i="13" s="1"/>
  <c r="AN214" i="13" s="1"/>
  <c r="AP214" i="13" s="1"/>
  <c r="BI214" i="13" s="1"/>
  <c r="T216" i="13"/>
  <c r="BG216" i="13" s="1"/>
  <c r="AN216" i="13" s="1"/>
  <c r="AP216" i="13" s="1"/>
  <c r="BI216" i="13" s="1"/>
  <c r="T218" i="13"/>
  <c r="BG218" i="13" s="1"/>
  <c r="T220" i="13"/>
  <c r="BG220" i="13" s="1"/>
  <c r="AN220" i="13" s="1"/>
  <c r="AP220" i="13" s="1"/>
  <c r="BI220" i="13" s="1"/>
  <c r="T222" i="13"/>
  <c r="BG222" i="13" s="1"/>
  <c r="AN222" i="13" s="1"/>
  <c r="AP222" i="13" s="1"/>
  <c r="BI222" i="13" s="1"/>
  <c r="T224" i="13"/>
  <c r="BG224" i="13" s="1"/>
  <c r="AN224" i="13" s="1"/>
  <c r="AP224" i="13" s="1"/>
  <c r="BI224" i="13" s="1"/>
  <c r="T226" i="13"/>
  <c r="BG226" i="13" s="1"/>
  <c r="T228" i="13"/>
  <c r="BG228" i="13" s="1"/>
  <c r="AN228" i="13" s="1"/>
  <c r="AP228" i="13" s="1"/>
  <c r="BI228" i="13" s="1"/>
  <c r="T230" i="13"/>
  <c r="BG230" i="13" s="1"/>
  <c r="AN230" i="13" s="1"/>
  <c r="AP230" i="13" s="1"/>
  <c r="BI230" i="13" s="1"/>
  <c r="T232" i="13"/>
  <c r="BG232" i="13" s="1"/>
  <c r="AN232" i="13" s="1"/>
  <c r="AP232" i="13" s="1"/>
  <c r="BI232" i="13" s="1"/>
  <c r="T234" i="13"/>
  <c r="BG234" i="13" s="1"/>
  <c r="AN234" i="13" s="1"/>
  <c r="AP234" i="13" s="1"/>
  <c r="BI234" i="13" s="1"/>
  <c r="T236" i="13"/>
  <c r="BG236" i="13" s="1"/>
  <c r="AN236" i="13" s="1"/>
  <c r="AP236" i="13" s="1"/>
  <c r="BI236" i="13" s="1"/>
  <c r="T238" i="13"/>
  <c r="BG238" i="13" s="1"/>
  <c r="AN238" i="13" s="1"/>
  <c r="AP238" i="13" s="1"/>
  <c r="BI238" i="13" s="1"/>
  <c r="T240" i="13"/>
  <c r="BG240" i="13" s="1"/>
  <c r="AN240" i="13" s="1"/>
  <c r="AP240" i="13" s="1"/>
  <c r="BI240" i="13" s="1"/>
  <c r="T242" i="13"/>
  <c r="BG242" i="13" s="1"/>
  <c r="AN242" i="13" s="1"/>
  <c r="AP242" i="13" s="1"/>
  <c r="BI242" i="13" s="1"/>
  <c r="T244" i="13"/>
  <c r="BG244" i="13" s="1"/>
  <c r="AN244" i="13" s="1"/>
  <c r="AP244" i="13" s="1"/>
  <c r="BI244" i="13" s="1"/>
  <c r="T246" i="13"/>
  <c r="BG246" i="13" s="1"/>
  <c r="AN246" i="13" s="1"/>
  <c r="AP246" i="13" s="1"/>
  <c r="BI246" i="13" s="1"/>
  <c r="T248" i="13"/>
  <c r="BG248" i="13" s="1"/>
  <c r="AN248" i="13" s="1"/>
  <c r="AP248" i="13" s="1"/>
  <c r="BI248" i="13" s="1"/>
  <c r="T250" i="13"/>
  <c r="BG250" i="13" s="1"/>
  <c r="T252" i="13"/>
  <c r="BG252" i="13" s="1"/>
  <c r="AN252" i="13" s="1"/>
  <c r="AP252" i="13" s="1"/>
  <c r="BI252" i="13" s="1"/>
  <c r="T254" i="13"/>
  <c r="BG254" i="13" s="1"/>
  <c r="AN254" i="13" s="1"/>
  <c r="AP254" i="13" s="1"/>
  <c r="BI254" i="13" s="1"/>
  <c r="T256" i="13"/>
  <c r="BG256" i="13" s="1"/>
  <c r="AN256" i="13" s="1"/>
  <c r="AP256" i="13" s="1"/>
  <c r="BI256" i="13" s="1"/>
  <c r="T10" i="13"/>
  <c r="BG10" i="13" s="1"/>
  <c r="T8" i="13"/>
  <c r="BG8" i="13" s="1"/>
  <c r="AN8" i="13" s="1"/>
  <c r="AP8" i="13" s="1"/>
  <c r="BI8" i="13" s="1"/>
  <c r="AN10" i="13"/>
  <c r="AP10" i="13" s="1"/>
  <c r="BI10" i="13" s="1"/>
  <c r="AP116" i="13"/>
  <c r="BI116" i="13" s="1"/>
  <c r="AP124" i="13"/>
  <c r="BI124" i="13" s="1"/>
  <c r="AP128" i="13"/>
  <c r="BI128" i="13" s="1"/>
  <c r="AP132" i="13"/>
  <c r="BI132" i="13" s="1"/>
  <c r="T94" i="13"/>
  <c r="BG94" i="13" s="1"/>
  <c r="T96" i="13"/>
  <c r="BG96" i="13" s="1"/>
  <c r="T98" i="13"/>
  <c r="BG98" i="13" s="1"/>
  <c r="T100" i="13"/>
  <c r="BG100" i="13" s="1"/>
  <c r="T102" i="13"/>
  <c r="BG102" i="13" s="1"/>
  <c r="T104" i="13"/>
  <c r="BG104" i="13" s="1"/>
  <c r="T106" i="13"/>
  <c r="BG106" i="13" s="1"/>
  <c r="T108" i="13"/>
  <c r="BG108" i="13" s="1"/>
  <c r="T110" i="13"/>
  <c r="BG110" i="13" s="1"/>
  <c r="T112" i="13"/>
  <c r="BG112" i="13" s="1"/>
  <c r="T114" i="13"/>
  <c r="BG114" i="13" s="1"/>
  <c r="AN154" i="13"/>
  <c r="AP154" i="13" s="1"/>
  <c r="BI154" i="13" s="1"/>
  <c r="AN194" i="13"/>
  <c r="AP194" i="13" s="1"/>
  <c r="BI194" i="13" s="1"/>
  <c r="AN250" i="13"/>
  <c r="AP250" i="13" s="1"/>
  <c r="BI250" i="13" s="1"/>
  <c r="AN342" i="13"/>
  <c r="AP342" i="13" s="1"/>
  <c r="BI342" i="13" s="1"/>
  <c r="AN348" i="13"/>
  <c r="T77" i="13"/>
  <c r="BG77" i="13" s="1"/>
  <c r="AN258" i="13"/>
  <c r="AP258" i="13" s="1"/>
  <c r="BI258" i="13" s="1"/>
  <c r="AN261" i="13"/>
  <c r="AP261" i="13" s="1"/>
  <c r="BI261" i="13" s="1"/>
  <c r="AN263" i="13"/>
  <c r="AP263" i="13" s="1"/>
  <c r="BI263" i="13" s="1"/>
  <c r="AN265" i="13"/>
  <c r="AP265" i="13" s="1"/>
  <c r="BI265" i="13" s="1"/>
  <c r="AN267" i="13"/>
  <c r="AP267" i="13" s="1"/>
  <c r="BI267" i="13" s="1"/>
  <c r="AN269" i="13"/>
  <c r="AP269" i="13" s="1"/>
  <c r="BI269" i="13" s="1"/>
  <c r="AN271" i="13"/>
  <c r="AP271" i="13" s="1"/>
  <c r="BI271" i="13" s="1"/>
  <c r="AN273" i="13"/>
  <c r="AP273" i="13" s="1"/>
  <c r="BI273" i="13" s="1"/>
  <c r="AN275" i="13"/>
  <c r="AP275" i="13" s="1"/>
  <c r="BI275" i="13" s="1"/>
  <c r="AN277" i="13"/>
  <c r="AP277" i="13" s="1"/>
  <c r="BI277" i="13" s="1"/>
  <c r="AN279" i="13"/>
  <c r="AP279" i="13" s="1"/>
  <c r="BI279" i="13" s="1"/>
  <c r="AN281" i="13"/>
  <c r="AP281" i="13" s="1"/>
  <c r="BI281" i="13" s="1"/>
  <c r="AN283" i="13"/>
  <c r="AP283" i="13" s="1"/>
  <c r="BI283" i="13" s="1"/>
  <c r="AN285" i="13"/>
  <c r="AP285" i="13" s="1"/>
  <c r="BI285" i="13" s="1"/>
  <c r="AN287" i="13"/>
  <c r="AP287" i="13" s="1"/>
  <c r="BI287" i="13" s="1"/>
  <c r="AN289" i="13"/>
  <c r="AP289" i="13" s="1"/>
  <c r="BI289" i="13" s="1"/>
  <c r="AN291" i="13"/>
  <c r="AP291" i="13" s="1"/>
  <c r="BI291" i="13" s="1"/>
  <c r="AN345" i="13"/>
  <c r="AP345" i="13" s="1"/>
  <c r="BI345" i="13" s="1"/>
  <c r="Y206" i="13"/>
  <c r="AN206" i="13" s="1"/>
  <c r="T71" i="13"/>
  <c r="BG71" i="13" s="1"/>
  <c r="T69" i="13"/>
  <c r="BG69" i="13" s="1"/>
  <c r="T67" i="13"/>
  <c r="BG67" i="13" s="1"/>
  <c r="T65" i="13"/>
  <c r="BG65" i="13" s="1"/>
  <c r="T63" i="13"/>
  <c r="BG63" i="13" s="1"/>
  <c r="T61" i="13"/>
  <c r="BG61" i="13" s="1"/>
  <c r="T59" i="13"/>
  <c r="BG59" i="13" s="1"/>
  <c r="T57" i="13"/>
  <c r="BG57" i="13" s="1"/>
  <c r="T55" i="13"/>
  <c r="BG55" i="13" s="1"/>
  <c r="T70" i="13"/>
  <c r="BG70" i="13" s="1"/>
  <c r="T68" i="13"/>
  <c r="BG68" i="13" s="1"/>
  <c r="T66" i="13"/>
  <c r="BG66" i="13" s="1"/>
  <c r="T64" i="13"/>
  <c r="BG64" i="13" s="1"/>
  <c r="T62" i="13"/>
  <c r="BG62" i="13" s="1"/>
  <c r="T60" i="13"/>
  <c r="BG60" i="13" s="1"/>
  <c r="T58" i="13"/>
  <c r="BG58" i="13" s="1"/>
  <c r="T56" i="13"/>
  <c r="BG56" i="13" s="1"/>
  <c r="T54" i="13"/>
  <c r="BG54" i="13" s="1"/>
  <c r="T52" i="13"/>
  <c r="BG52" i="13" s="1"/>
  <c r="T50" i="13"/>
  <c r="BG50" i="13" s="1"/>
  <c r="T48" i="13"/>
  <c r="BG48" i="13" s="1"/>
  <c r="T46" i="13"/>
  <c r="BG46" i="13" s="1"/>
  <c r="T44" i="13"/>
  <c r="BG44" i="13" s="1"/>
  <c r="T43" i="13"/>
  <c r="BG43" i="13" s="1"/>
  <c r="T53" i="13"/>
  <c r="BG53" i="13" s="1"/>
  <c r="T51" i="13"/>
  <c r="BG51" i="13" s="1"/>
  <c r="T49" i="13"/>
  <c r="BG49" i="13" s="1"/>
  <c r="T47" i="13"/>
  <c r="BG47" i="13" s="1"/>
  <c r="T45" i="13"/>
  <c r="BG45" i="13" s="1"/>
  <c r="AN5" i="13"/>
  <c r="T95" i="13"/>
  <c r="BG95" i="13" s="1"/>
  <c r="T97" i="13"/>
  <c r="BG97" i="13" s="1"/>
  <c r="T99" i="13"/>
  <c r="BG99" i="13" s="1"/>
  <c r="T101" i="13"/>
  <c r="BG101" i="13" s="1"/>
  <c r="T103" i="13"/>
  <c r="BG103" i="13" s="1"/>
  <c r="T105" i="13"/>
  <c r="BG105" i="13" s="1"/>
  <c r="T107" i="13"/>
  <c r="BG107" i="13" s="1"/>
  <c r="T109" i="13"/>
  <c r="BG109" i="13" s="1"/>
  <c r="T111" i="13"/>
  <c r="BG111" i="13" s="1"/>
  <c r="T113" i="13"/>
  <c r="BG113" i="13" s="1"/>
  <c r="T115" i="13"/>
  <c r="BG115" i="13" s="1"/>
  <c r="AN200" i="13"/>
  <c r="AP200" i="13" s="1"/>
  <c r="BI200" i="13" s="1"/>
  <c r="T148" i="13"/>
  <c r="BG148" i="13" s="1"/>
  <c r="AN148" i="13" s="1"/>
  <c r="AP148" i="13" s="1"/>
  <c r="BI148" i="13" s="1"/>
  <c r="T164" i="13"/>
  <c r="BG164" i="13" s="1"/>
  <c r="AN164" i="13" s="1"/>
  <c r="AP164" i="13" s="1"/>
  <c r="BI164" i="13" s="1"/>
  <c r="T196" i="13"/>
  <c r="BG196" i="13" s="1"/>
  <c r="AN196" i="13" s="1"/>
  <c r="AP196" i="13" s="1"/>
  <c r="BI196" i="13" s="1"/>
  <c r="T6" i="13"/>
  <c r="BG6" i="13" s="1"/>
  <c r="AN6" i="13" s="1"/>
  <c r="AP6" i="13" s="1"/>
  <c r="BI6" i="13" s="1"/>
  <c r="AP349" i="13"/>
  <c r="BI349" i="13" s="1"/>
  <c r="S26" i="1"/>
  <c r="U26" i="1" s="1"/>
  <c r="BH26" i="1" s="1"/>
  <c r="AO26" i="1" s="1"/>
  <c r="S636" i="1"/>
  <c r="U636" i="1" s="1"/>
  <c r="BH636" i="1" s="1"/>
  <c r="AO636" i="1" s="1"/>
  <c r="S599" i="1"/>
  <c r="U599" i="1" s="1"/>
  <c r="BH599" i="1" s="1"/>
  <c r="AO599" i="1" s="1"/>
  <c r="S595" i="1"/>
  <c r="U595" i="1" s="1"/>
  <c r="BH595" i="1" s="1"/>
  <c r="AO595" i="1" s="1"/>
  <c r="S446" i="1"/>
  <c r="U446" i="1" s="1"/>
  <c r="BH446" i="1" s="1"/>
  <c r="AO446" i="1" s="1"/>
  <c r="R52" i="1"/>
  <c r="U52" i="1" s="1"/>
  <c r="BH52" i="1" s="1"/>
  <c r="AO52" i="1" s="1"/>
  <c r="R49" i="1"/>
  <c r="U49" i="1" s="1"/>
  <c r="BH49" i="1" s="1"/>
  <c r="AO49" i="1" s="1"/>
  <c r="R48" i="1"/>
  <c r="U48" i="1" s="1"/>
  <c r="BH48" i="1" s="1"/>
  <c r="AO48" i="1" s="1"/>
  <c r="R41" i="1"/>
  <c r="U41" i="1" s="1"/>
  <c r="BH41" i="1" s="1"/>
  <c r="AO41" i="1" s="1"/>
  <c r="R40" i="1"/>
  <c r="U40" i="1" s="1"/>
  <c r="BH40" i="1" s="1"/>
  <c r="AO40" i="1" s="1"/>
  <c r="R34" i="1"/>
  <c r="U34" i="1" s="1"/>
  <c r="BH34" i="1" s="1"/>
  <c r="AO34" i="1" s="1"/>
  <c r="S31" i="1"/>
  <c r="U31" i="1" s="1"/>
  <c r="BH31" i="1" s="1"/>
  <c r="AO31" i="1" s="1"/>
  <c r="R30" i="1"/>
  <c r="U30" i="1" s="1"/>
  <c r="BH30" i="1" s="1"/>
  <c r="AO30" i="1" s="1"/>
  <c r="S23" i="1"/>
  <c r="U23" i="1" s="1"/>
  <c r="BH23" i="1" s="1"/>
  <c r="AO23" i="1" s="1"/>
  <c r="R22" i="1"/>
  <c r="U22" i="1" s="1"/>
  <c r="BH22" i="1" s="1"/>
  <c r="AO22" i="1" s="1"/>
  <c r="S148" i="1"/>
  <c r="U148" i="1" s="1"/>
  <c r="BH148" i="1" s="1"/>
  <c r="AO148" i="1" s="1"/>
  <c r="S144" i="1"/>
  <c r="U144" i="1" s="1"/>
  <c r="BH144" i="1" s="1"/>
  <c r="AO144" i="1" s="1"/>
  <c r="S140" i="1"/>
  <c r="U140" i="1" s="1"/>
  <c r="BH140" i="1" s="1"/>
  <c r="AO140" i="1" s="1"/>
  <c r="S136" i="1"/>
  <c r="U136" i="1" s="1"/>
  <c r="BH136" i="1" s="1"/>
  <c r="AO136" i="1" s="1"/>
  <c r="S132" i="1"/>
  <c r="U132" i="1" s="1"/>
  <c r="BH132" i="1" s="1"/>
  <c r="AO132" i="1" s="1"/>
  <c r="S128" i="1"/>
  <c r="U128" i="1" s="1"/>
  <c r="BH128" i="1" s="1"/>
  <c r="AO128" i="1" s="1"/>
  <c r="S124" i="1"/>
  <c r="U124" i="1" s="1"/>
  <c r="BH124" i="1" s="1"/>
  <c r="AO124" i="1" s="1"/>
  <c r="S120" i="1"/>
  <c r="U120" i="1" s="1"/>
  <c r="BH120" i="1" s="1"/>
  <c r="AO120" i="1" s="1"/>
  <c r="R70" i="1"/>
  <c r="U70" i="1" s="1"/>
  <c r="BH70" i="1" s="1"/>
  <c r="AO70" i="1" s="1"/>
  <c r="S639" i="1"/>
  <c r="U639" i="1" s="1"/>
  <c r="BH639" i="1" s="1"/>
  <c r="AO639" i="1" s="1"/>
  <c r="R632" i="1"/>
  <c r="U632" i="1" s="1"/>
  <c r="BH632" i="1" s="1"/>
  <c r="AO632" i="1" s="1"/>
  <c r="S631" i="1"/>
  <c r="U631" i="1" s="1"/>
  <c r="BH631" i="1" s="1"/>
  <c r="AO631" i="1" s="1"/>
  <c r="R627" i="1"/>
  <c r="U627" i="1" s="1"/>
  <c r="BH627" i="1" s="1"/>
  <c r="AO627" i="1" s="1"/>
  <c r="R617" i="1"/>
  <c r="U617" i="1" s="1"/>
  <c r="BH617" i="1" s="1"/>
  <c r="AO617" i="1" s="1"/>
  <c r="S616" i="1"/>
  <c r="U616" i="1" s="1"/>
  <c r="BH616" i="1" s="1"/>
  <c r="AO616" i="1" s="1"/>
  <c r="S607" i="1"/>
  <c r="U607" i="1" s="1"/>
  <c r="BH607" i="1" s="1"/>
  <c r="AO607" i="1" s="1"/>
  <c r="S598" i="1"/>
  <c r="U598" i="1" s="1"/>
  <c r="BH598" i="1" s="1"/>
  <c r="AO598" i="1" s="1"/>
  <c r="S593" i="1"/>
  <c r="U593" i="1" s="1"/>
  <c r="BH593" i="1" s="1"/>
  <c r="AO593" i="1" s="1"/>
  <c r="S591" i="1"/>
  <c r="U591" i="1" s="1"/>
  <c r="BH591" i="1" s="1"/>
  <c r="AO591" i="1" s="1"/>
  <c r="S589" i="1"/>
  <c r="U589" i="1" s="1"/>
  <c r="BH589" i="1" s="1"/>
  <c r="AO589" i="1" s="1"/>
  <c r="S587" i="1"/>
  <c r="U587" i="1" s="1"/>
  <c r="BH587" i="1" s="1"/>
  <c r="AO587" i="1" s="1"/>
  <c r="S585" i="1"/>
  <c r="U585" i="1" s="1"/>
  <c r="BH585" i="1" s="1"/>
  <c r="AO585" i="1" s="1"/>
  <c r="S583" i="1"/>
  <c r="U583" i="1" s="1"/>
  <c r="BH583" i="1" s="1"/>
  <c r="AO583" i="1" s="1"/>
  <c r="S581" i="1"/>
  <c r="U581" i="1" s="1"/>
  <c r="BH581" i="1" s="1"/>
  <c r="AO581" i="1" s="1"/>
  <c r="S579" i="1"/>
  <c r="U579" i="1" s="1"/>
  <c r="BH579" i="1" s="1"/>
  <c r="AO579" i="1" s="1"/>
  <c r="S577" i="1"/>
  <c r="U577" i="1" s="1"/>
  <c r="BH577" i="1" s="1"/>
  <c r="AO577" i="1" s="1"/>
  <c r="S575" i="1"/>
  <c r="U575" i="1" s="1"/>
  <c r="BH575" i="1" s="1"/>
  <c r="AO575" i="1" s="1"/>
  <c r="S573" i="1"/>
  <c r="U573" i="1" s="1"/>
  <c r="BH573" i="1" s="1"/>
  <c r="AO573" i="1" s="1"/>
  <c r="S571" i="1"/>
  <c r="U571" i="1" s="1"/>
  <c r="BH571" i="1" s="1"/>
  <c r="AO571" i="1" s="1"/>
  <c r="S569" i="1"/>
  <c r="U569" i="1" s="1"/>
  <c r="BH569" i="1" s="1"/>
  <c r="AO569" i="1" s="1"/>
  <c r="S567" i="1"/>
  <c r="U567" i="1" s="1"/>
  <c r="BH567" i="1" s="1"/>
  <c r="AO567" i="1" s="1"/>
  <c r="S565" i="1"/>
  <c r="U565" i="1" s="1"/>
  <c r="BH565" i="1" s="1"/>
  <c r="AO565" i="1" s="1"/>
  <c r="S563" i="1"/>
  <c r="U563" i="1" s="1"/>
  <c r="BH563" i="1" s="1"/>
  <c r="AO563" i="1" s="1"/>
  <c r="S561" i="1"/>
  <c r="U561" i="1" s="1"/>
  <c r="BH561" i="1" s="1"/>
  <c r="AO561" i="1" s="1"/>
  <c r="S559" i="1"/>
  <c r="U559" i="1" s="1"/>
  <c r="BH559" i="1" s="1"/>
  <c r="AO559" i="1" s="1"/>
  <c r="S557" i="1"/>
  <c r="U557" i="1" s="1"/>
  <c r="BH557" i="1" s="1"/>
  <c r="AO557" i="1" s="1"/>
  <c r="S555" i="1"/>
  <c r="U555" i="1" s="1"/>
  <c r="BH555" i="1" s="1"/>
  <c r="AO555" i="1" s="1"/>
  <c r="S553" i="1"/>
  <c r="U553" i="1" s="1"/>
  <c r="BH553" i="1" s="1"/>
  <c r="AO553" i="1" s="1"/>
  <c r="S551" i="1"/>
  <c r="S549" i="1"/>
  <c r="U549" i="1" s="1"/>
  <c r="BH549" i="1" s="1"/>
  <c r="AO549" i="1" s="1"/>
  <c r="S547" i="1"/>
  <c r="U547" i="1" s="1"/>
  <c r="BH547" i="1" s="1"/>
  <c r="AO547" i="1" s="1"/>
  <c r="S545" i="1"/>
  <c r="U545" i="1" s="1"/>
  <c r="BH545" i="1" s="1"/>
  <c r="AO545" i="1" s="1"/>
  <c r="S543" i="1"/>
  <c r="U543" i="1" s="1"/>
  <c r="BH543" i="1" s="1"/>
  <c r="AO543" i="1" s="1"/>
  <c r="S541" i="1"/>
  <c r="U541" i="1" s="1"/>
  <c r="BH541" i="1" s="1"/>
  <c r="AO541" i="1" s="1"/>
  <c r="S539" i="1"/>
  <c r="U539" i="1" s="1"/>
  <c r="BH539" i="1" s="1"/>
  <c r="AO539" i="1" s="1"/>
  <c r="S537" i="1"/>
  <c r="U537" i="1" s="1"/>
  <c r="BH537" i="1" s="1"/>
  <c r="AO537" i="1" s="1"/>
  <c r="S535" i="1"/>
  <c r="U535" i="1" s="1"/>
  <c r="BH535" i="1" s="1"/>
  <c r="AO535" i="1" s="1"/>
  <c r="S533" i="1"/>
  <c r="U533" i="1" s="1"/>
  <c r="BH533" i="1" s="1"/>
  <c r="AO533" i="1" s="1"/>
  <c r="S531" i="1"/>
  <c r="U531" i="1" s="1"/>
  <c r="BH531" i="1" s="1"/>
  <c r="AO531" i="1" s="1"/>
  <c r="S529" i="1"/>
  <c r="U529" i="1" s="1"/>
  <c r="BH529" i="1" s="1"/>
  <c r="AO529" i="1" s="1"/>
  <c r="S527" i="1"/>
  <c r="S525" i="1"/>
  <c r="U525" i="1" s="1"/>
  <c r="BH525" i="1" s="1"/>
  <c r="AO525" i="1" s="1"/>
  <c r="S515" i="1"/>
  <c r="U515" i="1" s="1"/>
  <c r="BH515" i="1" s="1"/>
  <c r="AO515" i="1" s="1"/>
  <c r="S513" i="1"/>
  <c r="U513" i="1" s="1"/>
  <c r="BH513" i="1" s="1"/>
  <c r="AO513" i="1" s="1"/>
  <c r="S511" i="1"/>
  <c r="U511" i="1" s="1"/>
  <c r="BH511" i="1" s="1"/>
  <c r="AO511" i="1" s="1"/>
  <c r="S509" i="1"/>
  <c r="U509" i="1" s="1"/>
  <c r="BH509" i="1" s="1"/>
  <c r="AO509" i="1" s="1"/>
  <c r="S507" i="1"/>
  <c r="U507" i="1" s="1"/>
  <c r="BH507" i="1" s="1"/>
  <c r="AO507" i="1" s="1"/>
  <c r="S505" i="1"/>
  <c r="U505" i="1" s="1"/>
  <c r="BH505" i="1" s="1"/>
  <c r="AO505" i="1" s="1"/>
  <c r="S503" i="1"/>
  <c r="U503" i="1" s="1"/>
  <c r="BH503" i="1" s="1"/>
  <c r="AO503" i="1" s="1"/>
  <c r="S501" i="1"/>
  <c r="U501" i="1" s="1"/>
  <c r="BH501" i="1" s="1"/>
  <c r="AO501" i="1" s="1"/>
  <c r="S499" i="1"/>
  <c r="U499" i="1" s="1"/>
  <c r="BH499" i="1" s="1"/>
  <c r="AO499" i="1" s="1"/>
  <c r="S497" i="1"/>
  <c r="U497" i="1" s="1"/>
  <c r="BH497" i="1" s="1"/>
  <c r="AO497" i="1" s="1"/>
  <c r="S495" i="1"/>
  <c r="U495" i="1" s="1"/>
  <c r="BH495" i="1" s="1"/>
  <c r="AO495" i="1" s="1"/>
  <c r="S493" i="1"/>
  <c r="U493" i="1" s="1"/>
  <c r="BH493" i="1" s="1"/>
  <c r="AO493" i="1" s="1"/>
  <c r="S491" i="1"/>
  <c r="U491" i="1" s="1"/>
  <c r="BH491" i="1" s="1"/>
  <c r="AO491" i="1" s="1"/>
  <c r="S489" i="1"/>
  <c r="U489" i="1" s="1"/>
  <c r="BH489" i="1" s="1"/>
  <c r="AO489" i="1" s="1"/>
  <c r="S487" i="1"/>
  <c r="S485" i="1"/>
  <c r="U485" i="1" s="1"/>
  <c r="BH485" i="1" s="1"/>
  <c r="AO485" i="1" s="1"/>
  <c r="S483" i="1"/>
  <c r="U483" i="1" s="1"/>
  <c r="BH483" i="1" s="1"/>
  <c r="AO483" i="1" s="1"/>
  <c r="S481" i="1"/>
  <c r="U481" i="1" s="1"/>
  <c r="BH481" i="1" s="1"/>
  <c r="AO481" i="1" s="1"/>
  <c r="S479" i="1"/>
  <c r="U479" i="1" s="1"/>
  <c r="BH479" i="1" s="1"/>
  <c r="AO479" i="1" s="1"/>
  <c r="S477" i="1"/>
  <c r="U477" i="1" s="1"/>
  <c r="BH477" i="1" s="1"/>
  <c r="AO477" i="1" s="1"/>
  <c r="S441" i="1"/>
  <c r="U441" i="1" s="1"/>
  <c r="BH441" i="1" s="1"/>
  <c r="AO441" i="1" s="1"/>
  <c r="S437" i="1"/>
  <c r="U437" i="1" s="1"/>
  <c r="BH437" i="1" s="1"/>
  <c r="AO437" i="1" s="1"/>
  <c r="S433" i="1"/>
  <c r="U433" i="1" s="1"/>
  <c r="BH433" i="1" s="1"/>
  <c r="AO433" i="1" s="1"/>
  <c r="S429" i="1"/>
  <c r="U429" i="1" s="1"/>
  <c r="BH429" i="1" s="1"/>
  <c r="AO429" i="1" s="1"/>
  <c r="S425" i="1"/>
  <c r="U425" i="1" s="1"/>
  <c r="BH425" i="1" s="1"/>
  <c r="AO425" i="1" s="1"/>
  <c r="S421" i="1"/>
  <c r="U421" i="1" s="1"/>
  <c r="BH421" i="1" s="1"/>
  <c r="AO421" i="1" s="1"/>
  <c r="S417" i="1"/>
  <c r="U417" i="1" s="1"/>
  <c r="BH417" i="1" s="1"/>
  <c r="AO417" i="1" s="1"/>
  <c r="S413" i="1"/>
  <c r="U413" i="1" s="1"/>
  <c r="BH413" i="1" s="1"/>
  <c r="AO413" i="1" s="1"/>
  <c r="S409" i="1"/>
  <c r="U409" i="1" s="1"/>
  <c r="BH409" i="1" s="1"/>
  <c r="AO409" i="1" s="1"/>
  <c r="S405" i="1"/>
  <c r="U405" i="1" s="1"/>
  <c r="BH405" i="1" s="1"/>
  <c r="AO405" i="1" s="1"/>
  <c r="S401" i="1"/>
  <c r="U401" i="1" s="1"/>
  <c r="BH401" i="1" s="1"/>
  <c r="AO401" i="1" s="1"/>
  <c r="S397" i="1"/>
  <c r="U397" i="1" s="1"/>
  <c r="BH397" i="1" s="1"/>
  <c r="AO397" i="1" s="1"/>
  <c r="S393" i="1"/>
  <c r="U393" i="1" s="1"/>
  <c r="BH393" i="1" s="1"/>
  <c r="AO393" i="1" s="1"/>
  <c r="S389" i="1"/>
  <c r="U389" i="1" s="1"/>
  <c r="BH389" i="1" s="1"/>
  <c r="AO389" i="1" s="1"/>
  <c r="S385" i="1"/>
  <c r="U385" i="1" s="1"/>
  <c r="BH385" i="1" s="1"/>
  <c r="AO385" i="1" s="1"/>
  <c r="S381" i="1"/>
  <c r="U381" i="1" s="1"/>
  <c r="BH381" i="1" s="1"/>
  <c r="AO381" i="1" s="1"/>
  <c r="S377" i="1"/>
  <c r="U377" i="1" s="1"/>
  <c r="BH377" i="1" s="1"/>
  <c r="AO377" i="1" s="1"/>
  <c r="S373" i="1"/>
  <c r="U373" i="1" s="1"/>
  <c r="BH373" i="1" s="1"/>
  <c r="AO373" i="1" s="1"/>
  <c r="S369" i="1"/>
  <c r="U369" i="1" s="1"/>
  <c r="BH369" i="1" s="1"/>
  <c r="AO369" i="1" s="1"/>
  <c r="S365" i="1"/>
  <c r="U365" i="1" s="1"/>
  <c r="BH365" i="1" s="1"/>
  <c r="AO365" i="1" s="1"/>
  <c r="S361" i="1"/>
  <c r="U361" i="1" s="1"/>
  <c r="BH361" i="1" s="1"/>
  <c r="AO361" i="1" s="1"/>
  <c r="S357" i="1"/>
  <c r="U357" i="1" s="1"/>
  <c r="BH357" i="1" s="1"/>
  <c r="AO357" i="1" s="1"/>
  <c r="S353" i="1"/>
  <c r="U353" i="1" s="1"/>
  <c r="BH353" i="1" s="1"/>
  <c r="AO353" i="1" s="1"/>
  <c r="S349" i="1"/>
  <c r="U349" i="1" s="1"/>
  <c r="BH349" i="1" s="1"/>
  <c r="AO349" i="1" s="1"/>
  <c r="S345" i="1"/>
  <c r="U345" i="1" s="1"/>
  <c r="BH345" i="1" s="1"/>
  <c r="AO345" i="1" s="1"/>
  <c r="S338" i="1"/>
  <c r="U338" i="1" s="1"/>
  <c r="BH338" i="1" s="1"/>
  <c r="AO338" i="1" s="1"/>
  <c r="S334" i="1"/>
  <c r="U334" i="1" s="1"/>
  <c r="BH334" i="1" s="1"/>
  <c r="AO334" i="1" s="1"/>
  <c r="S330" i="1"/>
  <c r="U330" i="1" s="1"/>
  <c r="BH330" i="1" s="1"/>
  <c r="AO330" i="1" s="1"/>
  <c r="S326" i="1"/>
  <c r="U326" i="1" s="1"/>
  <c r="BH326" i="1" s="1"/>
  <c r="AO326" i="1" s="1"/>
  <c r="S322" i="1"/>
  <c r="U322" i="1" s="1"/>
  <c r="BH322" i="1" s="1"/>
  <c r="AO322" i="1" s="1"/>
  <c r="S318" i="1"/>
  <c r="U318" i="1" s="1"/>
  <c r="BH318" i="1" s="1"/>
  <c r="AO318" i="1" s="1"/>
  <c r="S314" i="1"/>
  <c r="U314" i="1" s="1"/>
  <c r="BH314" i="1" s="1"/>
  <c r="AO314" i="1" s="1"/>
  <c r="S310" i="1"/>
  <c r="U310" i="1" s="1"/>
  <c r="BH310" i="1" s="1"/>
  <c r="AO310" i="1" s="1"/>
  <c r="S306" i="1"/>
  <c r="U306" i="1" s="1"/>
  <c r="BH306" i="1" s="1"/>
  <c r="AO306" i="1" s="1"/>
  <c r="S302" i="1"/>
  <c r="U302" i="1" s="1"/>
  <c r="BH302" i="1" s="1"/>
  <c r="AO302" i="1" s="1"/>
  <c r="S298" i="1"/>
  <c r="U298" i="1" s="1"/>
  <c r="BH298" i="1" s="1"/>
  <c r="AO298" i="1" s="1"/>
  <c r="S294" i="1"/>
  <c r="U294" i="1" s="1"/>
  <c r="BH294" i="1" s="1"/>
  <c r="AO294" i="1" s="1"/>
  <c r="S290" i="1"/>
  <c r="U290" i="1" s="1"/>
  <c r="BH290" i="1" s="1"/>
  <c r="AO290" i="1" s="1"/>
  <c r="S286" i="1"/>
  <c r="U286" i="1" s="1"/>
  <c r="BH286" i="1" s="1"/>
  <c r="AO286" i="1" s="1"/>
  <c r="S282" i="1"/>
  <c r="U282" i="1" s="1"/>
  <c r="BH282" i="1" s="1"/>
  <c r="AO282" i="1" s="1"/>
  <c r="S278" i="1"/>
  <c r="U278" i="1" s="1"/>
  <c r="BH278" i="1" s="1"/>
  <c r="AO278" i="1" s="1"/>
  <c r="S274" i="1"/>
  <c r="U274" i="1" s="1"/>
  <c r="BH274" i="1" s="1"/>
  <c r="AO274" i="1" s="1"/>
  <c r="S270" i="1"/>
  <c r="U270" i="1" s="1"/>
  <c r="BH270" i="1" s="1"/>
  <c r="AO270" i="1" s="1"/>
  <c r="S266" i="1"/>
  <c r="U266" i="1" s="1"/>
  <c r="BH266" i="1" s="1"/>
  <c r="AO266" i="1" s="1"/>
  <c r="S262" i="1"/>
  <c r="U262" i="1" s="1"/>
  <c r="BH262" i="1" s="1"/>
  <c r="AO262" i="1" s="1"/>
  <c r="S258" i="1"/>
  <c r="U258" i="1" s="1"/>
  <c r="BH258" i="1" s="1"/>
  <c r="AO258" i="1" s="1"/>
  <c r="S254" i="1"/>
  <c r="U254" i="1" s="1"/>
  <c r="BH254" i="1" s="1"/>
  <c r="AO254" i="1" s="1"/>
  <c r="S178" i="1"/>
  <c r="U178" i="1" s="1"/>
  <c r="BH178" i="1" s="1"/>
  <c r="AO178" i="1" s="1"/>
  <c r="S174" i="1"/>
  <c r="U174" i="1" s="1"/>
  <c r="BH174" i="1" s="1"/>
  <c r="AO174" i="1" s="1"/>
  <c r="S170" i="1"/>
  <c r="U170" i="1" s="1"/>
  <c r="BH170" i="1" s="1"/>
  <c r="AO170" i="1" s="1"/>
  <c r="S166" i="1"/>
  <c r="U166" i="1" s="1"/>
  <c r="BH166" i="1" s="1"/>
  <c r="AO166" i="1" s="1"/>
  <c r="S162" i="1"/>
  <c r="U162" i="1" s="1"/>
  <c r="BH162" i="1" s="1"/>
  <c r="AO162" i="1" s="1"/>
  <c r="S158" i="1"/>
  <c r="U158" i="1" s="1"/>
  <c r="BH158" i="1" s="1"/>
  <c r="AO158" i="1" s="1"/>
  <c r="S154" i="1"/>
  <c r="U154" i="1" s="1"/>
  <c r="BH154" i="1" s="1"/>
  <c r="AO154" i="1" s="1"/>
  <c r="G21" i="20"/>
  <c r="G6" i="20"/>
  <c r="G21" i="19"/>
  <c r="G6" i="19"/>
  <c r="AP84" i="16"/>
  <c r="BI84" i="16" s="1"/>
  <c r="AP8" i="16"/>
  <c r="BI8" i="16" s="1"/>
  <c r="AP16" i="16"/>
  <c r="BI16" i="16" s="1"/>
  <c r="AP6" i="16"/>
  <c r="BI6" i="16" s="1"/>
  <c r="AP10" i="16"/>
  <c r="BI10" i="16" s="1"/>
  <c r="AP14" i="16"/>
  <c r="BI14" i="16" s="1"/>
  <c r="AP18" i="16"/>
  <c r="BI18" i="16" s="1"/>
  <c r="V100" i="3"/>
  <c r="V102" i="3"/>
  <c r="V104" i="3"/>
  <c r="V105" i="3"/>
  <c r="V107" i="3"/>
  <c r="V109" i="3"/>
  <c r="V111" i="3"/>
  <c r="V113" i="3"/>
  <c r="V115" i="3"/>
  <c r="V117" i="3"/>
  <c r="V119" i="3"/>
  <c r="V99" i="3"/>
  <c r="V101" i="3"/>
  <c r="V103" i="3"/>
  <c r="V106" i="3"/>
  <c r="V108" i="3"/>
  <c r="V110" i="3"/>
  <c r="V112" i="3"/>
  <c r="V114" i="3"/>
  <c r="V116" i="3"/>
  <c r="V118" i="3"/>
  <c r="V153" i="3"/>
  <c r="V161" i="3"/>
  <c r="V169" i="3"/>
  <c r="V177" i="3"/>
  <c r="V185" i="3"/>
  <c r="V193" i="3"/>
  <c r="V201" i="3"/>
  <c r="V209" i="3"/>
  <c r="AP355" i="13"/>
  <c r="BI355" i="13" s="1"/>
  <c r="AP357" i="13"/>
  <c r="BI357" i="13" s="1"/>
  <c r="AP359" i="13"/>
  <c r="BI359" i="13" s="1"/>
  <c r="AP361" i="13"/>
  <c r="BI361" i="13" s="1"/>
  <c r="AP363" i="13"/>
  <c r="BI363" i="13" s="1"/>
  <c r="AP365" i="13"/>
  <c r="BI365" i="13" s="1"/>
  <c r="AP367" i="13"/>
  <c r="BI367" i="13" s="1"/>
  <c r="AP369" i="13"/>
  <c r="BI369" i="13" s="1"/>
  <c r="AP371" i="13"/>
  <c r="BI371" i="13" s="1"/>
  <c r="AP373" i="13"/>
  <c r="BI373" i="13" s="1"/>
  <c r="AP375" i="13"/>
  <c r="BI375" i="13" s="1"/>
  <c r="AP377" i="13"/>
  <c r="BI377" i="13" s="1"/>
  <c r="AP379" i="13"/>
  <c r="BI379" i="13" s="1"/>
  <c r="AP381" i="13"/>
  <c r="BI381" i="13" s="1"/>
  <c r="AP383" i="13"/>
  <c r="BI383" i="13" s="1"/>
  <c r="AP385" i="13"/>
  <c r="BI385" i="13" s="1"/>
  <c r="AP387" i="13"/>
  <c r="BI387" i="13" s="1"/>
  <c r="AP389" i="13"/>
  <c r="BI389" i="13" s="1"/>
  <c r="AP391" i="13"/>
  <c r="BI391" i="13" s="1"/>
  <c r="AP393" i="13"/>
  <c r="BI393" i="13" s="1"/>
  <c r="AP395" i="13"/>
  <c r="BI395" i="13" s="1"/>
  <c r="AP352" i="13"/>
  <c r="BI352" i="13" s="1"/>
  <c r="AP354" i="13"/>
  <c r="BI354" i="13" s="1"/>
  <c r="AP356" i="13"/>
  <c r="BI356" i="13" s="1"/>
  <c r="AP358" i="13"/>
  <c r="BI358" i="13" s="1"/>
  <c r="AP360" i="13"/>
  <c r="BI360" i="13" s="1"/>
  <c r="AP362" i="13"/>
  <c r="BI362" i="13" s="1"/>
  <c r="AP364" i="13"/>
  <c r="BI364" i="13" s="1"/>
  <c r="AP366" i="13"/>
  <c r="BI366" i="13" s="1"/>
  <c r="AP368" i="13"/>
  <c r="BI368" i="13" s="1"/>
  <c r="AP370" i="13"/>
  <c r="BI370" i="13" s="1"/>
  <c r="AP372" i="13"/>
  <c r="BI372" i="13" s="1"/>
  <c r="AP374" i="13"/>
  <c r="BI374" i="13" s="1"/>
  <c r="AP376" i="13"/>
  <c r="BI376" i="13" s="1"/>
  <c r="AP378" i="13"/>
  <c r="BI378" i="13" s="1"/>
  <c r="AP380" i="13"/>
  <c r="BI380" i="13" s="1"/>
  <c r="AP382" i="13"/>
  <c r="BI382" i="13" s="1"/>
  <c r="AP384" i="13"/>
  <c r="BI384" i="13" s="1"/>
  <c r="AP386" i="13"/>
  <c r="BI386" i="13" s="1"/>
  <c r="AP388" i="13"/>
  <c r="BI388" i="13" s="1"/>
  <c r="AP390" i="13"/>
  <c r="BI390" i="13" s="1"/>
  <c r="AP392" i="13"/>
  <c r="BI392" i="13" s="1"/>
  <c r="AP394" i="13"/>
  <c r="BI394" i="13" s="1"/>
  <c r="AP396" i="13"/>
  <c r="BI396" i="13" s="1"/>
  <c r="AP401" i="13"/>
  <c r="BI401" i="13" s="1"/>
  <c r="AP403" i="13"/>
  <c r="BI403" i="13" s="1"/>
  <c r="AP404" i="13"/>
  <c r="BI404" i="13" s="1"/>
  <c r="AP405" i="13"/>
  <c r="BI405" i="13" s="1"/>
  <c r="AP406" i="13"/>
  <c r="BI406" i="13" s="1"/>
  <c r="AP407" i="13"/>
  <c r="BI407" i="13" s="1"/>
  <c r="AP408" i="13"/>
  <c r="BI408" i="13" s="1"/>
  <c r="AP409" i="13"/>
  <c r="BI409" i="13" s="1"/>
  <c r="AP410" i="13"/>
  <c r="BI410" i="13" s="1"/>
  <c r="AP411" i="13"/>
  <c r="BI411" i="13" s="1"/>
  <c r="AP412" i="13"/>
  <c r="BI412" i="13" s="1"/>
  <c r="AP413" i="13"/>
  <c r="BI413" i="13" s="1"/>
  <c r="AP414" i="13"/>
  <c r="BI414" i="13" s="1"/>
  <c r="AP415" i="13"/>
  <c r="BI415" i="13" s="1"/>
  <c r="AP416" i="13"/>
  <c r="BI416" i="13" s="1"/>
  <c r="AP417" i="13"/>
  <c r="BI417" i="13" s="1"/>
  <c r="AP418" i="13"/>
  <c r="BI418" i="13" s="1"/>
  <c r="AP419" i="13"/>
  <c r="BI419" i="13" s="1"/>
  <c r="AP420" i="13"/>
  <c r="BI420" i="13" s="1"/>
  <c r="AP421" i="13"/>
  <c r="BI421" i="13" s="1"/>
  <c r="AP422" i="13"/>
  <c r="BI422" i="13" s="1"/>
  <c r="AP423" i="13"/>
  <c r="BI423" i="13" s="1"/>
  <c r="AP424" i="13"/>
  <c r="BI424" i="13" s="1"/>
  <c r="AP425" i="13"/>
  <c r="BI425" i="13" s="1"/>
  <c r="AP426" i="13"/>
  <c r="BI426" i="13" s="1"/>
  <c r="AP427" i="13"/>
  <c r="BI427" i="13" s="1"/>
  <c r="AP428" i="13"/>
  <c r="BI428" i="13" s="1"/>
  <c r="AP429" i="13"/>
  <c r="BI429" i="13" s="1"/>
  <c r="AP430" i="13"/>
  <c r="BI430" i="13" s="1"/>
  <c r="AP431" i="13"/>
  <c r="BI431" i="13" s="1"/>
  <c r="AP432" i="13"/>
  <c r="BI432" i="13" s="1"/>
  <c r="AP433" i="13"/>
  <c r="BI433" i="13" s="1"/>
  <c r="AP434" i="13"/>
  <c r="BI434" i="13" s="1"/>
  <c r="AP435" i="13"/>
  <c r="BI435" i="13" s="1"/>
  <c r="AP436" i="13"/>
  <c r="BI436" i="13" s="1"/>
  <c r="AP437" i="13"/>
  <c r="BI437" i="13" s="1"/>
  <c r="AP438" i="13"/>
  <c r="BI438" i="13" s="1"/>
  <c r="AP439" i="13"/>
  <c r="BI439" i="13" s="1"/>
  <c r="AP440" i="13"/>
  <c r="BI440" i="13" s="1"/>
  <c r="AP441" i="13"/>
  <c r="BI441" i="13" s="1"/>
  <c r="AP442" i="13"/>
  <c r="BI442" i="13" s="1"/>
  <c r="AP443" i="13"/>
  <c r="BI443" i="13" s="1"/>
  <c r="AP444" i="13"/>
  <c r="BI444" i="13" s="1"/>
  <c r="AP445" i="13"/>
  <c r="BI445" i="13" s="1"/>
  <c r="AP446" i="13"/>
  <c r="BI446" i="13" s="1"/>
  <c r="AP447" i="13"/>
  <c r="BI447" i="13" s="1"/>
  <c r="AP448" i="13"/>
  <c r="BI448" i="13" s="1"/>
  <c r="AP449" i="13"/>
  <c r="BI449" i="13" s="1"/>
  <c r="AP450" i="13"/>
  <c r="BI450" i="13" s="1"/>
  <c r="AP451" i="13"/>
  <c r="BI451" i="13" s="1"/>
  <c r="AP452" i="13"/>
  <c r="BI452" i="13" s="1"/>
  <c r="AP453" i="13"/>
  <c r="BI453" i="13" s="1"/>
  <c r="AP454" i="13"/>
  <c r="BI454" i="13" s="1"/>
  <c r="AP455" i="13"/>
  <c r="BI455" i="13" s="1"/>
  <c r="AP456" i="13"/>
  <c r="BI456" i="13" s="1"/>
  <c r="AP457" i="13"/>
  <c r="BI457" i="13" s="1"/>
  <c r="AP458" i="13"/>
  <c r="BI458" i="13" s="1"/>
  <c r="AP459" i="13"/>
  <c r="BI459" i="13" s="1"/>
  <c r="AP460" i="13"/>
  <c r="BI460" i="13" s="1"/>
  <c r="AP461" i="13"/>
  <c r="BI461" i="13" s="1"/>
  <c r="AP462" i="13"/>
  <c r="BI462" i="13" s="1"/>
  <c r="AP463" i="13"/>
  <c r="BI463" i="13" s="1"/>
  <c r="AP464" i="13"/>
  <c r="BI464" i="13" s="1"/>
  <c r="AP465" i="13"/>
  <c r="BI465" i="13" s="1"/>
  <c r="AP466" i="13"/>
  <c r="BI466" i="13" s="1"/>
  <c r="AP467" i="13"/>
  <c r="BI467" i="13" s="1"/>
  <c r="AP468" i="13"/>
  <c r="BI468" i="13" s="1"/>
  <c r="AP469" i="13"/>
  <c r="BI469" i="13" s="1"/>
  <c r="AP470" i="13"/>
  <c r="BI470" i="13" s="1"/>
  <c r="AP471" i="13"/>
  <c r="BI471" i="13" s="1"/>
  <c r="AP472" i="13"/>
  <c r="BI472" i="13" s="1"/>
  <c r="AP473" i="13"/>
  <c r="BI473" i="13" s="1"/>
  <c r="AP474" i="13"/>
  <c r="BI474" i="13" s="1"/>
  <c r="AP475" i="13"/>
  <c r="BI475" i="13" s="1"/>
  <c r="AP476" i="13"/>
  <c r="BI476" i="13" s="1"/>
  <c r="AP477" i="13"/>
  <c r="BI477" i="13" s="1"/>
  <c r="AP478" i="13"/>
  <c r="BI478" i="13" s="1"/>
  <c r="AP479" i="13"/>
  <c r="BI479" i="13" s="1"/>
  <c r="AP480" i="13"/>
  <c r="BI480" i="13" s="1"/>
  <c r="AP481" i="13"/>
  <c r="BI481" i="13" s="1"/>
  <c r="AP482" i="13"/>
  <c r="BI482" i="13" s="1"/>
  <c r="AP483" i="13"/>
  <c r="BI483" i="13" s="1"/>
  <c r="AP484" i="13"/>
  <c r="BI484" i="13" s="1"/>
  <c r="AP485" i="13"/>
  <c r="BI485" i="13" s="1"/>
  <c r="AP486" i="13"/>
  <c r="BI486" i="13" s="1"/>
  <c r="AP487" i="13"/>
  <c r="BI487" i="13" s="1"/>
  <c r="AP488" i="13"/>
  <c r="BI488" i="13" s="1"/>
  <c r="AP489" i="13"/>
  <c r="BI489" i="13" s="1"/>
  <c r="AP400" i="13"/>
  <c r="BI400" i="13" s="1"/>
  <c r="AP402" i="13"/>
  <c r="BI402" i="13" s="1"/>
  <c r="AP129" i="13"/>
  <c r="BI129" i="13" s="1"/>
  <c r="AP201" i="13"/>
  <c r="BI201" i="13" s="1"/>
  <c r="AP205" i="13"/>
  <c r="BI205" i="13" s="1"/>
  <c r="AN75" i="13"/>
  <c r="AP75" i="13" s="1"/>
  <c r="BI75" i="13" s="1"/>
  <c r="AN73" i="13"/>
  <c r="AP73" i="13" s="1"/>
  <c r="BI73" i="13" s="1"/>
  <c r="AN78" i="13"/>
  <c r="AP78" i="13" s="1"/>
  <c r="BI78" i="13" s="1"/>
  <c r="AP84" i="13"/>
  <c r="BI84" i="13" s="1"/>
  <c r="AP88" i="13"/>
  <c r="BI88" i="13" s="1"/>
  <c r="AP80" i="13"/>
  <c r="BI80" i="13" s="1"/>
  <c r="Y76" i="13"/>
  <c r="AN76" i="13" s="1"/>
  <c r="Y74" i="13"/>
  <c r="AN74" i="13" s="1"/>
  <c r="Y72" i="13"/>
  <c r="AN72" i="13" s="1"/>
  <c r="AP39" i="13"/>
  <c r="BI39" i="13" s="1"/>
  <c r="AP29" i="13"/>
  <c r="BI29" i="13" s="1"/>
  <c r="AP25" i="13"/>
  <c r="BI25" i="13" s="1"/>
  <c r="AP20" i="13"/>
  <c r="BI20" i="13" s="1"/>
  <c r="AP18" i="13"/>
  <c r="BI18" i="13" s="1"/>
  <c r="AN143" i="13"/>
  <c r="AP143" i="13" s="1"/>
  <c r="BI143" i="13" s="1"/>
  <c r="AN147" i="13"/>
  <c r="AP147" i="13" s="1"/>
  <c r="BI147" i="13" s="1"/>
  <c r="AN151" i="13"/>
  <c r="AP151" i="13" s="1"/>
  <c r="BI151" i="13" s="1"/>
  <c r="AN155" i="13"/>
  <c r="AP155" i="13" s="1"/>
  <c r="BI155" i="13" s="1"/>
  <c r="AN159" i="13"/>
  <c r="AP159" i="13" s="1"/>
  <c r="BI159" i="13" s="1"/>
  <c r="AN163" i="13"/>
  <c r="AP163" i="13" s="1"/>
  <c r="BI163" i="13" s="1"/>
  <c r="AN167" i="13"/>
  <c r="AP167" i="13" s="1"/>
  <c r="BI167" i="13" s="1"/>
  <c r="AN171" i="13"/>
  <c r="AP171" i="13" s="1"/>
  <c r="BI171" i="13" s="1"/>
  <c r="AN175" i="13"/>
  <c r="AP175" i="13" s="1"/>
  <c r="BI175" i="13" s="1"/>
  <c r="AN179" i="13"/>
  <c r="AP179" i="13" s="1"/>
  <c r="BI179" i="13" s="1"/>
  <c r="AN183" i="13"/>
  <c r="AP183" i="13" s="1"/>
  <c r="BI183" i="13" s="1"/>
  <c r="AN187" i="13"/>
  <c r="AP187" i="13" s="1"/>
  <c r="BI187" i="13" s="1"/>
  <c r="AN191" i="13"/>
  <c r="AP191" i="13" s="1"/>
  <c r="BI191" i="13" s="1"/>
  <c r="AN195" i="13"/>
  <c r="AP195" i="13" s="1"/>
  <c r="BI195" i="13" s="1"/>
  <c r="AN199" i="13"/>
  <c r="AP199" i="13" s="1"/>
  <c r="BI199" i="13" s="1"/>
  <c r="AN210" i="13"/>
  <c r="AP210" i="13" s="1"/>
  <c r="BI210" i="13" s="1"/>
  <c r="AN218" i="13"/>
  <c r="AP218" i="13" s="1"/>
  <c r="BI218" i="13" s="1"/>
  <c r="AN226" i="13"/>
  <c r="AP226" i="13" s="1"/>
  <c r="BI226" i="13" s="1"/>
  <c r="AN86" i="13"/>
  <c r="AP86" i="13" s="1"/>
  <c r="BI86" i="13" s="1"/>
  <c r="AN145" i="13"/>
  <c r="AP145" i="13" s="1"/>
  <c r="BI145" i="13" s="1"/>
  <c r="AN149" i="13"/>
  <c r="AP149" i="13" s="1"/>
  <c r="BI149" i="13" s="1"/>
  <c r="AN153" i="13"/>
  <c r="AP153" i="13" s="1"/>
  <c r="BI153" i="13" s="1"/>
  <c r="AN157" i="13"/>
  <c r="AP157" i="13" s="1"/>
  <c r="BI157" i="13" s="1"/>
  <c r="AN161" i="13"/>
  <c r="AP161" i="13" s="1"/>
  <c r="BI161" i="13" s="1"/>
  <c r="AN165" i="13"/>
  <c r="AP165" i="13" s="1"/>
  <c r="BI165" i="13" s="1"/>
  <c r="AN169" i="13"/>
  <c r="AP169" i="13" s="1"/>
  <c r="BI169" i="13" s="1"/>
  <c r="AN173" i="13"/>
  <c r="AP173" i="13" s="1"/>
  <c r="BI173" i="13" s="1"/>
  <c r="AN177" i="13"/>
  <c r="AP177" i="13" s="1"/>
  <c r="BI177" i="13" s="1"/>
  <c r="AN181" i="13"/>
  <c r="AP181" i="13" s="1"/>
  <c r="BI181" i="13" s="1"/>
  <c r="AN185" i="13"/>
  <c r="AP185" i="13" s="1"/>
  <c r="BI185" i="13" s="1"/>
  <c r="AN189" i="13"/>
  <c r="AP189" i="13" s="1"/>
  <c r="BI189" i="13" s="1"/>
  <c r="AN193" i="13"/>
  <c r="AP193" i="13" s="1"/>
  <c r="BI193" i="13" s="1"/>
  <c r="AN197" i="13"/>
  <c r="AP197" i="13" s="1"/>
  <c r="BI197" i="13" s="1"/>
  <c r="AN207" i="13"/>
  <c r="AP207" i="13" s="1"/>
  <c r="BI207" i="13" s="1"/>
  <c r="AN211" i="13"/>
  <c r="AP211" i="13" s="1"/>
  <c r="BI211" i="13" s="1"/>
  <c r="AN215" i="13"/>
  <c r="AP215" i="13" s="1"/>
  <c r="BI215" i="13" s="1"/>
  <c r="AN219" i="13"/>
  <c r="AP219" i="13" s="1"/>
  <c r="BI219" i="13" s="1"/>
  <c r="AP16" i="13"/>
  <c r="BI16" i="13" s="1"/>
  <c r="AP15" i="13"/>
  <c r="BI15" i="13" s="1"/>
  <c r="AP13" i="13"/>
  <c r="BI13" i="13" s="1"/>
  <c r="AP7" i="13"/>
  <c r="BI7" i="13" s="1"/>
  <c r="Y316" i="13"/>
  <c r="AN316" i="13" s="1"/>
  <c r="Y320" i="13"/>
  <c r="AN320" i="13" s="1"/>
  <c r="Y324" i="13"/>
  <c r="AN324" i="13" s="1"/>
  <c r="Y328" i="13"/>
  <c r="AN328" i="13" s="1"/>
  <c r="Y332" i="13"/>
  <c r="AN332" i="13" s="1"/>
  <c r="Y336" i="13"/>
  <c r="AN336" i="13" s="1"/>
  <c r="Y340" i="13"/>
  <c r="AN340" i="13" s="1"/>
  <c r="AP158" i="13"/>
  <c r="BI158" i="13" s="1"/>
  <c r="AP174" i="13"/>
  <c r="BI174" i="13" s="1"/>
  <c r="T300" i="13"/>
  <c r="BG300" i="13" s="1"/>
  <c r="T302" i="13"/>
  <c r="BG302" i="13" s="1"/>
  <c r="T304" i="13"/>
  <c r="BG304" i="13" s="1"/>
  <c r="T306" i="13"/>
  <c r="BG306" i="13" s="1"/>
  <c r="T308" i="13"/>
  <c r="BG308" i="13" s="1"/>
  <c r="T310" i="13"/>
  <c r="BG310" i="13" s="1"/>
  <c r="T312" i="13"/>
  <c r="BG312" i="13" s="1"/>
  <c r="T314" i="13"/>
  <c r="BG314" i="13" s="1"/>
  <c r="T293" i="13"/>
  <c r="BG293" i="13" s="1"/>
  <c r="T295" i="13"/>
  <c r="BG295" i="13" s="1"/>
  <c r="T297" i="13"/>
  <c r="BG297" i="13" s="1"/>
  <c r="T299" i="13"/>
  <c r="BG299" i="13" s="1"/>
  <c r="T301" i="13"/>
  <c r="BG301" i="13" s="1"/>
  <c r="T303" i="13"/>
  <c r="BG303" i="13" s="1"/>
  <c r="T305" i="13"/>
  <c r="BG305" i="13" s="1"/>
  <c r="T307" i="13"/>
  <c r="BG307" i="13" s="1"/>
  <c r="T309" i="13"/>
  <c r="BG309" i="13" s="1"/>
  <c r="T311" i="13"/>
  <c r="BG311" i="13" s="1"/>
  <c r="T313" i="13"/>
  <c r="BG313" i="13" s="1"/>
  <c r="AP347" i="13"/>
  <c r="BI347" i="13" s="1"/>
  <c r="Y318" i="13"/>
  <c r="Y322" i="13"/>
  <c r="Y326" i="13"/>
  <c r="Y330" i="13"/>
  <c r="Y334" i="13"/>
  <c r="Y338" i="13"/>
  <c r="T92" i="13"/>
  <c r="BG92" i="13" s="1"/>
  <c r="AN90" i="13"/>
  <c r="AP90" i="13" s="1"/>
  <c r="BI90" i="13" s="1"/>
  <c r="AN82" i="13"/>
  <c r="AP82" i="13" s="1"/>
  <c r="BI82" i="13" s="1"/>
  <c r="T315" i="13"/>
  <c r="BG315" i="13" s="1"/>
  <c r="T317" i="13"/>
  <c r="BG317" i="13" s="1"/>
  <c r="T319" i="13"/>
  <c r="BG319" i="13" s="1"/>
  <c r="T321" i="13"/>
  <c r="BG321" i="13" s="1"/>
  <c r="T323" i="13"/>
  <c r="BG323" i="13" s="1"/>
  <c r="T325" i="13"/>
  <c r="BG325" i="13" s="1"/>
  <c r="T327" i="13"/>
  <c r="BG327" i="13" s="1"/>
  <c r="T329" i="13"/>
  <c r="BG329" i="13" s="1"/>
  <c r="T331" i="13"/>
  <c r="BG331" i="13" s="1"/>
  <c r="T333" i="13"/>
  <c r="BG333" i="13" s="1"/>
  <c r="T335" i="13"/>
  <c r="BG335" i="13" s="1"/>
  <c r="T337" i="13"/>
  <c r="BG337" i="13" s="1"/>
  <c r="T339" i="13"/>
  <c r="BG339" i="13" s="1"/>
  <c r="T344" i="13"/>
  <c r="BG344" i="13" s="1"/>
  <c r="T156" i="13"/>
  <c r="BG156" i="13" s="1"/>
  <c r="T172" i="13"/>
  <c r="BG172" i="13" s="1"/>
  <c r="T180" i="13"/>
  <c r="BG180" i="13" s="1"/>
  <c r="T188" i="13"/>
  <c r="BG188" i="13" s="1"/>
  <c r="Y294" i="13"/>
  <c r="AN294" i="13" s="1"/>
  <c r="Y296" i="13"/>
  <c r="Y298" i="13"/>
  <c r="AN298" i="13" s="1"/>
  <c r="Y300" i="13"/>
  <c r="Y302" i="13"/>
  <c r="Y304" i="13"/>
  <c r="Y306" i="13"/>
  <c r="Y308" i="13"/>
  <c r="Y310" i="13"/>
  <c r="Y312" i="13"/>
  <c r="Y314" i="13"/>
  <c r="Y293" i="13"/>
  <c r="Y295" i="13"/>
  <c r="Y297" i="13"/>
  <c r="Y299" i="13"/>
  <c r="Y301" i="13"/>
  <c r="Y303" i="13"/>
  <c r="Y305" i="13"/>
  <c r="Y307" i="13"/>
  <c r="Y309" i="13"/>
  <c r="Y311" i="13"/>
  <c r="Y313" i="13"/>
  <c r="Y95" i="13"/>
  <c r="Y97" i="13"/>
  <c r="Y99" i="13"/>
  <c r="AN99" i="13" s="1"/>
  <c r="Y101" i="13"/>
  <c r="Y103" i="13"/>
  <c r="Y105" i="13"/>
  <c r="Y107" i="13"/>
  <c r="AN107" i="13" s="1"/>
  <c r="Y109" i="13"/>
  <c r="Y111" i="13"/>
  <c r="Y113" i="13"/>
  <c r="Y115" i="13"/>
  <c r="AN115" i="13" s="1"/>
  <c r="Y94" i="13"/>
  <c r="Y96" i="13"/>
  <c r="Y98" i="13"/>
  <c r="Y100" i="13"/>
  <c r="Y102" i="13"/>
  <c r="Y104" i="13"/>
  <c r="Y106" i="13"/>
  <c r="Y108" i="13"/>
  <c r="Y110" i="13"/>
  <c r="Y112" i="13"/>
  <c r="Y114" i="13"/>
  <c r="Y77" i="13"/>
  <c r="AN77" i="13" s="1"/>
  <c r="Y71" i="13"/>
  <c r="Y69" i="13"/>
  <c r="Y67" i="13"/>
  <c r="Y65" i="13"/>
  <c r="Y63" i="13"/>
  <c r="Y61" i="13"/>
  <c r="Y59" i="13"/>
  <c r="Y57" i="13"/>
  <c r="Y55" i="13"/>
  <c r="Y70" i="13"/>
  <c r="Y68" i="13"/>
  <c r="Y66" i="13"/>
  <c r="Y64" i="13"/>
  <c r="Y62" i="13"/>
  <c r="Y60" i="13"/>
  <c r="Y58" i="13"/>
  <c r="Y56" i="13"/>
  <c r="Y54" i="13"/>
  <c r="Y52" i="13"/>
  <c r="Y50" i="13"/>
  <c r="Y48" i="13"/>
  <c r="Y46" i="13"/>
  <c r="Y44" i="13"/>
  <c r="Y43" i="13"/>
  <c r="Y53" i="13"/>
  <c r="Y51" i="13"/>
  <c r="Y49" i="13"/>
  <c r="Y47" i="13"/>
  <c r="Y45" i="13"/>
  <c r="AP41" i="13"/>
  <c r="BI41" i="13" s="1"/>
  <c r="AP40" i="13"/>
  <c r="BI40" i="13" s="1"/>
  <c r="AP38" i="13"/>
  <c r="BI38" i="13" s="1"/>
  <c r="AP36" i="13"/>
  <c r="BI36" i="13" s="1"/>
  <c r="AP34" i="13"/>
  <c r="BI34" i="13" s="1"/>
  <c r="AP30" i="13"/>
  <c r="BI30" i="13" s="1"/>
  <c r="AP26" i="13"/>
  <c r="BI26" i="13" s="1"/>
  <c r="AP24" i="13"/>
  <c r="BI24" i="13" s="1"/>
  <c r="AP22" i="13"/>
  <c r="BI22" i="13" s="1"/>
  <c r="R150" i="1"/>
  <c r="S150" i="1"/>
  <c r="R142" i="1"/>
  <c r="S142" i="1"/>
  <c r="R134" i="1"/>
  <c r="S134" i="1"/>
  <c r="R126" i="1"/>
  <c r="S126" i="1"/>
  <c r="R118" i="1"/>
  <c r="S118" i="1"/>
  <c r="R475" i="1"/>
  <c r="S475" i="1"/>
  <c r="R473" i="1"/>
  <c r="S473" i="1"/>
  <c r="R471" i="1"/>
  <c r="S471" i="1"/>
  <c r="R469" i="1"/>
  <c r="S469" i="1"/>
  <c r="R467" i="1"/>
  <c r="S467" i="1"/>
  <c r="R460" i="1"/>
  <c r="S460" i="1"/>
  <c r="R452" i="1"/>
  <c r="S452" i="1"/>
  <c r="R444" i="1"/>
  <c r="S444" i="1"/>
  <c r="R436" i="1"/>
  <c r="S436" i="1"/>
  <c r="R428" i="1"/>
  <c r="S428" i="1"/>
  <c r="R420" i="1"/>
  <c r="S420" i="1"/>
  <c r="R412" i="1"/>
  <c r="S412" i="1"/>
  <c r="R404" i="1"/>
  <c r="S404" i="1"/>
  <c r="R396" i="1"/>
  <c r="S396" i="1"/>
  <c r="R388" i="1"/>
  <c r="S388" i="1"/>
  <c r="R380" i="1"/>
  <c r="S380" i="1"/>
  <c r="R372" i="1"/>
  <c r="S372" i="1"/>
  <c r="R364" i="1"/>
  <c r="S364" i="1"/>
  <c r="R356" i="1"/>
  <c r="S356" i="1"/>
  <c r="R348" i="1"/>
  <c r="S348" i="1"/>
  <c r="R332" i="1"/>
  <c r="S332" i="1"/>
  <c r="R316" i="1"/>
  <c r="S316" i="1"/>
  <c r="R300" i="1"/>
  <c r="S300" i="1"/>
  <c r="R284" i="1"/>
  <c r="S284" i="1"/>
  <c r="R268" i="1"/>
  <c r="S268" i="1"/>
  <c r="R252" i="1"/>
  <c r="S252" i="1"/>
  <c r="R217" i="1"/>
  <c r="S217" i="1"/>
  <c r="S56" i="1"/>
  <c r="U56" i="1" s="1"/>
  <c r="BH56" i="1" s="1"/>
  <c r="AO56" i="1" s="1"/>
  <c r="S53" i="1"/>
  <c r="U53" i="1" s="1"/>
  <c r="BH53" i="1" s="1"/>
  <c r="AO53" i="1" s="1"/>
  <c r="S46" i="1"/>
  <c r="U46" i="1" s="1"/>
  <c r="BH46" i="1" s="1"/>
  <c r="AO46" i="1" s="1"/>
  <c r="S42" i="1"/>
  <c r="U42" i="1" s="1"/>
  <c r="BH42" i="1" s="1"/>
  <c r="AO42" i="1" s="1"/>
  <c r="U39" i="1"/>
  <c r="BH39" i="1" s="1"/>
  <c r="AO39" i="1" s="1"/>
  <c r="S38" i="1"/>
  <c r="U38" i="1" s="1"/>
  <c r="BH38" i="1" s="1"/>
  <c r="AO38" i="1" s="1"/>
  <c r="S33" i="1"/>
  <c r="U33" i="1" s="1"/>
  <c r="BH33" i="1" s="1"/>
  <c r="AO33" i="1" s="1"/>
  <c r="S29" i="1"/>
  <c r="U29" i="1" s="1"/>
  <c r="BH29" i="1" s="1"/>
  <c r="AO29" i="1" s="1"/>
  <c r="S25" i="1"/>
  <c r="U25" i="1" s="1"/>
  <c r="BH25" i="1" s="1"/>
  <c r="AO25" i="1" s="1"/>
  <c r="S21" i="1"/>
  <c r="U21" i="1" s="1"/>
  <c r="BH21" i="1" s="1"/>
  <c r="AO21" i="1" s="1"/>
  <c r="R146" i="1"/>
  <c r="S146" i="1"/>
  <c r="R138" i="1"/>
  <c r="S138" i="1"/>
  <c r="R130" i="1"/>
  <c r="S130" i="1"/>
  <c r="R122" i="1"/>
  <c r="S122" i="1"/>
  <c r="S85" i="1"/>
  <c r="U85" i="1" s="1"/>
  <c r="BH85" i="1" s="1"/>
  <c r="AO85" i="1" s="1"/>
  <c r="S81" i="1"/>
  <c r="U81" i="1" s="1"/>
  <c r="BH81" i="1" s="1"/>
  <c r="AO81" i="1" s="1"/>
  <c r="S77" i="1"/>
  <c r="U77" i="1" s="1"/>
  <c r="BH77" i="1" s="1"/>
  <c r="AO77" i="1" s="1"/>
  <c r="S73" i="1"/>
  <c r="U73" i="1" s="1"/>
  <c r="BH73" i="1" s="1"/>
  <c r="AO73" i="1" s="1"/>
  <c r="S69" i="1"/>
  <c r="U69" i="1" s="1"/>
  <c r="BH69" i="1" s="1"/>
  <c r="AO69" i="1" s="1"/>
  <c r="S65" i="1"/>
  <c r="U65" i="1" s="1"/>
  <c r="BH65" i="1" s="1"/>
  <c r="AO65" i="1" s="1"/>
  <c r="S61" i="1"/>
  <c r="U61" i="1" s="1"/>
  <c r="BH61" i="1" s="1"/>
  <c r="AO61" i="1" s="1"/>
  <c r="S637" i="1"/>
  <c r="U637" i="1" s="1"/>
  <c r="BH637" i="1" s="1"/>
  <c r="AO637" i="1" s="1"/>
  <c r="S633" i="1"/>
  <c r="U633" i="1" s="1"/>
  <c r="BH633" i="1" s="1"/>
  <c r="AO633" i="1" s="1"/>
  <c r="S629" i="1"/>
  <c r="U629" i="1" s="1"/>
  <c r="BH629" i="1" s="1"/>
  <c r="AO629" i="1" s="1"/>
  <c r="S625" i="1"/>
  <c r="U625" i="1" s="1"/>
  <c r="BH625" i="1" s="1"/>
  <c r="AO625" i="1" s="1"/>
  <c r="S621" i="1"/>
  <c r="U621" i="1" s="1"/>
  <c r="BH621" i="1" s="1"/>
  <c r="AO621" i="1" s="1"/>
  <c r="S618" i="1"/>
  <c r="U618" i="1" s="1"/>
  <c r="BH618" i="1" s="1"/>
  <c r="AO618" i="1" s="1"/>
  <c r="S614" i="1"/>
  <c r="U614" i="1" s="1"/>
  <c r="BH614" i="1" s="1"/>
  <c r="AO614" i="1" s="1"/>
  <c r="S609" i="1"/>
  <c r="U609" i="1" s="1"/>
  <c r="BH609" i="1" s="1"/>
  <c r="AO609" i="1" s="1"/>
  <c r="S605" i="1"/>
  <c r="U605" i="1" s="1"/>
  <c r="BH605" i="1" s="1"/>
  <c r="AO605" i="1" s="1"/>
  <c r="U603" i="1"/>
  <c r="BH603" i="1" s="1"/>
  <c r="AO603" i="1" s="1"/>
  <c r="S600" i="1"/>
  <c r="U600" i="1" s="1"/>
  <c r="BH600" i="1" s="1"/>
  <c r="AO600" i="1" s="1"/>
  <c r="S596" i="1"/>
  <c r="U596" i="1" s="1"/>
  <c r="BH596" i="1" s="1"/>
  <c r="AO596" i="1" s="1"/>
  <c r="R464" i="1"/>
  <c r="S464" i="1"/>
  <c r="R456" i="1"/>
  <c r="S456" i="1"/>
  <c r="R448" i="1"/>
  <c r="S448" i="1"/>
  <c r="R440" i="1"/>
  <c r="S440" i="1"/>
  <c r="R432" i="1"/>
  <c r="S432" i="1"/>
  <c r="R424" i="1"/>
  <c r="S424" i="1"/>
  <c r="R416" i="1"/>
  <c r="S416" i="1"/>
  <c r="R408" i="1"/>
  <c r="S408" i="1"/>
  <c r="R400" i="1"/>
  <c r="S400" i="1"/>
  <c r="R392" i="1"/>
  <c r="S392" i="1"/>
  <c r="R384" i="1"/>
  <c r="S384" i="1"/>
  <c r="R376" i="1"/>
  <c r="S376" i="1"/>
  <c r="R368" i="1"/>
  <c r="S368" i="1"/>
  <c r="R360" i="1"/>
  <c r="S360" i="1"/>
  <c r="R352" i="1"/>
  <c r="S352" i="1"/>
  <c r="R344" i="1"/>
  <c r="S344" i="1"/>
  <c r="R340" i="1"/>
  <c r="S340" i="1"/>
  <c r="R324" i="1"/>
  <c r="S324" i="1"/>
  <c r="R308" i="1"/>
  <c r="S308" i="1"/>
  <c r="R292" i="1"/>
  <c r="S292" i="1"/>
  <c r="R276" i="1"/>
  <c r="S276" i="1"/>
  <c r="R260" i="1"/>
  <c r="S260" i="1"/>
  <c r="R242" i="1"/>
  <c r="S242" i="1"/>
  <c r="R233" i="1"/>
  <c r="S233" i="1"/>
  <c r="R201" i="1"/>
  <c r="S201" i="1"/>
  <c r="R185" i="1"/>
  <c r="S185" i="1"/>
  <c r="R177" i="1"/>
  <c r="S177" i="1"/>
  <c r="R169" i="1"/>
  <c r="S169" i="1"/>
  <c r="R161" i="1"/>
  <c r="S161" i="1"/>
  <c r="R153" i="1"/>
  <c r="S153" i="1"/>
  <c r="U115" i="1"/>
  <c r="BH115" i="1" s="1"/>
  <c r="AO115" i="1" s="1"/>
  <c r="U112" i="1"/>
  <c r="BH112" i="1" s="1"/>
  <c r="AO112" i="1" s="1"/>
  <c r="U592" i="1"/>
  <c r="BH592" i="1" s="1"/>
  <c r="AO592" i="1" s="1"/>
  <c r="U572" i="1"/>
  <c r="BH572" i="1" s="1"/>
  <c r="AO572" i="1" s="1"/>
  <c r="U560" i="1"/>
  <c r="BH560" i="1" s="1"/>
  <c r="AO560" i="1" s="1"/>
  <c r="U551" i="1"/>
  <c r="BH551" i="1" s="1"/>
  <c r="AO551" i="1" s="1"/>
  <c r="U527" i="1"/>
  <c r="BH527" i="1" s="1"/>
  <c r="AO527" i="1" s="1"/>
  <c r="U492" i="1"/>
  <c r="BH492" i="1" s="1"/>
  <c r="AO492" i="1" s="1"/>
  <c r="U487" i="1"/>
  <c r="BH487" i="1" s="1"/>
  <c r="AO487" i="1" s="1"/>
  <c r="R474" i="1"/>
  <c r="S474" i="1"/>
  <c r="R472" i="1"/>
  <c r="S472" i="1"/>
  <c r="R470" i="1"/>
  <c r="S470" i="1"/>
  <c r="R468" i="1"/>
  <c r="S468" i="1"/>
  <c r="R336" i="1"/>
  <c r="S336" i="1"/>
  <c r="R328" i="1"/>
  <c r="S328" i="1"/>
  <c r="R320" i="1"/>
  <c r="S320" i="1"/>
  <c r="R312" i="1"/>
  <c r="S312" i="1"/>
  <c r="R304" i="1"/>
  <c r="S304" i="1"/>
  <c r="R296" i="1"/>
  <c r="S296" i="1"/>
  <c r="R288" i="1"/>
  <c r="S288" i="1"/>
  <c r="R280" i="1"/>
  <c r="S280" i="1"/>
  <c r="R272" i="1"/>
  <c r="S272" i="1"/>
  <c r="R264" i="1"/>
  <c r="S264" i="1"/>
  <c r="R256" i="1"/>
  <c r="S256" i="1"/>
  <c r="R250" i="1"/>
  <c r="S250" i="1"/>
  <c r="R225" i="1"/>
  <c r="S225" i="1"/>
  <c r="R209" i="1"/>
  <c r="S209" i="1"/>
  <c r="R193" i="1"/>
  <c r="S193" i="1"/>
  <c r="R173" i="1"/>
  <c r="S173" i="1"/>
  <c r="R165" i="1"/>
  <c r="S165" i="1"/>
  <c r="R157" i="1"/>
  <c r="S157" i="1"/>
  <c r="R246" i="1"/>
  <c r="S246" i="1"/>
  <c r="R238" i="1"/>
  <c r="S238" i="1"/>
  <c r="R237" i="1"/>
  <c r="S237" i="1"/>
  <c r="R229" i="1"/>
  <c r="S229" i="1"/>
  <c r="R221" i="1"/>
  <c r="S221" i="1"/>
  <c r="R213" i="1"/>
  <c r="S213" i="1"/>
  <c r="R205" i="1"/>
  <c r="S205" i="1"/>
  <c r="R197" i="1"/>
  <c r="S197" i="1"/>
  <c r="R189" i="1"/>
  <c r="S189" i="1"/>
  <c r="R181" i="1"/>
  <c r="S181" i="1"/>
  <c r="R341" i="1"/>
  <c r="S341" i="1"/>
  <c r="R339" i="1"/>
  <c r="S339" i="1"/>
  <c r="R337" i="1"/>
  <c r="S337" i="1"/>
  <c r="R335" i="1"/>
  <c r="S335" i="1"/>
  <c r="R333" i="1"/>
  <c r="S333" i="1"/>
  <c r="R331" i="1"/>
  <c r="S331" i="1"/>
  <c r="R329" i="1"/>
  <c r="S329" i="1"/>
  <c r="R327" i="1"/>
  <c r="S327" i="1"/>
  <c r="R325" i="1"/>
  <c r="S325" i="1"/>
  <c r="R323" i="1"/>
  <c r="S323" i="1"/>
  <c r="R321" i="1"/>
  <c r="S321" i="1"/>
  <c r="R319" i="1"/>
  <c r="S319" i="1"/>
  <c r="R317" i="1"/>
  <c r="S317" i="1"/>
  <c r="R315" i="1"/>
  <c r="S315" i="1"/>
  <c r="R313" i="1"/>
  <c r="S313" i="1"/>
  <c r="R311" i="1"/>
  <c r="S311" i="1"/>
  <c r="R309" i="1"/>
  <c r="S309" i="1"/>
  <c r="R307" i="1"/>
  <c r="S307" i="1"/>
  <c r="R305" i="1"/>
  <c r="S305" i="1"/>
  <c r="R303" i="1"/>
  <c r="S303" i="1"/>
  <c r="R301" i="1"/>
  <c r="S301" i="1"/>
  <c r="R299" i="1"/>
  <c r="S299" i="1"/>
  <c r="R297" i="1"/>
  <c r="S297" i="1"/>
  <c r="R295" i="1"/>
  <c r="S295" i="1"/>
  <c r="R293" i="1"/>
  <c r="S293" i="1"/>
  <c r="R291" i="1"/>
  <c r="S291" i="1"/>
  <c r="R289" i="1"/>
  <c r="S289" i="1"/>
  <c r="R287" i="1"/>
  <c r="S287" i="1"/>
  <c r="R285" i="1"/>
  <c r="S285" i="1"/>
  <c r="R283" i="1"/>
  <c r="S283" i="1"/>
  <c r="R281" i="1"/>
  <c r="S281" i="1"/>
  <c r="R279" i="1"/>
  <c r="S279" i="1"/>
  <c r="R277" i="1"/>
  <c r="S277" i="1"/>
  <c r="R275" i="1"/>
  <c r="S275" i="1"/>
  <c r="R273" i="1"/>
  <c r="S273" i="1"/>
  <c r="R271" i="1"/>
  <c r="S271" i="1"/>
  <c r="R269" i="1"/>
  <c r="S269" i="1"/>
  <c r="R267" i="1"/>
  <c r="S267" i="1"/>
  <c r="R265" i="1"/>
  <c r="S265" i="1"/>
  <c r="R263" i="1"/>
  <c r="S263" i="1"/>
  <c r="R261" i="1"/>
  <c r="S261" i="1"/>
  <c r="R259" i="1"/>
  <c r="S259" i="1"/>
  <c r="R257" i="1"/>
  <c r="S257" i="1"/>
  <c r="R255" i="1"/>
  <c r="S255" i="1"/>
  <c r="R253" i="1"/>
  <c r="S253" i="1"/>
  <c r="R251" i="1"/>
  <c r="S251" i="1"/>
  <c r="R249" i="1"/>
  <c r="S249" i="1"/>
  <c r="R247" i="1"/>
  <c r="S247" i="1"/>
  <c r="R245" i="1"/>
  <c r="S245" i="1"/>
  <c r="R243" i="1"/>
  <c r="S243" i="1"/>
  <c r="R241" i="1"/>
  <c r="S241" i="1"/>
  <c r="R239" i="1"/>
  <c r="S239" i="1"/>
  <c r="R236" i="1"/>
  <c r="S236" i="1"/>
  <c r="R234" i="1"/>
  <c r="S234" i="1"/>
  <c r="R232" i="1"/>
  <c r="S232" i="1"/>
  <c r="R230" i="1"/>
  <c r="S230" i="1"/>
  <c r="R228" i="1"/>
  <c r="S228" i="1"/>
  <c r="R226" i="1"/>
  <c r="S226" i="1"/>
  <c r="R224" i="1"/>
  <c r="S224" i="1"/>
  <c r="R222" i="1"/>
  <c r="S222" i="1"/>
  <c r="R220" i="1"/>
  <c r="S220" i="1"/>
  <c r="R218" i="1"/>
  <c r="S218" i="1"/>
  <c r="R216" i="1"/>
  <c r="S216" i="1"/>
  <c r="R214" i="1"/>
  <c r="S214" i="1"/>
  <c r="R212" i="1"/>
  <c r="S212" i="1"/>
  <c r="R210" i="1"/>
  <c r="S210" i="1"/>
  <c r="R208" i="1"/>
  <c r="S208" i="1"/>
  <c r="R206" i="1"/>
  <c r="S206" i="1"/>
  <c r="R204" i="1"/>
  <c r="S204" i="1"/>
  <c r="R202" i="1"/>
  <c r="S202" i="1"/>
  <c r="R200" i="1"/>
  <c r="S200" i="1"/>
  <c r="R198" i="1"/>
  <c r="S198" i="1"/>
  <c r="R196" i="1"/>
  <c r="S196" i="1"/>
  <c r="R194" i="1"/>
  <c r="S194" i="1"/>
  <c r="R192" i="1"/>
  <c r="S192" i="1"/>
  <c r="R190" i="1"/>
  <c r="S190" i="1"/>
  <c r="R188" i="1"/>
  <c r="S188" i="1"/>
  <c r="R186" i="1"/>
  <c r="S186" i="1"/>
  <c r="R184" i="1"/>
  <c r="S184" i="1"/>
  <c r="R182" i="1"/>
  <c r="S182" i="1"/>
  <c r="R180" i="1"/>
  <c r="S180" i="1"/>
  <c r="S149" i="1"/>
  <c r="U149" i="1" s="1"/>
  <c r="BH149" i="1" s="1"/>
  <c r="AO149" i="1" s="1"/>
  <c r="S147" i="1"/>
  <c r="U147" i="1" s="1"/>
  <c r="BH147" i="1" s="1"/>
  <c r="AO147" i="1" s="1"/>
  <c r="S145" i="1"/>
  <c r="U145" i="1" s="1"/>
  <c r="BH145" i="1" s="1"/>
  <c r="AO145" i="1" s="1"/>
  <c r="S143" i="1"/>
  <c r="U143" i="1" s="1"/>
  <c r="BH143" i="1" s="1"/>
  <c r="AO143" i="1" s="1"/>
  <c r="S141" i="1"/>
  <c r="U141" i="1" s="1"/>
  <c r="BH141" i="1" s="1"/>
  <c r="AO141" i="1" s="1"/>
  <c r="S139" i="1"/>
  <c r="U139" i="1" s="1"/>
  <c r="BH139" i="1" s="1"/>
  <c r="AO139" i="1" s="1"/>
  <c r="S137" i="1"/>
  <c r="U137" i="1" s="1"/>
  <c r="BH137" i="1" s="1"/>
  <c r="AO137" i="1" s="1"/>
  <c r="S135" i="1"/>
  <c r="U135" i="1" s="1"/>
  <c r="BH135" i="1" s="1"/>
  <c r="AO135" i="1" s="1"/>
  <c r="S133" i="1"/>
  <c r="U133" i="1" s="1"/>
  <c r="BH133" i="1" s="1"/>
  <c r="AO133" i="1" s="1"/>
  <c r="S131" i="1"/>
  <c r="U131" i="1" s="1"/>
  <c r="BH131" i="1" s="1"/>
  <c r="AO131" i="1" s="1"/>
  <c r="S129" i="1"/>
  <c r="U129" i="1" s="1"/>
  <c r="BH129" i="1" s="1"/>
  <c r="AO129" i="1" s="1"/>
  <c r="S127" i="1"/>
  <c r="U127" i="1" s="1"/>
  <c r="BH127" i="1" s="1"/>
  <c r="AO127" i="1" s="1"/>
  <c r="S125" i="1"/>
  <c r="U125" i="1" s="1"/>
  <c r="BH125" i="1" s="1"/>
  <c r="AO125" i="1" s="1"/>
  <c r="S123" i="1"/>
  <c r="U123" i="1" s="1"/>
  <c r="BH123" i="1" s="1"/>
  <c r="AO123" i="1" s="1"/>
  <c r="S121" i="1"/>
  <c r="U121" i="1" s="1"/>
  <c r="BH121" i="1" s="1"/>
  <c r="AO121" i="1" s="1"/>
  <c r="S119" i="1"/>
  <c r="U119" i="1" s="1"/>
  <c r="BH119" i="1" s="1"/>
  <c r="AO119" i="1" s="1"/>
  <c r="AQ6" i="14" l="1"/>
  <c r="AR6" i="14"/>
  <c r="BK6" i="14" s="1"/>
  <c r="G12" i="19"/>
  <c r="H12" i="19" s="1"/>
  <c r="AN65" i="13"/>
  <c r="AN108" i="13"/>
  <c r="AN100" i="13"/>
  <c r="AP100" i="13" s="1"/>
  <c r="BI100" i="13" s="1"/>
  <c r="BH414" i="1"/>
  <c r="AO414" i="1" s="1"/>
  <c r="G12" i="20"/>
  <c r="H12" i="20" s="1"/>
  <c r="AR5" i="14"/>
  <c r="BK5" i="14" s="1"/>
  <c r="I7" i="21"/>
  <c r="I7" i="20"/>
  <c r="I7" i="19"/>
  <c r="AN61" i="13"/>
  <c r="AN69" i="13"/>
  <c r="AP69" i="13" s="1"/>
  <c r="BI69" i="13" s="1"/>
  <c r="AN296" i="13"/>
  <c r="AP296" i="13" s="1"/>
  <c r="BI296" i="13" s="1"/>
  <c r="AN12" i="16"/>
  <c r="AN112" i="13"/>
  <c r="AP112" i="13" s="1"/>
  <c r="BI112" i="13" s="1"/>
  <c r="AN104" i="13"/>
  <c r="AN96" i="13"/>
  <c r="AN111" i="13"/>
  <c r="AP111" i="13" s="1"/>
  <c r="BI111" i="13" s="1"/>
  <c r="AN103" i="13"/>
  <c r="AP103" i="13" s="1"/>
  <c r="BI103" i="13" s="1"/>
  <c r="AN95" i="13"/>
  <c r="AP5" i="13"/>
  <c r="BI5" i="13" s="1"/>
  <c r="F12" i="20"/>
  <c r="E11" i="21"/>
  <c r="E15" i="21" s="1"/>
  <c r="AP11" i="16"/>
  <c r="AN311" i="13"/>
  <c r="AN307" i="13"/>
  <c r="AP307" i="13" s="1"/>
  <c r="BI307" i="13" s="1"/>
  <c r="AN303" i="13"/>
  <c r="AP303" i="13" s="1"/>
  <c r="BI303" i="13" s="1"/>
  <c r="AN299" i="13"/>
  <c r="AP299" i="13" s="1"/>
  <c r="BI299" i="13" s="1"/>
  <c r="AN295" i="13"/>
  <c r="AP295" i="13" s="1"/>
  <c r="BI295" i="13" s="1"/>
  <c r="AN314" i="13"/>
  <c r="AP314" i="13" s="1"/>
  <c r="BI314" i="13" s="1"/>
  <c r="AN310" i="13"/>
  <c r="AP310" i="13" s="1"/>
  <c r="BI310" i="13" s="1"/>
  <c r="AN306" i="13"/>
  <c r="AN302" i="13"/>
  <c r="AP302" i="13" s="1"/>
  <c r="BI302" i="13" s="1"/>
  <c r="F12" i="19"/>
  <c r="AP5" i="16"/>
  <c r="U181" i="1"/>
  <c r="BH181" i="1" s="1"/>
  <c r="AO181" i="1" s="1"/>
  <c r="U189" i="1"/>
  <c r="BH189" i="1" s="1"/>
  <c r="AO189" i="1" s="1"/>
  <c r="U197" i="1"/>
  <c r="BH197" i="1" s="1"/>
  <c r="AO197" i="1" s="1"/>
  <c r="U205" i="1"/>
  <c r="BH205" i="1" s="1"/>
  <c r="AO205" i="1" s="1"/>
  <c r="U213" i="1"/>
  <c r="BH213" i="1" s="1"/>
  <c r="AO213" i="1" s="1"/>
  <c r="U221" i="1"/>
  <c r="BH221" i="1" s="1"/>
  <c r="AO221" i="1" s="1"/>
  <c r="U229" i="1"/>
  <c r="BH229" i="1" s="1"/>
  <c r="AO229" i="1" s="1"/>
  <c r="U237" i="1"/>
  <c r="BH237" i="1" s="1"/>
  <c r="AO237" i="1" s="1"/>
  <c r="U238" i="1"/>
  <c r="BH238" i="1" s="1"/>
  <c r="AO238" i="1" s="1"/>
  <c r="U246" i="1"/>
  <c r="BH246" i="1" s="1"/>
  <c r="AO246" i="1" s="1"/>
  <c r="U157" i="1"/>
  <c r="BH157" i="1" s="1"/>
  <c r="AO157" i="1" s="1"/>
  <c r="U165" i="1"/>
  <c r="BH165" i="1" s="1"/>
  <c r="AO165" i="1" s="1"/>
  <c r="U173" i="1"/>
  <c r="BH173" i="1" s="1"/>
  <c r="AO173" i="1" s="1"/>
  <c r="U193" i="1"/>
  <c r="BH193" i="1" s="1"/>
  <c r="AO193" i="1" s="1"/>
  <c r="U209" i="1"/>
  <c r="BH209" i="1" s="1"/>
  <c r="AO209" i="1" s="1"/>
  <c r="U225" i="1"/>
  <c r="BH225" i="1" s="1"/>
  <c r="AO225" i="1" s="1"/>
  <c r="U250" i="1"/>
  <c r="BH250" i="1" s="1"/>
  <c r="AO250" i="1" s="1"/>
  <c r="U256" i="1"/>
  <c r="BH256" i="1" s="1"/>
  <c r="AO256" i="1" s="1"/>
  <c r="U264" i="1"/>
  <c r="BH264" i="1" s="1"/>
  <c r="AO264" i="1" s="1"/>
  <c r="U272" i="1"/>
  <c r="BH272" i="1" s="1"/>
  <c r="AO272" i="1" s="1"/>
  <c r="U280" i="1"/>
  <c r="BH280" i="1" s="1"/>
  <c r="AO280" i="1" s="1"/>
  <c r="U288" i="1"/>
  <c r="BH288" i="1" s="1"/>
  <c r="AO288" i="1" s="1"/>
  <c r="U296" i="1"/>
  <c r="BH296" i="1" s="1"/>
  <c r="AO296" i="1" s="1"/>
  <c r="U304" i="1"/>
  <c r="BH304" i="1" s="1"/>
  <c r="AO304" i="1" s="1"/>
  <c r="U312" i="1"/>
  <c r="BH312" i="1" s="1"/>
  <c r="AO312" i="1" s="1"/>
  <c r="U320" i="1"/>
  <c r="BH320" i="1" s="1"/>
  <c r="AO320" i="1" s="1"/>
  <c r="U328" i="1"/>
  <c r="BH328" i="1" s="1"/>
  <c r="AO328" i="1" s="1"/>
  <c r="U336" i="1"/>
  <c r="BH336" i="1" s="1"/>
  <c r="AO336" i="1" s="1"/>
  <c r="U468" i="1"/>
  <c r="BH468" i="1" s="1"/>
  <c r="AO468" i="1" s="1"/>
  <c r="U470" i="1"/>
  <c r="BH470" i="1" s="1"/>
  <c r="AO470" i="1" s="1"/>
  <c r="U472" i="1"/>
  <c r="BH472" i="1" s="1"/>
  <c r="AO472" i="1" s="1"/>
  <c r="U474" i="1"/>
  <c r="BH474" i="1" s="1"/>
  <c r="AO474" i="1" s="1"/>
  <c r="U153" i="1"/>
  <c r="BH153" i="1" s="1"/>
  <c r="AO153" i="1" s="1"/>
  <c r="U161" i="1"/>
  <c r="BH161" i="1" s="1"/>
  <c r="AO161" i="1" s="1"/>
  <c r="U169" i="1"/>
  <c r="BH169" i="1" s="1"/>
  <c r="AO169" i="1" s="1"/>
  <c r="U177" i="1"/>
  <c r="BH177" i="1" s="1"/>
  <c r="AO177" i="1" s="1"/>
  <c r="U185" i="1"/>
  <c r="BH185" i="1" s="1"/>
  <c r="AO185" i="1" s="1"/>
  <c r="U201" i="1"/>
  <c r="BH201" i="1" s="1"/>
  <c r="AO201" i="1" s="1"/>
  <c r="U233" i="1"/>
  <c r="BH233" i="1" s="1"/>
  <c r="AO233" i="1" s="1"/>
  <c r="U242" i="1"/>
  <c r="BH242" i="1" s="1"/>
  <c r="AO242" i="1" s="1"/>
  <c r="U260" i="1"/>
  <c r="BH260" i="1" s="1"/>
  <c r="AO260" i="1" s="1"/>
  <c r="U276" i="1"/>
  <c r="BH276" i="1" s="1"/>
  <c r="AO276" i="1" s="1"/>
  <c r="U292" i="1"/>
  <c r="BH292" i="1" s="1"/>
  <c r="AO292" i="1" s="1"/>
  <c r="U308" i="1"/>
  <c r="BH308" i="1" s="1"/>
  <c r="AO308" i="1" s="1"/>
  <c r="U324" i="1"/>
  <c r="BH324" i="1" s="1"/>
  <c r="AO324" i="1" s="1"/>
  <c r="U340" i="1"/>
  <c r="BH340" i="1" s="1"/>
  <c r="AO340" i="1" s="1"/>
  <c r="U344" i="1"/>
  <c r="BH344" i="1" s="1"/>
  <c r="AO344" i="1" s="1"/>
  <c r="U352" i="1"/>
  <c r="BH352" i="1" s="1"/>
  <c r="AO352" i="1" s="1"/>
  <c r="U360" i="1"/>
  <c r="BH360" i="1" s="1"/>
  <c r="AO360" i="1" s="1"/>
  <c r="U368" i="1"/>
  <c r="BH368" i="1" s="1"/>
  <c r="AO368" i="1" s="1"/>
  <c r="U376" i="1"/>
  <c r="BH376" i="1" s="1"/>
  <c r="AO376" i="1" s="1"/>
  <c r="U384" i="1"/>
  <c r="BH384" i="1" s="1"/>
  <c r="AO384" i="1" s="1"/>
  <c r="U392" i="1"/>
  <c r="BH392" i="1" s="1"/>
  <c r="AO392" i="1" s="1"/>
  <c r="U400" i="1"/>
  <c r="BH400" i="1" s="1"/>
  <c r="AO400" i="1" s="1"/>
  <c r="U408" i="1"/>
  <c r="BH408" i="1" s="1"/>
  <c r="AO408" i="1" s="1"/>
  <c r="U416" i="1"/>
  <c r="BH416" i="1" s="1"/>
  <c r="AO416" i="1" s="1"/>
  <c r="U424" i="1"/>
  <c r="BH424" i="1" s="1"/>
  <c r="AO424" i="1" s="1"/>
  <c r="U432" i="1"/>
  <c r="BH432" i="1" s="1"/>
  <c r="AO432" i="1" s="1"/>
  <c r="U440" i="1"/>
  <c r="BH440" i="1" s="1"/>
  <c r="AO440" i="1" s="1"/>
  <c r="U448" i="1"/>
  <c r="BH448" i="1" s="1"/>
  <c r="AO448" i="1" s="1"/>
  <c r="U456" i="1"/>
  <c r="BH456" i="1" s="1"/>
  <c r="AO456" i="1" s="1"/>
  <c r="U464" i="1"/>
  <c r="BH464" i="1" s="1"/>
  <c r="AO464" i="1" s="1"/>
  <c r="U118" i="1"/>
  <c r="BH118" i="1" s="1"/>
  <c r="AO118" i="1" s="1"/>
  <c r="U134" i="1"/>
  <c r="BH134" i="1" s="1"/>
  <c r="AO134" i="1" s="1"/>
  <c r="U150" i="1"/>
  <c r="BH150" i="1" s="1"/>
  <c r="AO150" i="1" s="1"/>
  <c r="AN113" i="13"/>
  <c r="AP113" i="13" s="1"/>
  <c r="BI113" i="13" s="1"/>
  <c r="AN109" i="13"/>
  <c r="AP109" i="13" s="1"/>
  <c r="BI109" i="13" s="1"/>
  <c r="AN105" i="13"/>
  <c r="AP105" i="13" s="1"/>
  <c r="BI105" i="13" s="1"/>
  <c r="AN101" i="13"/>
  <c r="AP101" i="13" s="1"/>
  <c r="BI101" i="13" s="1"/>
  <c r="AN97" i="13"/>
  <c r="AP97" i="13" s="1"/>
  <c r="BI97" i="13" s="1"/>
  <c r="AN313" i="13"/>
  <c r="AP313" i="13" s="1"/>
  <c r="BI313" i="13" s="1"/>
  <c r="AN309" i="13"/>
  <c r="AP309" i="13" s="1"/>
  <c r="BI309" i="13" s="1"/>
  <c r="AN305" i="13"/>
  <c r="AP305" i="13" s="1"/>
  <c r="BI305" i="13" s="1"/>
  <c r="AN301" i="13"/>
  <c r="AP301" i="13" s="1"/>
  <c r="BI301" i="13" s="1"/>
  <c r="AN293" i="13"/>
  <c r="AN312" i="13"/>
  <c r="AP312" i="13" s="1"/>
  <c r="BI312" i="13" s="1"/>
  <c r="AN308" i="13"/>
  <c r="AP308" i="13" s="1"/>
  <c r="BI308" i="13" s="1"/>
  <c r="AN304" i="13"/>
  <c r="AP304" i="13" s="1"/>
  <c r="BI304" i="13" s="1"/>
  <c r="AN300" i="13"/>
  <c r="AP348" i="13"/>
  <c r="BI348" i="13" s="1"/>
  <c r="AN59" i="13"/>
  <c r="AP59" i="13" s="1"/>
  <c r="BI59" i="13" s="1"/>
  <c r="AN63" i="13"/>
  <c r="AP63" i="13" s="1"/>
  <c r="BI63" i="13" s="1"/>
  <c r="AN67" i="13"/>
  <c r="AP67" i="13" s="1"/>
  <c r="BI67" i="13" s="1"/>
  <c r="AN71" i="13"/>
  <c r="AP71" i="13" s="1"/>
  <c r="BI71" i="13" s="1"/>
  <c r="AN114" i="13"/>
  <c r="AP114" i="13" s="1"/>
  <c r="BI114" i="13" s="1"/>
  <c r="AN110" i="13"/>
  <c r="AP110" i="13" s="1"/>
  <c r="BI110" i="13" s="1"/>
  <c r="AN106" i="13"/>
  <c r="AP106" i="13" s="1"/>
  <c r="BI106" i="13" s="1"/>
  <c r="AN102" i="13"/>
  <c r="AP102" i="13" s="1"/>
  <c r="BI102" i="13" s="1"/>
  <c r="AN98" i="13"/>
  <c r="AP98" i="13" s="1"/>
  <c r="BI98" i="13" s="1"/>
  <c r="AN94" i="13"/>
  <c r="AP94" i="13" s="1"/>
  <c r="BI94" i="13" s="1"/>
  <c r="AN297" i="13"/>
  <c r="AP297" i="13" s="1"/>
  <c r="BI297" i="13" s="1"/>
  <c r="AP204" i="13"/>
  <c r="BI204" i="13" s="1"/>
  <c r="AP206" i="13"/>
  <c r="BI206" i="13" s="1"/>
  <c r="E21" i="20"/>
  <c r="E6" i="20"/>
  <c r="E21" i="19"/>
  <c r="E6" i="19"/>
  <c r="U130" i="1"/>
  <c r="BH130" i="1" s="1"/>
  <c r="AO130" i="1" s="1"/>
  <c r="U146" i="1"/>
  <c r="BH146" i="1" s="1"/>
  <c r="AO146" i="1" s="1"/>
  <c r="AP61" i="13"/>
  <c r="BI61" i="13" s="1"/>
  <c r="AP65" i="13"/>
  <c r="BI65" i="13" s="1"/>
  <c r="Y188" i="13"/>
  <c r="AN188" i="13" s="1"/>
  <c r="Y172" i="13"/>
  <c r="AN172" i="13" s="1"/>
  <c r="Y344" i="13"/>
  <c r="AN344" i="13" s="1"/>
  <c r="Y337" i="13"/>
  <c r="AN337" i="13" s="1"/>
  <c r="Y333" i="13"/>
  <c r="AN333" i="13" s="1"/>
  <c r="Y329" i="13"/>
  <c r="AN329" i="13" s="1"/>
  <c r="Y325" i="13"/>
  <c r="AN325" i="13" s="1"/>
  <c r="Y321" i="13"/>
  <c r="AN321" i="13" s="1"/>
  <c r="Y317" i="13"/>
  <c r="AN317" i="13" s="1"/>
  <c r="Y92" i="13"/>
  <c r="AN92" i="13" s="1"/>
  <c r="AP72" i="13"/>
  <c r="BI72" i="13" s="1"/>
  <c r="AP76" i="13"/>
  <c r="BI76" i="13" s="1"/>
  <c r="AN45" i="13"/>
  <c r="AP45" i="13" s="1"/>
  <c r="BI45" i="13" s="1"/>
  <c r="AN47" i="13"/>
  <c r="AP47" i="13" s="1"/>
  <c r="BI47" i="13" s="1"/>
  <c r="AN49" i="13"/>
  <c r="AP49" i="13" s="1"/>
  <c r="BI49" i="13" s="1"/>
  <c r="AN51" i="13"/>
  <c r="AP51" i="13" s="1"/>
  <c r="BI51" i="13" s="1"/>
  <c r="AN53" i="13"/>
  <c r="AP53" i="13" s="1"/>
  <c r="BI53" i="13" s="1"/>
  <c r="AN43" i="13"/>
  <c r="AP43" i="13" s="1"/>
  <c r="BI43" i="13" s="1"/>
  <c r="AN44" i="13"/>
  <c r="AP44" i="13" s="1"/>
  <c r="BI44" i="13" s="1"/>
  <c r="AN46" i="13"/>
  <c r="AP46" i="13" s="1"/>
  <c r="BI46" i="13" s="1"/>
  <c r="AN48" i="13"/>
  <c r="AP48" i="13" s="1"/>
  <c r="BI48" i="13" s="1"/>
  <c r="AN50" i="13"/>
  <c r="AP50" i="13" s="1"/>
  <c r="BI50" i="13" s="1"/>
  <c r="AN52" i="13"/>
  <c r="AP52" i="13" s="1"/>
  <c r="BI52" i="13" s="1"/>
  <c r="AN54" i="13"/>
  <c r="AP54" i="13" s="1"/>
  <c r="BI54" i="13" s="1"/>
  <c r="AN56" i="13"/>
  <c r="AP56" i="13" s="1"/>
  <c r="BI56" i="13" s="1"/>
  <c r="AN58" i="13"/>
  <c r="AP58" i="13" s="1"/>
  <c r="BI58" i="13" s="1"/>
  <c r="AN60" i="13"/>
  <c r="AP60" i="13" s="1"/>
  <c r="BI60" i="13" s="1"/>
  <c r="AN62" i="13"/>
  <c r="AP62" i="13" s="1"/>
  <c r="BI62" i="13" s="1"/>
  <c r="AN64" i="13"/>
  <c r="AP64" i="13" s="1"/>
  <c r="BI64" i="13" s="1"/>
  <c r="AN66" i="13"/>
  <c r="AP66" i="13" s="1"/>
  <c r="BI66" i="13" s="1"/>
  <c r="AN68" i="13"/>
  <c r="AP68" i="13" s="1"/>
  <c r="BI68" i="13" s="1"/>
  <c r="AN70" i="13"/>
  <c r="AP70" i="13" s="1"/>
  <c r="BI70" i="13" s="1"/>
  <c r="AN55" i="13"/>
  <c r="AP55" i="13" s="1"/>
  <c r="BI55" i="13" s="1"/>
  <c r="AN57" i="13"/>
  <c r="AP57" i="13" s="1"/>
  <c r="BI57" i="13" s="1"/>
  <c r="AP77" i="13"/>
  <c r="BI77" i="13" s="1"/>
  <c r="Y180" i="13"/>
  <c r="AN180" i="13" s="1"/>
  <c r="Y156" i="13"/>
  <c r="AN156" i="13" s="1"/>
  <c r="Y339" i="13"/>
  <c r="AN339" i="13" s="1"/>
  <c r="Y335" i="13"/>
  <c r="AN335" i="13" s="1"/>
  <c r="Y331" i="13"/>
  <c r="AN331" i="13" s="1"/>
  <c r="Y327" i="13"/>
  <c r="AN327" i="13" s="1"/>
  <c r="Y323" i="13"/>
  <c r="AN323" i="13" s="1"/>
  <c r="Y319" i="13"/>
  <c r="Y315" i="13"/>
  <c r="AN338" i="13"/>
  <c r="AP338" i="13" s="1"/>
  <c r="BI338" i="13" s="1"/>
  <c r="AN334" i="13"/>
  <c r="AP334" i="13" s="1"/>
  <c r="BI334" i="13" s="1"/>
  <c r="AN330" i="13"/>
  <c r="AP330" i="13" s="1"/>
  <c r="BI330" i="13" s="1"/>
  <c r="AN326" i="13"/>
  <c r="AP326" i="13" s="1"/>
  <c r="BI326" i="13" s="1"/>
  <c r="AN322" i="13"/>
  <c r="AP322" i="13" s="1"/>
  <c r="BI322" i="13" s="1"/>
  <c r="AN318" i="13"/>
  <c r="AP318" i="13" s="1"/>
  <c r="BI318" i="13" s="1"/>
  <c r="AP340" i="13"/>
  <c r="BI340" i="13" s="1"/>
  <c r="AP336" i="13"/>
  <c r="BI336" i="13" s="1"/>
  <c r="AP332" i="13"/>
  <c r="BI332" i="13" s="1"/>
  <c r="AP328" i="13"/>
  <c r="BI328" i="13" s="1"/>
  <c r="AP324" i="13"/>
  <c r="BI324" i="13" s="1"/>
  <c r="AP320" i="13"/>
  <c r="BI320" i="13" s="1"/>
  <c r="AP316" i="13"/>
  <c r="BI316" i="13" s="1"/>
  <c r="AP74" i="13"/>
  <c r="BI74" i="13" s="1"/>
  <c r="AP311" i="13"/>
  <c r="BI311" i="13" s="1"/>
  <c r="AP293" i="13"/>
  <c r="BI293" i="13" s="1"/>
  <c r="AP306" i="13"/>
  <c r="BI306" i="13" s="1"/>
  <c r="AP300" i="13"/>
  <c r="BI300" i="13" s="1"/>
  <c r="AP298" i="13"/>
  <c r="BI298" i="13" s="1"/>
  <c r="AP294" i="13"/>
  <c r="BI294" i="13" s="1"/>
  <c r="AP108" i="13"/>
  <c r="BI108" i="13" s="1"/>
  <c r="AP104" i="13"/>
  <c r="BI104" i="13" s="1"/>
  <c r="AP96" i="13"/>
  <c r="BI96" i="13" s="1"/>
  <c r="AP115" i="13"/>
  <c r="BI115" i="13" s="1"/>
  <c r="AP107" i="13"/>
  <c r="BI107" i="13" s="1"/>
  <c r="AP99" i="13"/>
  <c r="BI99" i="13" s="1"/>
  <c r="AP95" i="13"/>
  <c r="BI95" i="13" s="1"/>
  <c r="U180" i="1"/>
  <c r="BH180" i="1" s="1"/>
  <c r="AO180" i="1" s="1"/>
  <c r="U182" i="1"/>
  <c r="BH182" i="1" s="1"/>
  <c r="AO182" i="1" s="1"/>
  <c r="U184" i="1"/>
  <c r="BH184" i="1" s="1"/>
  <c r="AO184" i="1" s="1"/>
  <c r="U186" i="1"/>
  <c r="BH186" i="1" s="1"/>
  <c r="AO186" i="1" s="1"/>
  <c r="U188" i="1"/>
  <c r="BH188" i="1" s="1"/>
  <c r="AO188" i="1" s="1"/>
  <c r="U190" i="1"/>
  <c r="BH190" i="1" s="1"/>
  <c r="AO190" i="1" s="1"/>
  <c r="U192" i="1"/>
  <c r="BH192" i="1" s="1"/>
  <c r="AO192" i="1" s="1"/>
  <c r="U194" i="1"/>
  <c r="BH194" i="1" s="1"/>
  <c r="AO194" i="1" s="1"/>
  <c r="U196" i="1"/>
  <c r="BH196" i="1" s="1"/>
  <c r="AO196" i="1" s="1"/>
  <c r="U198" i="1"/>
  <c r="BH198" i="1" s="1"/>
  <c r="AO198" i="1" s="1"/>
  <c r="U200" i="1"/>
  <c r="BH200" i="1" s="1"/>
  <c r="AO200" i="1" s="1"/>
  <c r="U202" i="1"/>
  <c r="BH202" i="1" s="1"/>
  <c r="AO202" i="1" s="1"/>
  <c r="U204" i="1"/>
  <c r="BH204" i="1" s="1"/>
  <c r="AO204" i="1" s="1"/>
  <c r="U206" i="1"/>
  <c r="BH206" i="1" s="1"/>
  <c r="AO206" i="1" s="1"/>
  <c r="U208" i="1"/>
  <c r="BH208" i="1" s="1"/>
  <c r="AO208" i="1" s="1"/>
  <c r="U210" i="1"/>
  <c r="BH210" i="1" s="1"/>
  <c r="AO210" i="1" s="1"/>
  <c r="U212" i="1"/>
  <c r="BH212" i="1" s="1"/>
  <c r="AO212" i="1" s="1"/>
  <c r="U214" i="1"/>
  <c r="BH214" i="1" s="1"/>
  <c r="AO214" i="1" s="1"/>
  <c r="U216" i="1"/>
  <c r="BH216" i="1" s="1"/>
  <c r="AO216" i="1" s="1"/>
  <c r="U218" i="1"/>
  <c r="BH218" i="1" s="1"/>
  <c r="AO218" i="1" s="1"/>
  <c r="U220" i="1"/>
  <c r="BH220" i="1" s="1"/>
  <c r="AO220" i="1" s="1"/>
  <c r="U222" i="1"/>
  <c r="BH222" i="1" s="1"/>
  <c r="AO222" i="1" s="1"/>
  <c r="U224" i="1"/>
  <c r="BH224" i="1" s="1"/>
  <c r="AO224" i="1" s="1"/>
  <c r="U226" i="1"/>
  <c r="BH226" i="1" s="1"/>
  <c r="AO226" i="1" s="1"/>
  <c r="U228" i="1"/>
  <c r="BH228" i="1" s="1"/>
  <c r="AO228" i="1" s="1"/>
  <c r="U230" i="1"/>
  <c r="BH230" i="1" s="1"/>
  <c r="AO230" i="1" s="1"/>
  <c r="U232" i="1"/>
  <c r="BH232" i="1" s="1"/>
  <c r="AO232" i="1" s="1"/>
  <c r="U234" i="1"/>
  <c r="BH234" i="1" s="1"/>
  <c r="AO234" i="1" s="1"/>
  <c r="U236" i="1"/>
  <c r="BH236" i="1" s="1"/>
  <c r="AO236" i="1" s="1"/>
  <c r="U239" i="1"/>
  <c r="BH239" i="1" s="1"/>
  <c r="AO239" i="1" s="1"/>
  <c r="U241" i="1"/>
  <c r="BH241" i="1" s="1"/>
  <c r="AO241" i="1" s="1"/>
  <c r="U243" i="1"/>
  <c r="BH243" i="1" s="1"/>
  <c r="AO243" i="1" s="1"/>
  <c r="U245" i="1"/>
  <c r="BH245" i="1" s="1"/>
  <c r="AO245" i="1" s="1"/>
  <c r="U247" i="1"/>
  <c r="BH247" i="1" s="1"/>
  <c r="AO247" i="1" s="1"/>
  <c r="U249" i="1"/>
  <c r="BH249" i="1" s="1"/>
  <c r="AO249" i="1" s="1"/>
  <c r="U251" i="1"/>
  <c r="BH251" i="1" s="1"/>
  <c r="AO251" i="1" s="1"/>
  <c r="U253" i="1"/>
  <c r="BH253" i="1" s="1"/>
  <c r="AO253" i="1" s="1"/>
  <c r="U255" i="1"/>
  <c r="BH255" i="1" s="1"/>
  <c r="AO255" i="1" s="1"/>
  <c r="U257" i="1"/>
  <c r="BH257" i="1" s="1"/>
  <c r="AO257" i="1" s="1"/>
  <c r="U259" i="1"/>
  <c r="BH259" i="1" s="1"/>
  <c r="AO259" i="1" s="1"/>
  <c r="U261" i="1"/>
  <c r="BH261" i="1" s="1"/>
  <c r="AO261" i="1" s="1"/>
  <c r="U263" i="1"/>
  <c r="BH263" i="1" s="1"/>
  <c r="AO263" i="1" s="1"/>
  <c r="U265" i="1"/>
  <c r="BH265" i="1" s="1"/>
  <c r="AO265" i="1" s="1"/>
  <c r="U267" i="1"/>
  <c r="BH267" i="1" s="1"/>
  <c r="AO267" i="1" s="1"/>
  <c r="U269" i="1"/>
  <c r="BH269" i="1" s="1"/>
  <c r="AO269" i="1" s="1"/>
  <c r="U271" i="1"/>
  <c r="BH271" i="1" s="1"/>
  <c r="AO271" i="1" s="1"/>
  <c r="U273" i="1"/>
  <c r="BH273" i="1" s="1"/>
  <c r="AO273" i="1" s="1"/>
  <c r="U275" i="1"/>
  <c r="BH275" i="1" s="1"/>
  <c r="AO275" i="1" s="1"/>
  <c r="U277" i="1"/>
  <c r="BH277" i="1" s="1"/>
  <c r="AO277" i="1" s="1"/>
  <c r="U279" i="1"/>
  <c r="BH279" i="1" s="1"/>
  <c r="AO279" i="1" s="1"/>
  <c r="U281" i="1"/>
  <c r="BH281" i="1" s="1"/>
  <c r="AO281" i="1" s="1"/>
  <c r="U283" i="1"/>
  <c r="BH283" i="1" s="1"/>
  <c r="AO283" i="1" s="1"/>
  <c r="U285" i="1"/>
  <c r="BH285" i="1" s="1"/>
  <c r="AO285" i="1" s="1"/>
  <c r="U287" i="1"/>
  <c r="BH287" i="1" s="1"/>
  <c r="AO287" i="1" s="1"/>
  <c r="U289" i="1"/>
  <c r="BH289" i="1" s="1"/>
  <c r="AO289" i="1" s="1"/>
  <c r="U291" i="1"/>
  <c r="BH291" i="1" s="1"/>
  <c r="AO291" i="1" s="1"/>
  <c r="U293" i="1"/>
  <c r="BH293" i="1" s="1"/>
  <c r="AO293" i="1" s="1"/>
  <c r="U295" i="1"/>
  <c r="BH295" i="1" s="1"/>
  <c r="AO295" i="1" s="1"/>
  <c r="U297" i="1"/>
  <c r="BH297" i="1" s="1"/>
  <c r="AO297" i="1" s="1"/>
  <c r="U299" i="1"/>
  <c r="BH299" i="1" s="1"/>
  <c r="AO299" i="1" s="1"/>
  <c r="U301" i="1"/>
  <c r="BH301" i="1" s="1"/>
  <c r="AO301" i="1" s="1"/>
  <c r="U303" i="1"/>
  <c r="BH303" i="1" s="1"/>
  <c r="AO303" i="1" s="1"/>
  <c r="U305" i="1"/>
  <c r="BH305" i="1" s="1"/>
  <c r="AO305" i="1" s="1"/>
  <c r="U307" i="1"/>
  <c r="BH307" i="1" s="1"/>
  <c r="AO307" i="1" s="1"/>
  <c r="U309" i="1"/>
  <c r="BH309" i="1" s="1"/>
  <c r="AO309" i="1" s="1"/>
  <c r="U311" i="1"/>
  <c r="BH311" i="1" s="1"/>
  <c r="AO311" i="1" s="1"/>
  <c r="U313" i="1"/>
  <c r="BH313" i="1" s="1"/>
  <c r="AO313" i="1" s="1"/>
  <c r="U315" i="1"/>
  <c r="BH315" i="1" s="1"/>
  <c r="AO315" i="1" s="1"/>
  <c r="U317" i="1"/>
  <c r="BH317" i="1" s="1"/>
  <c r="AO317" i="1" s="1"/>
  <c r="U319" i="1"/>
  <c r="BH319" i="1" s="1"/>
  <c r="AO319" i="1" s="1"/>
  <c r="U321" i="1"/>
  <c r="BH321" i="1" s="1"/>
  <c r="AO321" i="1" s="1"/>
  <c r="U323" i="1"/>
  <c r="BH323" i="1" s="1"/>
  <c r="AO323" i="1" s="1"/>
  <c r="U325" i="1"/>
  <c r="BH325" i="1" s="1"/>
  <c r="AO325" i="1" s="1"/>
  <c r="U327" i="1"/>
  <c r="BH327" i="1" s="1"/>
  <c r="AO327" i="1" s="1"/>
  <c r="U329" i="1"/>
  <c r="BH329" i="1" s="1"/>
  <c r="AO329" i="1" s="1"/>
  <c r="U331" i="1"/>
  <c r="BH331" i="1" s="1"/>
  <c r="AO331" i="1" s="1"/>
  <c r="U333" i="1"/>
  <c r="BH333" i="1" s="1"/>
  <c r="AO333" i="1" s="1"/>
  <c r="U335" i="1"/>
  <c r="BH335" i="1" s="1"/>
  <c r="AO335" i="1" s="1"/>
  <c r="U337" i="1"/>
  <c r="BH337" i="1" s="1"/>
  <c r="AO337" i="1" s="1"/>
  <c r="U339" i="1"/>
  <c r="BH339" i="1" s="1"/>
  <c r="AO339" i="1" s="1"/>
  <c r="U341" i="1"/>
  <c r="BH341" i="1" s="1"/>
  <c r="AO341" i="1" s="1"/>
  <c r="U122" i="1"/>
  <c r="BH122" i="1" s="1"/>
  <c r="AO122" i="1" s="1"/>
  <c r="U138" i="1"/>
  <c r="BH138" i="1" s="1"/>
  <c r="AO138" i="1" s="1"/>
  <c r="U217" i="1"/>
  <c r="BH217" i="1" s="1"/>
  <c r="AO217" i="1" s="1"/>
  <c r="U252" i="1"/>
  <c r="BH252" i="1" s="1"/>
  <c r="AO252" i="1" s="1"/>
  <c r="U268" i="1"/>
  <c r="BH268" i="1" s="1"/>
  <c r="AO268" i="1" s="1"/>
  <c r="U284" i="1"/>
  <c r="BH284" i="1" s="1"/>
  <c r="AO284" i="1" s="1"/>
  <c r="U300" i="1"/>
  <c r="BH300" i="1" s="1"/>
  <c r="AO300" i="1" s="1"/>
  <c r="U316" i="1"/>
  <c r="BH316" i="1" s="1"/>
  <c r="AO316" i="1" s="1"/>
  <c r="U332" i="1"/>
  <c r="BH332" i="1" s="1"/>
  <c r="AO332" i="1" s="1"/>
  <c r="U348" i="1"/>
  <c r="BH348" i="1" s="1"/>
  <c r="AO348" i="1" s="1"/>
  <c r="U356" i="1"/>
  <c r="BH356" i="1" s="1"/>
  <c r="AO356" i="1" s="1"/>
  <c r="U364" i="1"/>
  <c r="BH364" i="1" s="1"/>
  <c r="AO364" i="1" s="1"/>
  <c r="U372" i="1"/>
  <c r="BH372" i="1" s="1"/>
  <c r="AO372" i="1" s="1"/>
  <c r="U380" i="1"/>
  <c r="BH380" i="1" s="1"/>
  <c r="AO380" i="1" s="1"/>
  <c r="U388" i="1"/>
  <c r="BH388" i="1" s="1"/>
  <c r="AO388" i="1" s="1"/>
  <c r="U396" i="1"/>
  <c r="BH396" i="1" s="1"/>
  <c r="AO396" i="1" s="1"/>
  <c r="U404" i="1"/>
  <c r="BH404" i="1" s="1"/>
  <c r="AO404" i="1" s="1"/>
  <c r="U412" i="1"/>
  <c r="BH412" i="1" s="1"/>
  <c r="AO412" i="1" s="1"/>
  <c r="U420" i="1"/>
  <c r="BH420" i="1" s="1"/>
  <c r="AO420" i="1" s="1"/>
  <c r="U428" i="1"/>
  <c r="BH428" i="1" s="1"/>
  <c r="AO428" i="1" s="1"/>
  <c r="U436" i="1"/>
  <c r="BH436" i="1" s="1"/>
  <c r="AO436" i="1" s="1"/>
  <c r="U444" i="1"/>
  <c r="BH444" i="1" s="1"/>
  <c r="AO444" i="1" s="1"/>
  <c r="U452" i="1"/>
  <c r="BH452" i="1" s="1"/>
  <c r="AO452" i="1" s="1"/>
  <c r="U460" i="1"/>
  <c r="BH460" i="1" s="1"/>
  <c r="AO460" i="1" s="1"/>
  <c r="U467" i="1"/>
  <c r="BH467" i="1" s="1"/>
  <c r="AO467" i="1" s="1"/>
  <c r="U469" i="1"/>
  <c r="BH469" i="1" s="1"/>
  <c r="AO469" i="1" s="1"/>
  <c r="U471" i="1"/>
  <c r="BH471" i="1" s="1"/>
  <c r="AO471" i="1" s="1"/>
  <c r="U473" i="1"/>
  <c r="BH473" i="1" s="1"/>
  <c r="AO473" i="1" s="1"/>
  <c r="U475" i="1"/>
  <c r="BH475" i="1" s="1"/>
  <c r="AO475" i="1" s="1"/>
  <c r="U126" i="1"/>
  <c r="BH126" i="1" s="1"/>
  <c r="AO126" i="1" s="1"/>
  <c r="U142" i="1"/>
  <c r="BH142" i="1" s="1"/>
  <c r="AO142" i="1" s="1"/>
  <c r="S100" i="5"/>
  <c r="P100" i="5"/>
  <c r="Q100" i="5" s="1"/>
  <c r="T100" i="5" s="1"/>
  <c r="BG100" i="5" s="1"/>
  <c r="S99" i="5"/>
  <c r="P99" i="5"/>
  <c r="S98" i="5"/>
  <c r="P98" i="5"/>
  <c r="S97" i="5"/>
  <c r="P97" i="5"/>
  <c r="S96" i="5"/>
  <c r="P96" i="5"/>
  <c r="S95" i="5"/>
  <c r="P95" i="5"/>
  <c r="S94" i="5"/>
  <c r="P94" i="5"/>
  <c r="S93" i="5"/>
  <c r="P93" i="5"/>
  <c r="S92" i="5"/>
  <c r="P92" i="5"/>
  <c r="S91" i="5"/>
  <c r="P91" i="5"/>
  <c r="S90" i="5"/>
  <c r="P90" i="5"/>
  <c r="S89" i="5"/>
  <c r="P89" i="5"/>
  <c r="S88" i="5"/>
  <c r="P88" i="5"/>
  <c r="S87" i="5"/>
  <c r="P87" i="5"/>
  <c r="S86" i="5"/>
  <c r="P86" i="5"/>
  <c r="S85" i="5"/>
  <c r="P85" i="5"/>
  <c r="S84" i="5"/>
  <c r="P84" i="5"/>
  <c r="S83" i="5"/>
  <c r="Q83" i="5"/>
  <c r="T83" i="5" s="1"/>
  <c r="BG83" i="5" s="1"/>
  <c r="P83" i="5"/>
  <c r="R83" i="5" s="1"/>
  <c r="S82" i="5"/>
  <c r="Q82" i="5"/>
  <c r="T82" i="5" s="1"/>
  <c r="BG82" i="5" s="1"/>
  <c r="P82" i="5"/>
  <c r="R82" i="5" s="1"/>
  <c r="S81" i="5"/>
  <c r="Q81" i="5"/>
  <c r="T81" i="5" s="1"/>
  <c r="BG81" i="5" s="1"/>
  <c r="P81" i="5"/>
  <c r="R81" i="5" s="1"/>
  <c r="S80" i="5"/>
  <c r="Q80" i="5"/>
  <c r="T80" i="5" s="1"/>
  <c r="BG80" i="5" s="1"/>
  <c r="P80" i="5"/>
  <c r="R80" i="5" s="1"/>
  <c r="S79" i="5"/>
  <c r="Q79" i="5"/>
  <c r="T79" i="5" s="1"/>
  <c r="BG79" i="5" s="1"/>
  <c r="P79" i="5"/>
  <c r="R79" i="5" s="1"/>
  <c r="S78" i="5"/>
  <c r="Q78" i="5"/>
  <c r="T78" i="5" s="1"/>
  <c r="BG78" i="5" s="1"/>
  <c r="P78" i="5"/>
  <c r="R78" i="5" s="1"/>
  <c r="S77" i="5"/>
  <c r="Q77" i="5"/>
  <c r="T77" i="5" s="1"/>
  <c r="BG77" i="5" s="1"/>
  <c r="P77" i="5"/>
  <c r="R77" i="5" s="1"/>
  <c r="S76" i="5"/>
  <c r="P76" i="5"/>
  <c r="Q76" i="5" s="1"/>
  <c r="T76" i="5" s="1"/>
  <c r="BG76" i="5" s="1"/>
  <c r="S75" i="5"/>
  <c r="P75" i="5"/>
  <c r="Q75" i="5" s="1"/>
  <c r="T75" i="5" s="1"/>
  <c r="BG75" i="5" s="1"/>
  <c r="S74" i="5"/>
  <c r="P74" i="5"/>
  <c r="Q74" i="5" s="1"/>
  <c r="T74" i="5" s="1"/>
  <c r="BG74" i="5" s="1"/>
  <c r="S73" i="5"/>
  <c r="Q73" i="5"/>
  <c r="T73" i="5" s="1"/>
  <c r="BG73" i="5" s="1"/>
  <c r="P73" i="5"/>
  <c r="R73" i="5" s="1"/>
  <c r="S72" i="5"/>
  <c r="Q72" i="5"/>
  <c r="T72" i="5" s="1"/>
  <c r="BG72" i="5" s="1"/>
  <c r="P72" i="5"/>
  <c r="R72" i="5" s="1"/>
  <c r="S71" i="5"/>
  <c r="Q71" i="5"/>
  <c r="T71" i="5" s="1"/>
  <c r="BG71" i="5" s="1"/>
  <c r="P71" i="5"/>
  <c r="R71" i="5" s="1"/>
  <c r="S70" i="5"/>
  <c r="Q70" i="5"/>
  <c r="T70" i="5" s="1"/>
  <c r="BG70" i="5" s="1"/>
  <c r="P70" i="5"/>
  <c r="R70" i="5" s="1"/>
  <c r="S69" i="5"/>
  <c r="Q69" i="5"/>
  <c r="T69" i="5" s="1"/>
  <c r="BG69" i="5" s="1"/>
  <c r="P69" i="5"/>
  <c r="R69" i="5" s="1"/>
  <c r="S68" i="5"/>
  <c r="Q68" i="5"/>
  <c r="T68" i="5" s="1"/>
  <c r="BG68" i="5" s="1"/>
  <c r="P68" i="5"/>
  <c r="R68" i="5" s="1"/>
  <c r="S67" i="5"/>
  <c r="Q67" i="5"/>
  <c r="T67" i="5" s="1"/>
  <c r="BG67" i="5" s="1"/>
  <c r="P67" i="5"/>
  <c r="R67" i="5" s="1"/>
  <c r="S66" i="5"/>
  <c r="Q66" i="5"/>
  <c r="T66" i="5" s="1"/>
  <c r="BG66" i="5" s="1"/>
  <c r="P66" i="5"/>
  <c r="R66" i="5" s="1"/>
  <c r="S65" i="5"/>
  <c r="Q65" i="5"/>
  <c r="T65" i="5" s="1"/>
  <c r="BG65" i="5" s="1"/>
  <c r="P65" i="5"/>
  <c r="R65" i="5" s="1"/>
  <c r="S64" i="5"/>
  <c r="Q64" i="5"/>
  <c r="T64" i="5" s="1"/>
  <c r="BG64" i="5" s="1"/>
  <c r="P64" i="5"/>
  <c r="R64" i="5" s="1"/>
  <c r="S63" i="5"/>
  <c r="Q63" i="5"/>
  <c r="T63" i="5" s="1"/>
  <c r="BG63" i="5" s="1"/>
  <c r="P63" i="5"/>
  <c r="R63" i="5" s="1"/>
  <c r="S62" i="5"/>
  <c r="Q62" i="5"/>
  <c r="T62" i="5" s="1"/>
  <c r="BG62" i="5" s="1"/>
  <c r="P62" i="5"/>
  <c r="R62" i="5" s="1"/>
  <c r="S61" i="5"/>
  <c r="Q61" i="5"/>
  <c r="T61" i="5" s="1"/>
  <c r="BG61" i="5" s="1"/>
  <c r="P61" i="5"/>
  <c r="R61" i="5" s="1"/>
  <c r="S60" i="5"/>
  <c r="Q60" i="5"/>
  <c r="T60" i="5" s="1"/>
  <c r="BG60" i="5" s="1"/>
  <c r="P60" i="5"/>
  <c r="R60" i="5" s="1"/>
  <c r="S59" i="5"/>
  <c r="Q59" i="5"/>
  <c r="T59" i="5" s="1"/>
  <c r="BG59" i="5" s="1"/>
  <c r="P59" i="5"/>
  <c r="R59" i="5" s="1"/>
  <c r="S58" i="5"/>
  <c r="Q58" i="5"/>
  <c r="T58" i="5" s="1"/>
  <c r="BG58" i="5" s="1"/>
  <c r="P58" i="5"/>
  <c r="R58" i="5" s="1"/>
  <c r="S57" i="5"/>
  <c r="Q57" i="5"/>
  <c r="T57" i="5" s="1"/>
  <c r="BG57" i="5" s="1"/>
  <c r="P57" i="5"/>
  <c r="R57" i="5" s="1"/>
  <c r="S56" i="5"/>
  <c r="Q56" i="5"/>
  <c r="T56" i="5" s="1"/>
  <c r="BG56" i="5" s="1"/>
  <c r="P56" i="5"/>
  <c r="R56" i="5" s="1"/>
  <c r="S55" i="5"/>
  <c r="Q55" i="5"/>
  <c r="T55" i="5" s="1"/>
  <c r="BG55" i="5" s="1"/>
  <c r="P55" i="5"/>
  <c r="R55" i="5" s="1"/>
  <c r="S54" i="5"/>
  <c r="Q54" i="5"/>
  <c r="T54" i="5" s="1"/>
  <c r="BG54" i="5" s="1"/>
  <c r="P54" i="5"/>
  <c r="R54" i="5" s="1"/>
  <c r="S53" i="5"/>
  <c r="Q53" i="5"/>
  <c r="T53" i="5" s="1"/>
  <c r="BG53" i="5" s="1"/>
  <c r="P53" i="5"/>
  <c r="R53" i="5" s="1"/>
  <c r="S52" i="5"/>
  <c r="Q52" i="5"/>
  <c r="T52" i="5" s="1"/>
  <c r="BG52" i="5" s="1"/>
  <c r="P52" i="5"/>
  <c r="R52" i="5" s="1"/>
  <c r="S51" i="5"/>
  <c r="Q51" i="5"/>
  <c r="T51" i="5" s="1"/>
  <c r="BG51" i="5" s="1"/>
  <c r="P51" i="5"/>
  <c r="R51" i="5" s="1"/>
  <c r="S50" i="5"/>
  <c r="Q50" i="5"/>
  <c r="T50" i="5" s="1"/>
  <c r="BG50" i="5" s="1"/>
  <c r="P50" i="5"/>
  <c r="R50" i="5" s="1"/>
  <c r="S49" i="5"/>
  <c r="Q49" i="5"/>
  <c r="T49" i="5" s="1"/>
  <c r="BG49" i="5" s="1"/>
  <c r="P49" i="5"/>
  <c r="R49" i="5" s="1"/>
  <c r="S48" i="5"/>
  <c r="Q48" i="5"/>
  <c r="T48" i="5" s="1"/>
  <c r="BG48" i="5" s="1"/>
  <c r="P48" i="5"/>
  <c r="R48" i="5" s="1"/>
  <c r="S47" i="5"/>
  <c r="Q47" i="5"/>
  <c r="T47" i="5" s="1"/>
  <c r="BG47" i="5" s="1"/>
  <c r="P47" i="5"/>
  <c r="R47" i="5" s="1"/>
  <c r="S46" i="5"/>
  <c r="Q46" i="5"/>
  <c r="T46" i="5" s="1"/>
  <c r="BG46" i="5" s="1"/>
  <c r="P46" i="5"/>
  <c r="R46" i="5" s="1"/>
  <c r="S45" i="5"/>
  <c r="Q45" i="5"/>
  <c r="T45" i="5" s="1"/>
  <c r="BG45" i="5" s="1"/>
  <c r="P45" i="5"/>
  <c r="R45" i="5" s="1"/>
  <c r="S44" i="5"/>
  <c r="Q44" i="5"/>
  <c r="T44" i="5" s="1"/>
  <c r="BG44" i="5" s="1"/>
  <c r="P44" i="5"/>
  <c r="R44" i="5" s="1"/>
  <c r="S43" i="5"/>
  <c r="Q43" i="5"/>
  <c r="T43" i="5" s="1"/>
  <c r="BG43" i="5" s="1"/>
  <c r="P43" i="5"/>
  <c r="R43" i="5" s="1"/>
  <c r="S42" i="5"/>
  <c r="Q42" i="5"/>
  <c r="T42" i="5" s="1"/>
  <c r="BG42" i="5" s="1"/>
  <c r="P42" i="5"/>
  <c r="R42" i="5" s="1"/>
  <c r="S41" i="5"/>
  <c r="Q41" i="5"/>
  <c r="T41" i="5" s="1"/>
  <c r="BG41" i="5" s="1"/>
  <c r="P41" i="5"/>
  <c r="R41" i="5" s="1"/>
  <c r="S40" i="5"/>
  <c r="Q40" i="5"/>
  <c r="T40" i="5" s="1"/>
  <c r="BG40" i="5" s="1"/>
  <c r="P40" i="5"/>
  <c r="R40" i="5" s="1"/>
  <c r="S39" i="5"/>
  <c r="Q39" i="5"/>
  <c r="T39" i="5" s="1"/>
  <c r="BG39" i="5" s="1"/>
  <c r="P39" i="5"/>
  <c r="R39" i="5" s="1"/>
  <c r="S38" i="5"/>
  <c r="Q38" i="5"/>
  <c r="T38" i="5" s="1"/>
  <c r="BG38" i="5" s="1"/>
  <c r="P38" i="5"/>
  <c r="R38" i="5" s="1"/>
  <c r="S37" i="5"/>
  <c r="Q37" i="5"/>
  <c r="T37" i="5" s="1"/>
  <c r="BG37" i="5" s="1"/>
  <c r="P37" i="5"/>
  <c r="R37" i="5" s="1"/>
  <c r="S36" i="5"/>
  <c r="Q36" i="5"/>
  <c r="T36" i="5" s="1"/>
  <c r="BG36" i="5" s="1"/>
  <c r="P36" i="5"/>
  <c r="R36" i="5" s="1"/>
  <c r="S35" i="5"/>
  <c r="Q35" i="5"/>
  <c r="T35" i="5" s="1"/>
  <c r="BG35" i="5" s="1"/>
  <c r="P35" i="5"/>
  <c r="R35" i="5" s="1"/>
  <c r="S34" i="5"/>
  <c r="Q34" i="5"/>
  <c r="T34" i="5" s="1"/>
  <c r="BG34" i="5" s="1"/>
  <c r="P34" i="5"/>
  <c r="R34" i="5" s="1"/>
  <c r="S33" i="5"/>
  <c r="Q33" i="5"/>
  <c r="T33" i="5" s="1"/>
  <c r="BG33" i="5" s="1"/>
  <c r="P33" i="5"/>
  <c r="R33" i="5" s="1"/>
  <c r="S32" i="5"/>
  <c r="Q32" i="5"/>
  <c r="T32" i="5" s="1"/>
  <c r="BG32" i="5" s="1"/>
  <c r="P32" i="5"/>
  <c r="R32" i="5" s="1"/>
  <c r="S31" i="5"/>
  <c r="Q31" i="5"/>
  <c r="T31" i="5" s="1"/>
  <c r="BG31" i="5" s="1"/>
  <c r="P31" i="5"/>
  <c r="R31" i="5" s="1"/>
  <c r="S30" i="5"/>
  <c r="Q30" i="5"/>
  <c r="T30" i="5" s="1"/>
  <c r="BG30" i="5" s="1"/>
  <c r="P30" i="5"/>
  <c r="R30" i="5" s="1"/>
  <c r="S29" i="5"/>
  <c r="Q29" i="5"/>
  <c r="T29" i="5" s="1"/>
  <c r="BG29" i="5" s="1"/>
  <c r="P29" i="5"/>
  <c r="R29" i="5" s="1"/>
  <c r="S28" i="5"/>
  <c r="Q28" i="5"/>
  <c r="T28" i="5" s="1"/>
  <c r="BG28" i="5" s="1"/>
  <c r="P28" i="5"/>
  <c r="R28" i="5" s="1"/>
  <c r="S27" i="5"/>
  <c r="Q27" i="5"/>
  <c r="T27" i="5" s="1"/>
  <c r="BG27" i="5" s="1"/>
  <c r="P27" i="5"/>
  <c r="R27" i="5" s="1"/>
  <c r="S26" i="5"/>
  <c r="Q26" i="5"/>
  <c r="T26" i="5" s="1"/>
  <c r="BG26" i="5" s="1"/>
  <c r="P26" i="5"/>
  <c r="R26" i="5" s="1"/>
  <c r="S25" i="5"/>
  <c r="Q25" i="5"/>
  <c r="T25" i="5" s="1"/>
  <c r="BG25" i="5" s="1"/>
  <c r="P25" i="5"/>
  <c r="R25" i="5" s="1"/>
  <c r="S24" i="5"/>
  <c r="Q24" i="5"/>
  <c r="T24" i="5" s="1"/>
  <c r="BG24" i="5" s="1"/>
  <c r="P24" i="5"/>
  <c r="R24" i="5" s="1"/>
  <c r="S23" i="5"/>
  <c r="Q23" i="5"/>
  <c r="T23" i="5" s="1"/>
  <c r="BG23" i="5" s="1"/>
  <c r="P23" i="5"/>
  <c r="R23" i="5" s="1"/>
  <c r="S22" i="5"/>
  <c r="Q22" i="5"/>
  <c r="T22" i="5" s="1"/>
  <c r="BG22" i="5" s="1"/>
  <c r="P22" i="5"/>
  <c r="R22" i="5" s="1"/>
  <c r="S21" i="5"/>
  <c r="Q21" i="5"/>
  <c r="T21" i="5" s="1"/>
  <c r="BG21" i="5" s="1"/>
  <c r="P21" i="5"/>
  <c r="R21" i="5" s="1"/>
  <c r="S20" i="5"/>
  <c r="Q20" i="5"/>
  <c r="T20" i="5" s="1"/>
  <c r="BG20" i="5" s="1"/>
  <c r="P20" i="5"/>
  <c r="R20" i="5" s="1"/>
  <c r="S19" i="5"/>
  <c r="Q19" i="5"/>
  <c r="T19" i="5" s="1"/>
  <c r="BG19" i="5" s="1"/>
  <c r="P19" i="5"/>
  <c r="R19" i="5" s="1"/>
  <c r="S18" i="5"/>
  <c r="Q18" i="5"/>
  <c r="T18" i="5" s="1"/>
  <c r="BG18" i="5" s="1"/>
  <c r="P18" i="5"/>
  <c r="R18" i="5" s="1"/>
  <c r="S17" i="5"/>
  <c r="Q17" i="5"/>
  <c r="T17" i="5" s="1"/>
  <c r="BG17" i="5" s="1"/>
  <c r="P17" i="5"/>
  <c r="R17" i="5" s="1"/>
  <c r="S16" i="5"/>
  <c r="Q16" i="5"/>
  <c r="T16" i="5" s="1"/>
  <c r="BG16" i="5" s="1"/>
  <c r="P16" i="5"/>
  <c r="R16" i="5" s="1"/>
  <c r="S15" i="5"/>
  <c r="Q15" i="5"/>
  <c r="T15" i="5" s="1"/>
  <c r="BG15" i="5" s="1"/>
  <c r="P15" i="5"/>
  <c r="R15" i="5" s="1"/>
  <c r="S14" i="5"/>
  <c r="Q14" i="5"/>
  <c r="T14" i="5" s="1"/>
  <c r="BG14" i="5" s="1"/>
  <c r="P14" i="5"/>
  <c r="R14" i="5" s="1"/>
  <c r="S13" i="5"/>
  <c r="Q13" i="5"/>
  <c r="T13" i="5" s="1"/>
  <c r="BG13" i="5" s="1"/>
  <c r="P13" i="5"/>
  <c r="R13" i="5" s="1"/>
  <c r="S12" i="5"/>
  <c r="Q12" i="5"/>
  <c r="T12" i="5" s="1"/>
  <c r="BG12" i="5" s="1"/>
  <c r="P12" i="5"/>
  <c r="R12" i="5" s="1"/>
  <c r="S11" i="5"/>
  <c r="Q11" i="5"/>
  <c r="T11" i="5" s="1"/>
  <c r="BG11" i="5" s="1"/>
  <c r="P11" i="5"/>
  <c r="R11" i="5" s="1"/>
  <c r="S10" i="5"/>
  <c r="Q10" i="5"/>
  <c r="T10" i="5" s="1"/>
  <c r="BG10" i="5" s="1"/>
  <c r="P10" i="5"/>
  <c r="R10" i="5" s="1"/>
  <c r="S9" i="5"/>
  <c r="Q9" i="5"/>
  <c r="T9" i="5" s="1"/>
  <c r="BG9" i="5" s="1"/>
  <c r="P9" i="5"/>
  <c r="R9" i="5" s="1"/>
  <c r="S8" i="5"/>
  <c r="Q8" i="5"/>
  <c r="T8" i="5" s="1"/>
  <c r="BG8" i="5" s="1"/>
  <c r="P8" i="5"/>
  <c r="R8" i="5" s="1"/>
  <c r="S7" i="5"/>
  <c r="Q7" i="5"/>
  <c r="T7" i="5" s="1"/>
  <c r="BG7" i="5" s="1"/>
  <c r="P7" i="5"/>
  <c r="R7" i="5" s="1"/>
  <c r="S6" i="5"/>
  <c r="Q6" i="5"/>
  <c r="T6" i="5" s="1"/>
  <c r="BG6" i="5" s="1"/>
  <c r="P6" i="5"/>
  <c r="R6" i="5" s="1"/>
  <c r="S5" i="5"/>
  <c r="Q5" i="5"/>
  <c r="T5" i="5" s="1"/>
  <c r="BG5" i="5" s="1"/>
  <c r="P5" i="5"/>
  <c r="R5" i="5" s="1"/>
  <c r="O1" i="5"/>
  <c r="Q1" i="4"/>
  <c r="E1" i="4"/>
  <c r="A1" i="4"/>
  <c r="U98" i="3"/>
  <c r="R98" i="3"/>
  <c r="T98" i="3" s="1"/>
  <c r="U97" i="3"/>
  <c r="R97" i="3"/>
  <c r="T97" i="3" s="1"/>
  <c r="U96" i="3"/>
  <c r="R96" i="3"/>
  <c r="T96" i="3" s="1"/>
  <c r="U95" i="3"/>
  <c r="R95" i="3"/>
  <c r="T95" i="3" s="1"/>
  <c r="U94" i="3"/>
  <c r="R94" i="3"/>
  <c r="T94" i="3" s="1"/>
  <c r="U93" i="3"/>
  <c r="R93" i="3"/>
  <c r="T93" i="3" s="1"/>
  <c r="U92" i="3"/>
  <c r="R92" i="3"/>
  <c r="T92" i="3" s="1"/>
  <c r="U91" i="3"/>
  <c r="R91" i="3"/>
  <c r="T91" i="3" s="1"/>
  <c r="U90" i="3"/>
  <c r="R90" i="3"/>
  <c r="T90" i="3" s="1"/>
  <c r="U89" i="3"/>
  <c r="R89" i="3"/>
  <c r="T89" i="3" s="1"/>
  <c r="U88" i="3"/>
  <c r="R88" i="3"/>
  <c r="T88" i="3" s="1"/>
  <c r="U87" i="3"/>
  <c r="R87" i="3"/>
  <c r="T87" i="3" s="1"/>
  <c r="U86" i="3"/>
  <c r="R86" i="3"/>
  <c r="T86" i="3" s="1"/>
  <c r="U85" i="3"/>
  <c r="R85" i="3"/>
  <c r="T85" i="3" s="1"/>
  <c r="U84" i="3"/>
  <c r="R84" i="3"/>
  <c r="T84" i="3" s="1"/>
  <c r="U83" i="3"/>
  <c r="R83" i="3"/>
  <c r="T83" i="3" s="1"/>
  <c r="U82" i="3"/>
  <c r="R82" i="3"/>
  <c r="T82" i="3" s="1"/>
  <c r="U81" i="3"/>
  <c r="R81" i="3"/>
  <c r="T81" i="3" s="1"/>
  <c r="U80" i="3"/>
  <c r="R80" i="3"/>
  <c r="T80" i="3" s="1"/>
  <c r="U79" i="3"/>
  <c r="R79" i="3"/>
  <c r="T79" i="3" s="1"/>
  <c r="U78" i="3"/>
  <c r="R78" i="3"/>
  <c r="T78" i="3" s="1"/>
  <c r="U77" i="3"/>
  <c r="R77" i="3"/>
  <c r="T77" i="3" s="1"/>
  <c r="U76" i="3"/>
  <c r="R76" i="3"/>
  <c r="T76" i="3" s="1"/>
  <c r="U75" i="3"/>
  <c r="R75" i="3"/>
  <c r="T75" i="3" s="1"/>
  <c r="U74" i="3"/>
  <c r="R74" i="3"/>
  <c r="T74" i="3" s="1"/>
  <c r="U73" i="3"/>
  <c r="R73" i="3"/>
  <c r="T73" i="3" s="1"/>
  <c r="U72" i="3"/>
  <c r="R72" i="3"/>
  <c r="T72" i="3" s="1"/>
  <c r="U71" i="3"/>
  <c r="R71" i="3"/>
  <c r="T71" i="3" s="1"/>
  <c r="U70" i="3"/>
  <c r="R70" i="3"/>
  <c r="T70" i="3" s="1"/>
  <c r="U69" i="3"/>
  <c r="R69" i="3"/>
  <c r="T69" i="3" s="1"/>
  <c r="U68" i="3"/>
  <c r="R68" i="3"/>
  <c r="T68" i="3" s="1"/>
  <c r="U67" i="3"/>
  <c r="R67" i="3"/>
  <c r="T67" i="3" s="1"/>
  <c r="U66" i="3"/>
  <c r="R66" i="3"/>
  <c r="T66" i="3" s="1"/>
  <c r="U65" i="3"/>
  <c r="R65" i="3"/>
  <c r="T65" i="3" s="1"/>
  <c r="U64" i="3"/>
  <c r="R64" i="3"/>
  <c r="T64" i="3" s="1"/>
  <c r="U63" i="3"/>
  <c r="R63" i="3"/>
  <c r="T63" i="3" s="1"/>
  <c r="U62" i="3"/>
  <c r="R62" i="3"/>
  <c r="T62" i="3" s="1"/>
  <c r="U61" i="3"/>
  <c r="R61" i="3"/>
  <c r="T61" i="3" s="1"/>
  <c r="U60" i="3"/>
  <c r="R60" i="3"/>
  <c r="T60" i="3" s="1"/>
  <c r="U59" i="3"/>
  <c r="R59" i="3"/>
  <c r="T59" i="3" s="1"/>
  <c r="U58" i="3"/>
  <c r="R58" i="3"/>
  <c r="T58" i="3" s="1"/>
  <c r="U57" i="3"/>
  <c r="R57" i="3"/>
  <c r="T57" i="3" s="1"/>
  <c r="U56" i="3"/>
  <c r="R56" i="3"/>
  <c r="T56" i="3" s="1"/>
  <c r="U55" i="3"/>
  <c r="R55" i="3"/>
  <c r="T55" i="3" s="1"/>
  <c r="U54" i="3"/>
  <c r="R54" i="3"/>
  <c r="T54" i="3" s="1"/>
  <c r="U53" i="3"/>
  <c r="R53" i="3"/>
  <c r="T53" i="3" s="1"/>
  <c r="U52" i="3"/>
  <c r="R52" i="3"/>
  <c r="T52" i="3" s="1"/>
  <c r="U51" i="3"/>
  <c r="R51" i="3"/>
  <c r="T51" i="3" s="1"/>
  <c r="U50" i="3"/>
  <c r="R50" i="3"/>
  <c r="T50" i="3" s="1"/>
  <c r="U49" i="3"/>
  <c r="R49" i="3"/>
  <c r="T49" i="3" s="1"/>
  <c r="U48" i="3"/>
  <c r="R48" i="3"/>
  <c r="T48" i="3" s="1"/>
  <c r="U47" i="3"/>
  <c r="R47" i="3"/>
  <c r="T47" i="3" s="1"/>
  <c r="U46" i="3"/>
  <c r="R46" i="3"/>
  <c r="T46" i="3" s="1"/>
  <c r="U45" i="3"/>
  <c r="R45" i="3"/>
  <c r="T45" i="3" s="1"/>
  <c r="U44" i="3"/>
  <c r="R44" i="3"/>
  <c r="T44" i="3" s="1"/>
  <c r="U43" i="3"/>
  <c r="R43" i="3"/>
  <c r="T43" i="3" s="1"/>
  <c r="U42" i="3"/>
  <c r="R42" i="3"/>
  <c r="T42" i="3" s="1"/>
  <c r="U41" i="3"/>
  <c r="R41" i="3"/>
  <c r="T41" i="3" s="1"/>
  <c r="U40" i="3"/>
  <c r="R40" i="3"/>
  <c r="T40" i="3" s="1"/>
  <c r="U39" i="3"/>
  <c r="R39" i="3"/>
  <c r="T39" i="3" s="1"/>
  <c r="U38" i="3"/>
  <c r="R38" i="3"/>
  <c r="T38" i="3" s="1"/>
  <c r="U37" i="3"/>
  <c r="R37" i="3"/>
  <c r="T37" i="3" s="1"/>
  <c r="U36" i="3"/>
  <c r="R36" i="3"/>
  <c r="T36" i="3" s="1"/>
  <c r="U35" i="3"/>
  <c r="R35" i="3"/>
  <c r="T35" i="3" s="1"/>
  <c r="U34" i="3"/>
  <c r="R34" i="3"/>
  <c r="T34" i="3" s="1"/>
  <c r="U33" i="3"/>
  <c r="R33" i="3"/>
  <c r="T33" i="3" s="1"/>
  <c r="U32" i="3"/>
  <c r="R32" i="3"/>
  <c r="T32" i="3" s="1"/>
  <c r="U31" i="3"/>
  <c r="R31" i="3"/>
  <c r="T31" i="3" s="1"/>
  <c r="U30" i="3"/>
  <c r="R30" i="3"/>
  <c r="T30" i="3" s="1"/>
  <c r="U29" i="3"/>
  <c r="R29" i="3"/>
  <c r="T29" i="3" s="1"/>
  <c r="U28" i="3"/>
  <c r="R28" i="3"/>
  <c r="T28" i="3" s="1"/>
  <c r="U27" i="3"/>
  <c r="R27" i="3"/>
  <c r="T27" i="3" s="1"/>
  <c r="U26" i="3"/>
  <c r="R26" i="3"/>
  <c r="T26" i="3" s="1"/>
  <c r="U25" i="3"/>
  <c r="R25" i="3"/>
  <c r="T25" i="3" s="1"/>
  <c r="U24" i="3"/>
  <c r="R24" i="3"/>
  <c r="T24" i="3" s="1"/>
  <c r="U23" i="3"/>
  <c r="R23" i="3"/>
  <c r="T23" i="3" s="1"/>
  <c r="U22" i="3"/>
  <c r="R22" i="3"/>
  <c r="T22" i="3" s="1"/>
  <c r="U21" i="3"/>
  <c r="R21" i="3"/>
  <c r="T21" i="3" s="1"/>
  <c r="U20" i="3"/>
  <c r="R20" i="3"/>
  <c r="T20" i="3" s="1"/>
  <c r="U19" i="3"/>
  <c r="R19" i="3"/>
  <c r="T19" i="3" s="1"/>
  <c r="U18" i="3"/>
  <c r="R18" i="3"/>
  <c r="T18" i="3" s="1"/>
  <c r="U17" i="3"/>
  <c r="R17" i="3"/>
  <c r="T17" i="3" s="1"/>
  <c r="U16" i="3"/>
  <c r="R16" i="3"/>
  <c r="T16" i="3" s="1"/>
  <c r="U15" i="3"/>
  <c r="R15" i="3"/>
  <c r="S15" i="3" s="1"/>
  <c r="U14" i="3"/>
  <c r="R14" i="3"/>
  <c r="S14" i="3" s="1"/>
  <c r="U13" i="3"/>
  <c r="R13" i="3"/>
  <c r="S13" i="3" s="1"/>
  <c r="U12" i="3"/>
  <c r="R12" i="3"/>
  <c r="S12" i="3" s="1"/>
  <c r="U11" i="3"/>
  <c r="R11" i="3"/>
  <c r="S11" i="3" s="1"/>
  <c r="U10" i="3"/>
  <c r="R10" i="3"/>
  <c r="S10" i="3" s="1"/>
  <c r="U9" i="3"/>
  <c r="R9" i="3"/>
  <c r="S9" i="3" s="1"/>
  <c r="U8" i="3"/>
  <c r="R8" i="3"/>
  <c r="S8" i="3" s="1"/>
  <c r="U7" i="3"/>
  <c r="R7" i="3"/>
  <c r="S7" i="3" s="1"/>
  <c r="U6" i="3"/>
  <c r="R6" i="3"/>
  <c r="S6" i="3" s="1"/>
  <c r="U5" i="3"/>
  <c r="R5" i="3"/>
  <c r="S5" i="3" s="1"/>
  <c r="E1" i="3"/>
  <c r="A1" i="3"/>
  <c r="U191" i="2"/>
  <c r="R191" i="2"/>
  <c r="T191" i="2" s="1"/>
  <c r="U190" i="2"/>
  <c r="R190" i="2"/>
  <c r="T190" i="2" s="1"/>
  <c r="U189" i="2"/>
  <c r="R189" i="2"/>
  <c r="T189" i="2" s="1"/>
  <c r="U188" i="2"/>
  <c r="R188" i="2"/>
  <c r="T188" i="2" s="1"/>
  <c r="U187" i="2"/>
  <c r="R187" i="2"/>
  <c r="T187" i="2" s="1"/>
  <c r="U186" i="2"/>
  <c r="R186" i="2"/>
  <c r="T186" i="2" s="1"/>
  <c r="U185" i="2"/>
  <c r="R185" i="2"/>
  <c r="T185" i="2" s="1"/>
  <c r="U184" i="2"/>
  <c r="R184" i="2"/>
  <c r="T184" i="2" s="1"/>
  <c r="U183" i="2"/>
  <c r="R183" i="2"/>
  <c r="T183" i="2" s="1"/>
  <c r="U182" i="2"/>
  <c r="R182" i="2"/>
  <c r="T182" i="2" s="1"/>
  <c r="U181" i="2"/>
  <c r="R181" i="2"/>
  <c r="T181" i="2" s="1"/>
  <c r="U180" i="2"/>
  <c r="R180" i="2"/>
  <c r="T180" i="2" s="1"/>
  <c r="U179" i="2"/>
  <c r="R179" i="2"/>
  <c r="T179" i="2" s="1"/>
  <c r="U178" i="2"/>
  <c r="R178" i="2"/>
  <c r="T178" i="2" s="1"/>
  <c r="U177" i="2"/>
  <c r="R177" i="2"/>
  <c r="T177" i="2" s="1"/>
  <c r="U176" i="2"/>
  <c r="R176" i="2"/>
  <c r="T176" i="2" s="1"/>
  <c r="U175" i="2"/>
  <c r="R175" i="2"/>
  <c r="T175" i="2" s="1"/>
  <c r="U174" i="2"/>
  <c r="R174" i="2"/>
  <c r="T174" i="2" s="1"/>
  <c r="U173" i="2"/>
  <c r="R173" i="2"/>
  <c r="T173" i="2" s="1"/>
  <c r="U172" i="2"/>
  <c r="R172" i="2"/>
  <c r="T172" i="2" s="1"/>
  <c r="U171" i="2"/>
  <c r="R171" i="2"/>
  <c r="T171" i="2" s="1"/>
  <c r="U170" i="2"/>
  <c r="R170" i="2"/>
  <c r="T170" i="2" s="1"/>
  <c r="U169" i="2"/>
  <c r="R169" i="2"/>
  <c r="T169" i="2" s="1"/>
  <c r="U168" i="2"/>
  <c r="R168" i="2"/>
  <c r="T168" i="2" s="1"/>
  <c r="U167" i="2"/>
  <c r="R167" i="2"/>
  <c r="T167" i="2" s="1"/>
  <c r="U166" i="2"/>
  <c r="R166" i="2"/>
  <c r="T166" i="2" s="1"/>
  <c r="U165" i="2"/>
  <c r="R165" i="2"/>
  <c r="T165" i="2" s="1"/>
  <c r="U164" i="2"/>
  <c r="R164" i="2"/>
  <c r="T164" i="2" s="1"/>
  <c r="U163" i="2"/>
  <c r="R163" i="2"/>
  <c r="T163" i="2" s="1"/>
  <c r="U162" i="2"/>
  <c r="R162" i="2"/>
  <c r="T162" i="2" s="1"/>
  <c r="U161" i="2"/>
  <c r="R161" i="2"/>
  <c r="T161" i="2" s="1"/>
  <c r="U160" i="2"/>
  <c r="R160" i="2"/>
  <c r="T160" i="2" s="1"/>
  <c r="U159" i="2"/>
  <c r="R159" i="2"/>
  <c r="T159" i="2" s="1"/>
  <c r="U158" i="2"/>
  <c r="R158" i="2"/>
  <c r="T158" i="2" s="1"/>
  <c r="U157" i="2"/>
  <c r="R157" i="2"/>
  <c r="T157" i="2" s="1"/>
  <c r="U156" i="2"/>
  <c r="R156" i="2"/>
  <c r="T156" i="2" s="1"/>
  <c r="U155" i="2"/>
  <c r="R155" i="2"/>
  <c r="T155" i="2" s="1"/>
  <c r="U154" i="2"/>
  <c r="R154" i="2"/>
  <c r="T154" i="2" s="1"/>
  <c r="U153" i="2"/>
  <c r="R153" i="2"/>
  <c r="T153" i="2" s="1"/>
  <c r="U152" i="2"/>
  <c r="R152" i="2"/>
  <c r="T152" i="2" s="1"/>
  <c r="U151" i="2"/>
  <c r="R151" i="2"/>
  <c r="T151" i="2" s="1"/>
  <c r="U150" i="2"/>
  <c r="R150" i="2"/>
  <c r="T150" i="2" s="1"/>
  <c r="U149" i="2"/>
  <c r="R149" i="2"/>
  <c r="T149" i="2" s="1"/>
  <c r="U148" i="2"/>
  <c r="R148" i="2"/>
  <c r="T148" i="2" s="1"/>
  <c r="U147" i="2"/>
  <c r="R147" i="2"/>
  <c r="T147" i="2" s="1"/>
  <c r="U146" i="2"/>
  <c r="R146" i="2"/>
  <c r="T146" i="2" s="1"/>
  <c r="U145" i="2"/>
  <c r="R145" i="2"/>
  <c r="T145" i="2" s="1"/>
  <c r="U144" i="2"/>
  <c r="R144" i="2"/>
  <c r="T144" i="2" s="1"/>
  <c r="U143" i="2"/>
  <c r="R143" i="2"/>
  <c r="T143" i="2" s="1"/>
  <c r="U142" i="2"/>
  <c r="R142" i="2"/>
  <c r="T142" i="2" s="1"/>
  <c r="U141" i="2"/>
  <c r="R141" i="2"/>
  <c r="T141" i="2" s="1"/>
  <c r="U140" i="2"/>
  <c r="R140" i="2"/>
  <c r="T140" i="2" s="1"/>
  <c r="U139" i="2"/>
  <c r="R139" i="2"/>
  <c r="T139" i="2" s="1"/>
  <c r="U138" i="2"/>
  <c r="R138" i="2"/>
  <c r="T138" i="2" s="1"/>
  <c r="U137" i="2"/>
  <c r="R137" i="2"/>
  <c r="T137" i="2" s="1"/>
  <c r="U136" i="2"/>
  <c r="R136" i="2"/>
  <c r="T136" i="2" s="1"/>
  <c r="U135" i="2"/>
  <c r="R135" i="2"/>
  <c r="T135" i="2" s="1"/>
  <c r="U134" i="2"/>
  <c r="R134" i="2"/>
  <c r="T134" i="2" s="1"/>
  <c r="U133" i="2"/>
  <c r="R133" i="2"/>
  <c r="T133" i="2" s="1"/>
  <c r="U132" i="2"/>
  <c r="R132" i="2"/>
  <c r="T132" i="2" s="1"/>
  <c r="U131" i="2"/>
  <c r="R131" i="2"/>
  <c r="T131" i="2" s="1"/>
  <c r="U130" i="2"/>
  <c r="R130" i="2"/>
  <c r="T130" i="2" s="1"/>
  <c r="U129" i="2"/>
  <c r="R129" i="2"/>
  <c r="T129" i="2" s="1"/>
  <c r="U128" i="2"/>
  <c r="R128" i="2"/>
  <c r="T128" i="2" s="1"/>
  <c r="U127" i="2"/>
  <c r="R127" i="2"/>
  <c r="T127" i="2" s="1"/>
  <c r="U126" i="2"/>
  <c r="R126" i="2"/>
  <c r="T126" i="2" s="1"/>
  <c r="U125" i="2"/>
  <c r="R125" i="2"/>
  <c r="T125" i="2" s="1"/>
  <c r="U124" i="2"/>
  <c r="R124" i="2"/>
  <c r="T124" i="2" s="1"/>
  <c r="U123" i="2"/>
  <c r="R123" i="2"/>
  <c r="T123" i="2" s="1"/>
  <c r="U122" i="2"/>
  <c r="R122" i="2"/>
  <c r="T122" i="2" s="1"/>
  <c r="U121" i="2"/>
  <c r="R121" i="2"/>
  <c r="T121" i="2" s="1"/>
  <c r="U120" i="2"/>
  <c r="R120" i="2"/>
  <c r="T120" i="2" s="1"/>
  <c r="U119" i="2"/>
  <c r="R119" i="2"/>
  <c r="T119" i="2" s="1"/>
  <c r="U118" i="2"/>
  <c r="R118" i="2"/>
  <c r="T118" i="2" s="1"/>
  <c r="U117" i="2"/>
  <c r="R117" i="2"/>
  <c r="T117" i="2" s="1"/>
  <c r="U116" i="2"/>
  <c r="R116" i="2"/>
  <c r="T116" i="2" s="1"/>
  <c r="U115" i="2"/>
  <c r="R115" i="2"/>
  <c r="T115" i="2" s="1"/>
  <c r="U114" i="2"/>
  <c r="R114" i="2"/>
  <c r="T114" i="2" s="1"/>
  <c r="U113" i="2"/>
  <c r="R113" i="2"/>
  <c r="T113" i="2" s="1"/>
  <c r="U112" i="2"/>
  <c r="R112" i="2"/>
  <c r="T112" i="2" s="1"/>
  <c r="U111" i="2"/>
  <c r="R111" i="2"/>
  <c r="T111" i="2" s="1"/>
  <c r="U110" i="2"/>
  <c r="R110" i="2"/>
  <c r="T110" i="2" s="1"/>
  <c r="U109" i="2"/>
  <c r="R109" i="2"/>
  <c r="T109" i="2" s="1"/>
  <c r="U108" i="2"/>
  <c r="R108" i="2"/>
  <c r="T108" i="2" s="1"/>
  <c r="U107" i="2"/>
  <c r="R107" i="2"/>
  <c r="T107" i="2" s="1"/>
  <c r="U106" i="2"/>
  <c r="R106" i="2"/>
  <c r="T106" i="2" s="1"/>
  <c r="U105" i="2"/>
  <c r="R105" i="2"/>
  <c r="T105" i="2" s="1"/>
  <c r="U104" i="2"/>
  <c r="R104" i="2"/>
  <c r="T104" i="2" s="1"/>
  <c r="U103" i="2"/>
  <c r="R103" i="2"/>
  <c r="T103" i="2" s="1"/>
  <c r="U102" i="2"/>
  <c r="R102" i="2"/>
  <c r="T102" i="2" s="1"/>
  <c r="U101" i="2"/>
  <c r="R101" i="2"/>
  <c r="T101" i="2" s="1"/>
  <c r="U100" i="2"/>
  <c r="R100" i="2"/>
  <c r="T100" i="2" s="1"/>
  <c r="U99" i="2"/>
  <c r="R99" i="2"/>
  <c r="T99" i="2" s="1"/>
  <c r="U98" i="2"/>
  <c r="R98" i="2"/>
  <c r="T98" i="2" s="1"/>
  <c r="U97" i="2"/>
  <c r="R97" i="2"/>
  <c r="T97" i="2" s="1"/>
  <c r="U96" i="2"/>
  <c r="R96" i="2"/>
  <c r="T96" i="2" s="1"/>
  <c r="U95" i="2"/>
  <c r="R95" i="2"/>
  <c r="T95" i="2" s="1"/>
  <c r="U94" i="2"/>
  <c r="R94" i="2"/>
  <c r="T94" i="2" s="1"/>
  <c r="U93" i="2"/>
  <c r="R93" i="2"/>
  <c r="T93" i="2" s="1"/>
  <c r="U92" i="2"/>
  <c r="R92" i="2"/>
  <c r="T92" i="2" s="1"/>
  <c r="U91" i="2"/>
  <c r="R91" i="2"/>
  <c r="T91" i="2" s="1"/>
  <c r="U90" i="2"/>
  <c r="R90" i="2"/>
  <c r="T90" i="2" s="1"/>
  <c r="U89" i="2"/>
  <c r="R89" i="2"/>
  <c r="T89" i="2" s="1"/>
  <c r="U88" i="2"/>
  <c r="R88" i="2"/>
  <c r="T88" i="2" s="1"/>
  <c r="U87" i="2"/>
  <c r="R87" i="2"/>
  <c r="T87" i="2" s="1"/>
  <c r="U86" i="2"/>
  <c r="R86" i="2"/>
  <c r="T86" i="2" s="1"/>
  <c r="U85" i="2"/>
  <c r="R85" i="2"/>
  <c r="T85" i="2" s="1"/>
  <c r="U84" i="2"/>
  <c r="R84" i="2"/>
  <c r="T84" i="2" s="1"/>
  <c r="U83" i="2"/>
  <c r="R83" i="2"/>
  <c r="T83" i="2" s="1"/>
  <c r="U82" i="2"/>
  <c r="R82" i="2"/>
  <c r="T82" i="2" s="1"/>
  <c r="U81" i="2"/>
  <c r="R81" i="2"/>
  <c r="T81" i="2" s="1"/>
  <c r="U80" i="2"/>
  <c r="R80" i="2"/>
  <c r="T80" i="2" s="1"/>
  <c r="U79" i="2"/>
  <c r="R79" i="2"/>
  <c r="T79" i="2" s="1"/>
  <c r="U78" i="2"/>
  <c r="R78" i="2"/>
  <c r="T78" i="2" s="1"/>
  <c r="U77" i="2"/>
  <c r="R77" i="2"/>
  <c r="T77" i="2" s="1"/>
  <c r="U76" i="2"/>
  <c r="R76" i="2"/>
  <c r="T76" i="2" s="1"/>
  <c r="U75" i="2"/>
  <c r="R75" i="2"/>
  <c r="T75" i="2" s="1"/>
  <c r="U74" i="2"/>
  <c r="R74" i="2"/>
  <c r="T74" i="2" s="1"/>
  <c r="U73" i="2"/>
  <c r="R73" i="2"/>
  <c r="T73" i="2" s="1"/>
  <c r="U72" i="2"/>
  <c r="R72" i="2"/>
  <c r="T72" i="2" s="1"/>
  <c r="U71" i="2"/>
  <c r="R71" i="2"/>
  <c r="T71" i="2" s="1"/>
  <c r="U70" i="2"/>
  <c r="R70" i="2"/>
  <c r="T70" i="2" s="1"/>
  <c r="U69" i="2"/>
  <c r="R69" i="2"/>
  <c r="T69" i="2" s="1"/>
  <c r="U68" i="2"/>
  <c r="R68" i="2"/>
  <c r="T68" i="2" s="1"/>
  <c r="U67" i="2"/>
  <c r="R67" i="2"/>
  <c r="T67" i="2" s="1"/>
  <c r="U66" i="2"/>
  <c r="R66" i="2"/>
  <c r="T66" i="2" s="1"/>
  <c r="U65" i="2"/>
  <c r="R65" i="2"/>
  <c r="T65" i="2" s="1"/>
  <c r="U64" i="2"/>
  <c r="R64" i="2"/>
  <c r="T64" i="2" s="1"/>
  <c r="U63" i="2"/>
  <c r="R63" i="2"/>
  <c r="T63" i="2" s="1"/>
  <c r="U62" i="2"/>
  <c r="R62" i="2"/>
  <c r="T62" i="2" s="1"/>
  <c r="U61" i="2"/>
  <c r="R61" i="2"/>
  <c r="T61" i="2" s="1"/>
  <c r="U60" i="2"/>
  <c r="R60" i="2"/>
  <c r="T60" i="2" s="1"/>
  <c r="U59" i="2"/>
  <c r="R59" i="2"/>
  <c r="T59" i="2" s="1"/>
  <c r="U58" i="2"/>
  <c r="R58" i="2"/>
  <c r="T58" i="2" s="1"/>
  <c r="U57" i="2"/>
  <c r="R57" i="2"/>
  <c r="T57" i="2" s="1"/>
  <c r="U56" i="2"/>
  <c r="R56" i="2"/>
  <c r="T56" i="2" s="1"/>
  <c r="U55" i="2"/>
  <c r="R55" i="2"/>
  <c r="T55" i="2" s="1"/>
  <c r="U54" i="2"/>
  <c r="R54" i="2"/>
  <c r="T54" i="2" s="1"/>
  <c r="U53" i="2"/>
  <c r="R53" i="2"/>
  <c r="T53" i="2" s="1"/>
  <c r="U52" i="2"/>
  <c r="R52" i="2"/>
  <c r="T52" i="2" s="1"/>
  <c r="U51" i="2"/>
  <c r="R51" i="2"/>
  <c r="T51" i="2" s="1"/>
  <c r="U50" i="2"/>
  <c r="R50" i="2"/>
  <c r="T50" i="2" s="1"/>
  <c r="U49" i="2"/>
  <c r="R49" i="2"/>
  <c r="T49" i="2" s="1"/>
  <c r="U48" i="2"/>
  <c r="R48" i="2"/>
  <c r="T48" i="2" s="1"/>
  <c r="U47" i="2"/>
  <c r="R47" i="2"/>
  <c r="T47" i="2" s="1"/>
  <c r="U46" i="2"/>
  <c r="R46" i="2"/>
  <c r="T46" i="2" s="1"/>
  <c r="U45" i="2"/>
  <c r="R45" i="2"/>
  <c r="T45" i="2" s="1"/>
  <c r="U43" i="2"/>
  <c r="R43" i="2"/>
  <c r="T43" i="2" s="1"/>
  <c r="U42" i="2"/>
  <c r="R42" i="2"/>
  <c r="T42" i="2" s="1"/>
  <c r="U41" i="2"/>
  <c r="R41" i="2"/>
  <c r="T41" i="2" s="1"/>
  <c r="U40" i="2"/>
  <c r="R40" i="2"/>
  <c r="T40" i="2" s="1"/>
  <c r="U39" i="2"/>
  <c r="R39" i="2"/>
  <c r="U38" i="2"/>
  <c r="R38" i="2"/>
  <c r="S38" i="2" s="1"/>
  <c r="U37" i="2"/>
  <c r="R37" i="2"/>
  <c r="S37" i="2" s="1"/>
  <c r="U36" i="2"/>
  <c r="R36" i="2"/>
  <c r="S36" i="2" s="1"/>
  <c r="U35" i="2"/>
  <c r="R35" i="2"/>
  <c r="S35" i="2" s="1"/>
  <c r="U34" i="2"/>
  <c r="R34" i="2"/>
  <c r="S34" i="2" s="1"/>
  <c r="U33" i="2"/>
  <c r="R33" i="2"/>
  <c r="S33" i="2" s="1"/>
  <c r="U32" i="2"/>
  <c r="R32" i="2"/>
  <c r="S32" i="2" s="1"/>
  <c r="U31" i="2"/>
  <c r="R31" i="2"/>
  <c r="S31" i="2" s="1"/>
  <c r="U30" i="2"/>
  <c r="R30" i="2"/>
  <c r="S30" i="2" s="1"/>
  <c r="U29" i="2"/>
  <c r="R29" i="2"/>
  <c r="S29" i="2" s="1"/>
  <c r="U28" i="2"/>
  <c r="R28" i="2"/>
  <c r="S28" i="2" s="1"/>
  <c r="U27" i="2"/>
  <c r="R27" i="2"/>
  <c r="S27" i="2" s="1"/>
  <c r="U26" i="2"/>
  <c r="R26" i="2"/>
  <c r="S26" i="2" s="1"/>
  <c r="U25" i="2"/>
  <c r="R25" i="2"/>
  <c r="S25" i="2" s="1"/>
  <c r="U24" i="2"/>
  <c r="R24" i="2"/>
  <c r="S24" i="2" s="1"/>
  <c r="U23" i="2"/>
  <c r="R23" i="2"/>
  <c r="S23" i="2" s="1"/>
  <c r="U22" i="2"/>
  <c r="R22" i="2"/>
  <c r="S22" i="2" s="1"/>
  <c r="U21" i="2"/>
  <c r="R21" i="2"/>
  <c r="S21" i="2" s="1"/>
  <c r="U20" i="2"/>
  <c r="R20" i="2"/>
  <c r="S20" i="2" s="1"/>
  <c r="U19" i="2"/>
  <c r="R19" i="2"/>
  <c r="S19" i="2" s="1"/>
  <c r="U18" i="2"/>
  <c r="R18" i="2"/>
  <c r="S18" i="2" s="1"/>
  <c r="U17" i="2"/>
  <c r="R17" i="2"/>
  <c r="S17" i="2" s="1"/>
  <c r="U16" i="2"/>
  <c r="R16" i="2"/>
  <c r="S16" i="2" s="1"/>
  <c r="U15" i="2"/>
  <c r="R15" i="2"/>
  <c r="S15" i="2" s="1"/>
  <c r="U14" i="2"/>
  <c r="R14" i="2"/>
  <c r="S14" i="2" s="1"/>
  <c r="U13" i="2"/>
  <c r="R13" i="2"/>
  <c r="S13" i="2" s="1"/>
  <c r="U12" i="2"/>
  <c r="R12" i="2"/>
  <c r="S12" i="2" s="1"/>
  <c r="U11" i="2"/>
  <c r="R11" i="2"/>
  <c r="S11" i="2" s="1"/>
  <c r="U10" i="2"/>
  <c r="R10" i="2"/>
  <c r="S10" i="2" s="1"/>
  <c r="U9" i="2"/>
  <c r="R9" i="2"/>
  <c r="S9" i="2" s="1"/>
  <c r="U8" i="2"/>
  <c r="R8" i="2"/>
  <c r="S8" i="2" s="1"/>
  <c r="U7" i="2"/>
  <c r="R7" i="2"/>
  <c r="S7" i="2" s="1"/>
  <c r="U6" i="2"/>
  <c r="R6" i="2"/>
  <c r="S6" i="2" s="1"/>
  <c r="U5" i="2"/>
  <c r="R5" i="2"/>
  <c r="S5" i="2" s="1"/>
  <c r="Q1" i="2"/>
  <c r="BI44" i="2" s="1"/>
  <c r="AP44" i="2" s="1"/>
  <c r="A1" i="2"/>
  <c r="AQ20" i="1"/>
  <c r="BJ20" i="1" s="1"/>
  <c r="Z20" i="1"/>
  <c r="T20" i="1"/>
  <c r="Q20" i="1"/>
  <c r="R20" i="1" s="1"/>
  <c r="AQ19" i="1"/>
  <c r="BJ19" i="1" s="1"/>
  <c r="Z19" i="1"/>
  <c r="T19" i="1"/>
  <c r="Q19" i="1"/>
  <c r="R19" i="1" s="1"/>
  <c r="AQ18" i="1"/>
  <c r="BJ18" i="1" s="1"/>
  <c r="Z18" i="1"/>
  <c r="T18" i="1"/>
  <c r="Q18" i="1"/>
  <c r="R18" i="1" s="1"/>
  <c r="AQ17" i="1"/>
  <c r="BJ17" i="1" s="1"/>
  <c r="Z17" i="1"/>
  <c r="T17" i="1"/>
  <c r="Q17" i="1"/>
  <c r="R17" i="1" s="1"/>
  <c r="AQ16" i="1"/>
  <c r="BJ16" i="1" s="1"/>
  <c r="Z16" i="1"/>
  <c r="T16" i="1"/>
  <c r="Q16" i="1"/>
  <c r="R16" i="1" s="1"/>
  <c r="AQ15" i="1"/>
  <c r="BJ15" i="1" s="1"/>
  <c r="Z15" i="1"/>
  <c r="T15" i="1"/>
  <c r="Q15" i="1"/>
  <c r="R15" i="1" s="1"/>
  <c r="AQ14" i="1"/>
  <c r="BJ14" i="1" s="1"/>
  <c r="Z14" i="1"/>
  <c r="T14" i="1"/>
  <c r="Q14" i="1"/>
  <c r="R14" i="1" s="1"/>
  <c r="AQ13" i="1"/>
  <c r="BJ13" i="1" s="1"/>
  <c r="Z13" i="1"/>
  <c r="T13" i="1"/>
  <c r="Q13" i="1"/>
  <c r="R13" i="1" s="1"/>
  <c r="AQ12" i="1"/>
  <c r="BJ12" i="1" s="1"/>
  <c r="Z12" i="1"/>
  <c r="T12" i="1"/>
  <c r="Q12" i="1"/>
  <c r="R12" i="1" s="1"/>
  <c r="AQ11" i="1"/>
  <c r="BJ11" i="1" s="1"/>
  <c r="Z11" i="1"/>
  <c r="T11" i="1"/>
  <c r="Q11" i="1"/>
  <c r="R11" i="1" s="1"/>
  <c r="AQ10" i="1"/>
  <c r="BJ10" i="1" s="1"/>
  <c r="Z10" i="1"/>
  <c r="T10" i="1"/>
  <c r="Q10" i="1"/>
  <c r="R10" i="1" s="1"/>
  <c r="AQ9" i="1"/>
  <c r="BJ9" i="1" s="1"/>
  <c r="Z9" i="1"/>
  <c r="T9" i="1"/>
  <c r="Q9" i="1"/>
  <c r="R9" i="1" s="1"/>
  <c r="AQ8" i="1"/>
  <c r="BJ8" i="1" s="1"/>
  <c r="Z8" i="1"/>
  <c r="T8" i="1"/>
  <c r="Q8" i="1"/>
  <c r="R8" i="1" s="1"/>
  <c r="AQ7" i="1"/>
  <c r="BJ7" i="1" s="1"/>
  <c r="Z7" i="1"/>
  <c r="T7" i="1"/>
  <c r="Q7" i="1"/>
  <c r="R7" i="1" s="1"/>
  <c r="AQ6" i="1"/>
  <c r="BJ6" i="1" s="1"/>
  <c r="Z6" i="1"/>
  <c r="T6" i="1"/>
  <c r="Q6" i="1"/>
  <c r="R6" i="1" s="1"/>
  <c r="AQ5" i="1"/>
  <c r="AQ642" i="1" s="1"/>
  <c r="Z5" i="1"/>
  <c r="T5" i="1"/>
  <c r="Q5" i="1"/>
  <c r="R5" i="1" s="1"/>
  <c r="AR44" i="2" l="1"/>
  <c r="AQ44" i="2"/>
  <c r="BI78" i="4"/>
  <c r="BI84" i="4"/>
  <c r="BI81" i="4"/>
  <c r="BI82" i="4"/>
  <c r="Z82" i="4" s="1"/>
  <c r="BI83" i="4"/>
  <c r="BI77" i="4"/>
  <c r="BI80" i="4"/>
  <c r="BI79" i="4"/>
  <c r="BI86" i="4"/>
  <c r="BI85" i="4"/>
  <c r="BI87" i="4"/>
  <c r="I10" i="21"/>
  <c r="I10" i="19"/>
  <c r="I10" i="20"/>
  <c r="AP12" i="16"/>
  <c r="BI12" i="16" s="1"/>
  <c r="BI193" i="3"/>
  <c r="AP193" i="3" s="1"/>
  <c r="T8" i="3"/>
  <c r="V8" i="3" s="1"/>
  <c r="BI8" i="3" s="1"/>
  <c r="AP8" i="3" s="1"/>
  <c r="T12" i="3"/>
  <c r="V12" i="3" s="1"/>
  <c r="BI12" i="3" s="1"/>
  <c r="AP12" i="3" s="1"/>
  <c r="T6" i="3"/>
  <c r="V6" i="3" s="1"/>
  <c r="BI6" i="3" s="1"/>
  <c r="AP6" i="3" s="1"/>
  <c r="T10" i="3"/>
  <c r="V10" i="3" s="1"/>
  <c r="BI10" i="3" s="1"/>
  <c r="AP10" i="3" s="1"/>
  <c r="T14" i="3"/>
  <c r="V14" i="3" s="1"/>
  <c r="BI14" i="3" s="1"/>
  <c r="AP14" i="3" s="1"/>
  <c r="T35" i="2"/>
  <c r="V35" i="2" s="1"/>
  <c r="BI35" i="2" s="1"/>
  <c r="T20" i="2"/>
  <c r="V20" i="2" s="1"/>
  <c r="BI20" i="2" s="1"/>
  <c r="T12" i="2"/>
  <c r="V12" i="2" s="1"/>
  <c r="BI12" i="2" s="1"/>
  <c r="T28" i="2"/>
  <c r="V28" i="2" s="1"/>
  <c r="BI28" i="2" s="1"/>
  <c r="T8" i="2"/>
  <c r="V8" i="2" s="1"/>
  <c r="BI8" i="2" s="1"/>
  <c r="AP8" i="2" s="1"/>
  <c r="T16" i="2"/>
  <c r="V16" i="2" s="1"/>
  <c r="BI16" i="2" s="1"/>
  <c r="T24" i="2"/>
  <c r="V24" i="2" s="1"/>
  <c r="BI24" i="2" s="1"/>
  <c r="T31" i="2"/>
  <c r="V31" i="2" s="1"/>
  <c r="BI31" i="2" s="1"/>
  <c r="S146" i="2"/>
  <c r="V146" i="2" s="1"/>
  <c r="BI146" i="2" s="1"/>
  <c r="S147" i="2"/>
  <c r="V147" i="2" s="1"/>
  <c r="BI147" i="2" s="1"/>
  <c r="S148" i="2"/>
  <c r="V148" i="2" s="1"/>
  <c r="BI148" i="2" s="1"/>
  <c r="S149" i="2"/>
  <c r="V149" i="2" s="1"/>
  <c r="BI149" i="2" s="1"/>
  <c r="S150" i="2"/>
  <c r="V150" i="2" s="1"/>
  <c r="BI150" i="2" s="1"/>
  <c r="S151" i="2"/>
  <c r="V151" i="2" s="1"/>
  <c r="BI151" i="2" s="1"/>
  <c r="S152" i="2"/>
  <c r="V152" i="2" s="1"/>
  <c r="BI152" i="2" s="1"/>
  <c r="S153" i="2"/>
  <c r="V153" i="2" s="1"/>
  <c r="BI153" i="2" s="1"/>
  <c r="S154" i="2"/>
  <c r="V154" i="2" s="1"/>
  <c r="BI154" i="2" s="1"/>
  <c r="S155" i="2"/>
  <c r="V155" i="2" s="1"/>
  <c r="BI155" i="2" s="1"/>
  <c r="S156" i="2"/>
  <c r="V156" i="2" s="1"/>
  <c r="BI156" i="2" s="1"/>
  <c r="S157" i="2"/>
  <c r="V157" i="2" s="1"/>
  <c r="BI157" i="2" s="1"/>
  <c r="S158" i="2"/>
  <c r="V158" i="2" s="1"/>
  <c r="BI158" i="2" s="1"/>
  <c r="S159" i="2"/>
  <c r="V159" i="2" s="1"/>
  <c r="BI159" i="2" s="1"/>
  <c r="S160" i="2"/>
  <c r="V160" i="2" s="1"/>
  <c r="S161" i="2"/>
  <c r="V161" i="2" s="1"/>
  <c r="BI161" i="2" s="1"/>
  <c r="S162" i="2"/>
  <c r="V162" i="2" s="1"/>
  <c r="BI162" i="2" s="1"/>
  <c r="S163" i="2"/>
  <c r="V163" i="2" s="1"/>
  <c r="BI163" i="2" s="1"/>
  <c r="S164" i="2"/>
  <c r="V164" i="2" s="1"/>
  <c r="BI164" i="2" s="1"/>
  <c r="S165" i="2"/>
  <c r="V165" i="2" s="1"/>
  <c r="BI165" i="2" s="1"/>
  <c r="S166" i="2"/>
  <c r="V166" i="2" s="1"/>
  <c r="BI166" i="2" s="1"/>
  <c r="S167" i="2"/>
  <c r="V167" i="2" s="1"/>
  <c r="BI167" i="2" s="1"/>
  <c r="S168" i="2"/>
  <c r="V168" i="2" s="1"/>
  <c r="BI168" i="2" s="1"/>
  <c r="S169" i="2"/>
  <c r="V169" i="2" s="1"/>
  <c r="BI169" i="2" s="1"/>
  <c r="S170" i="2"/>
  <c r="V170" i="2" s="1"/>
  <c r="BI170" i="2" s="1"/>
  <c r="S171" i="2"/>
  <c r="V171" i="2" s="1"/>
  <c r="S172" i="2"/>
  <c r="V172" i="2" s="1"/>
  <c r="BI172" i="2" s="1"/>
  <c r="S173" i="2"/>
  <c r="V173" i="2" s="1"/>
  <c r="BI173" i="2" s="1"/>
  <c r="S174" i="2"/>
  <c r="V174" i="2" s="1"/>
  <c r="BI174" i="2" s="1"/>
  <c r="S175" i="2"/>
  <c r="V175" i="2" s="1"/>
  <c r="S176" i="2"/>
  <c r="V176" i="2" s="1"/>
  <c r="BI176" i="2" s="1"/>
  <c r="S177" i="2"/>
  <c r="V177" i="2" s="1"/>
  <c r="BI177" i="2" s="1"/>
  <c r="S178" i="2"/>
  <c r="V178" i="2" s="1"/>
  <c r="BI178" i="2" s="1"/>
  <c r="S179" i="2"/>
  <c r="V179" i="2" s="1"/>
  <c r="S180" i="2"/>
  <c r="V180" i="2" s="1"/>
  <c r="BI180" i="2" s="1"/>
  <c r="S181" i="2"/>
  <c r="V181" i="2" s="1"/>
  <c r="BI181" i="2" s="1"/>
  <c r="S182" i="2"/>
  <c r="V182" i="2" s="1"/>
  <c r="BI182" i="2" s="1"/>
  <c r="S183" i="2"/>
  <c r="V183" i="2" s="1"/>
  <c r="BI183" i="2" s="1"/>
  <c r="S184" i="2"/>
  <c r="V184" i="2" s="1"/>
  <c r="BI184" i="2" s="1"/>
  <c r="S185" i="2"/>
  <c r="V185" i="2" s="1"/>
  <c r="BI185" i="2" s="1"/>
  <c r="S186" i="2"/>
  <c r="V186" i="2" s="1"/>
  <c r="BI186" i="2" s="1"/>
  <c r="S187" i="2"/>
  <c r="V187" i="2" s="1"/>
  <c r="S188" i="2"/>
  <c r="V188" i="2" s="1"/>
  <c r="BI188" i="2" s="1"/>
  <c r="S189" i="2"/>
  <c r="V189" i="2" s="1"/>
  <c r="BI189" i="2" s="1"/>
  <c r="S190" i="2"/>
  <c r="V190" i="2" s="1"/>
  <c r="BI190" i="2" s="1"/>
  <c r="S191" i="2"/>
  <c r="V191" i="2" s="1"/>
  <c r="T6" i="2"/>
  <c r="V6" i="2" s="1"/>
  <c r="BI6" i="2" s="1"/>
  <c r="AP6" i="2" s="1"/>
  <c r="T10" i="2"/>
  <c r="V10" i="2" s="1"/>
  <c r="BI10" i="2" s="1"/>
  <c r="T14" i="2"/>
  <c r="V14" i="2" s="1"/>
  <c r="BI14" i="2" s="1"/>
  <c r="T18" i="2"/>
  <c r="V18" i="2" s="1"/>
  <c r="BI18" i="2" s="1"/>
  <c r="T22" i="2"/>
  <c r="V22" i="2" s="1"/>
  <c r="BI22" i="2" s="1"/>
  <c r="AP22" i="2" s="1"/>
  <c r="T26" i="2"/>
  <c r="V26" i="2" s="1"/>
  <c r="BI26" i="2" s="1"/>
  <c r="T29" i="2"/>
  <c r="V29" i="2" s="1"/>
  <c r="BI29" i="2" s="1"/>
  <c r="T33" i="2"/>
  <c r="V33" i="2" s="1"/>
  <c r="BI33" i="2" s="1"/>
  <c r="T37" i="2"/>
  <c r="V37" i="2" s="1"/>
  <c r="BI37" i="2" s="1"/>
  <c r="BI160" i="2"/>
  <c r="BI171" i="2"/>
  <c r="BI175" i="2"/>
  <c r="BI179" i="2"/>
  <c r="BI187" i="2"/>
  <c r="BI191" i="2"/>
  <c r="BI9" i="4"/>
  <c r="BI12" i="4"/>
  <c r="BI18" i="4"/>
  <c r="BI21" i="4"/>
  <c r="BI29" i="4"/>
  <c r="BI25" i="4"/>
  <c r="AA25" i="4" s="1"/>
  <c r="BI7" i="4"/>
  <c r="BI13" i="4"/>
  <c r="BI16" i="4"/>
  <c r="BI20" i="4"/>
  <c r="BI24" i="4"/>
  <c r="BI26" i="4"/>
  <c r="BI38" i="4"/>
  <c r="BI34" i="4"/>
  <c r="BI40" i="4"/>
  <c r="BI44" i="4"/>
  <c r="BI48" i="4"/>
  <c r="BI52" i="4"/>
  <c r="BI56" i="4"/>
  <c r="BI60" i="4"/>
  <c r="BI62" i="4"/>
  <c r="BI67" i="4"/>
  <c r="BI74" i="4"/>
  <c r="BI30" i="4"/>
  <c r="BI36" i="4"/>
  <c r="BI32" i="4"/>
  <c r="BI42" i="4"/>
  <c r="BI47" i="4"/>
  <c r="BI49" i="4"/>
  <c r="BI54" i="4"/>
  <c r="BI59" i="4"/>
  <c r="BI64" i="4"/>
  <c r="BI65" i="4"/>
  <c r="BI71" i="4"/>
  <c r="BI10" i="4"/>
  <c r="BI15" i="4"/>
  <c r="BI17" i="4"/>
  <c r="BI22" i="4"/>
  <c r="BI28" i="4"/>
  <c r="BI8" i="4"/>
  <c r="BI11" i="4"/>
  <c r="BI14" i="4"/>
  <c r="BI19" i="4"/>
  <c r="BI23" i="4"/>
  <c r="BI27" i="4"/>
  <c r="AA27" i="4" s="1"/>
  <c r="BI39" i="4"/>
  <c r="AA39" i="4" s="1"/>
  <c r="BI35" i="4"/>
  <c r="AA35" i="4" s="1"/>
  <c r="BI31" i="4"/>
  <c r="BI43" i="4"/>
  <c r="AA43" i="4" s="1"/>
  <c r="BI46" i="4"/>
  <c r="AA46" i="4" s="1"/>
  <c r="BI51" i="4"/>
  <c r="BI55" i="4"/>
  <c r="BI58" i="4"/>
  <c r="BI63" i="4"/>
  <c r="BI68" i="4"/>
  <c r="BI72" i="4"/>
  <c r="BI37" i="4"/>
  <c r="AA37" i="4" s="1"/>
  <c r="BI33" i="4"/>
  <c r="AA33" i="4" s="1"/>
  <c r="BI41" i="4"/>
  <c r="AA41" i="4" s="1"/>
  <c r="BI45" i="4"/>
  <c r="AA45" i="4" s="1"/>
  <c r="BI50" i="4"/>
  <c r="BI53" i="4"/>
  <c r="BI57" i="4"/>
  <c r="BI61" i="4"/>
  <c r="BI66" i="4"/>
  <c r="BI69" i="4"/>
  <c r="BI76" i="4"/>
  <c r="Z76" i="4" s="1"/>
  <c r="BI75" i="4"/>
  <c r="BI5" i="4"/>
  <c r="BI73" i="4"/>
  <c r="BI6" i="4"/>
  <c r="BI70" i="4"/>
  <c r="BI5" i="16"/>
  <c r="BI105" i="3"/>
  <c r="AP105" i="3" s="1"/>
  <c r="BI113" i="3"/>
  <c r="AP113" i="3" s="1"/>
  <c r="BI99" i="3"/>
  <c r="AP99" i="3" s="1"/>
  <c r="BI106" i="3"/>
  <c r="AP106" i="3" s="1"/>
  <c r="BI114" i="3"/>
  <c r="AP114" i="3" s="1"/>
  <c r="BI153" i="3"/>
  <c r="AP153" i="3" s="1"/>
  <c r="BI185" i="3"/>
  <c r="AP185" i="3" s="1"/>
  <c r="BI104" i="3"/>
  <c r="AP104" i="3" s="1"/>
  <c r="BI111" i="3"/>
  <c r="AP111" i="3" s="1"/>
  <c r="BI119" i="3"/>
  <c r="AP119" i="3" s="1"/>
  <c r="BI112" i="3"/>
  <c r="AP112" i="3" s="1"/>
  <c r="BI161" i="3"/>
  <c r="AP161" i="3" s="1"/>
  <c r="BI303" i="3"/>
  <c r="BI299" i="3"/>
  <c r="BI295" i="3"/>
  <c r="BI291" i="3"/>
  <c r="BI287" i="3"/>
  <c r="AP287" i="3" s="1"/>
  <c r="BI283" i="3"/>
  <c r="AP283" i="3" s="1"/>
  <c r="BI279" i="3"/>
  <c r="AP279" i="3" s="1"/>
  <c r="BI275" i="3"/>
  <c r="AP275" i="3" s="1"/>
  <c r="BI271" i="3"/>
  <c r="AP271" i="3" s="1"/>
  <c r="BI267" i="3"/>
  <c r="AP267" i="3" s="1"/>
  <c r="BI263" i="3"/>
  <c r="AP263" i="3" s="1"/>
  <c r="BI259" i="3"/>
  <c r="AP259" i="3" s="1"/>
  <c r="BI255" i="3"/>
  <c r="AP255" i="3" s="1"/>
  <c r="BI251" i="3"/>
  <c r="AP251" i="3" s="1"/>
  <c r="BI247" i="3"/>
  <c r="AP247" i="3" s="1"/>
  <c r="BI243" i="3"/>
  <c r="AP243" i="3" s="1"/>
  <c r="BI239" i="3"/>
  <c r="AP239" i="3" s="1"/>
  <c r="BI208" i="3"/>
  <c r="AP208" i="3" s="1"/>
  <c r="BI200" i="3"/>
  <c r="AP200" i="3" s="1"/>
  <c r="BI192" i="3"/>
  <c r="AP192" i="3" s="1"/>
  <c r="BI184" i="3"/>
  <c r="AP184" i="3" s="1"/>
  <c r="BI176" i="3"/>
  <c r="AP176" i="3" s="1"/>
  <c r="BI168" i="3"/>
  <c r="AP168" i="3" s="1"/>
  <c r="BI160" i="3"/>
  <c r="AP160" i="3" s="1"/>
  <c r="BI152" i="3"/>
  <c r="AP152" i="3" s="1"/>
  <c r="BI234" i="3"/>
  <c r="AP234" i="3" s="1"/>
  <c r="BI230" i="3"/>
  <c r="AP230" i="3" s="1"/>
  <c r="BI226" i="3"/>
  <c r="AP226" i="3" s="1"/>
  <c r="BI222" i="3"/>
  <c r="AP222" i="3" s="1"/>
  <c r="BI218" i="3"/>
  <c r="AP218" i="3" s="1"/>
  <c r="BI214" i="3"/>
  <c r="AP214" i="3" s="1"/>
  <c r="BI206" i="3"/>
  <c r="AP206" i="3" s="1"/>
  <c r="BI198" i="3"/>
  <c r="AP198" i="3" s="1"/>
  <c r="BI190" i="3"/>
  <c r="AP190" i="3" s="1"/>
  <c r="BI182" i="3"/>
  <c r="AP182" i="3" s="1"/>
  <c r="BI174" i="3"/>
  <c r="AP174" i="3" s="1"/>
  <c r="BI166" i="3"/>
  <c r="AP166" i="3" s="1"/>
  <c r="BI158" i="3"/>
  <c r="AP158" i="3" s="1"/>
  <c r="BI150" i="3"/>
  <c r="AP150" i="3" s="1"/>
  <c r="BI305" i="3"/>
  <c r="BI301" i="3"/>
  <c r="BI297" i="3"/>
  <c r="BI293" i="3"/>
  <c r="BI289" i="3"/>
  <c r="AP289" i="3" s="1"/>
  <c r="BI285" i="3"/>
  <c r="AP285" i="3" s="1"/>
  <c r="BI281" i="3"/>
  <c r="AP281" i="3" s="1"/>
  <c r="BI277" i="3"/>
  <c r="AP277" i="3" s="1"/>
  <c r="BI273" i="3"/>
  <c r="AP273" i="3" s="1"/>
  <c r="BI269" i="3"/>
  <c r="AP269" i="3" s="1"/>
  <c r="BI265" i="3"/>
  <c r="AP265" i="3" s="1"/>
  <c r="BI261" i="3"/>
  <c r="AP261" i="3" s="1"/>
  <c r="BI257" i="3"/>
  <c r="AP257" i="3" s="1"/>
  <c r="BI253" i="3"/>
  <c r="AP253" i="3" s="1"/>
  <c r="BI249" i="3"/>
  <c r="AP249" i="3" s="1"/>
  <c r="BI245" i="3"/>
  <c r="AP245" i="3" s="1"/>
  <c r="BI241" i="3"/>
  <c r="AP241" i="3" s="1"/>
  <c r="BI210" i="3"/>
  <c r="AP210" i="3" s="1"/>
  <c r="BI202" i="3"/>
  <c r="AP202" i="3" s="1"/>
  <c r="BI194" i="3"/>
  <c r="AP194" i="3" s="1"/>
  <c r="BI186" i="3"/>
  <c r="AP186" i="3" s="1"/>
  <c r="BI178" i="3"/>
  <c r="AP178" i="3" s="1"/>
  <c r="BI170" i="3"/>
  <c r="AP170" i="3" s="1"/>
  <c r="BI162" i="3"/>
  <c r="AP162" i="3" s="1"/>
  <c r="BI154" i="3"/>
  <c r="AP154" i="3" s="1"/>
  <c r="BI146" i="3"/>
  <c r="AP146" i="3" s="1"/>
  <c r="BI236" i="3"/>
  <c r="AP236" i="3" s="1"/>
  <c r="BI232" i="3"/>
  <c r="AP232" i="3" s="1"/>
  <c r="BI228" i="3"/>
  <c r="AP228" i="3" s="1"/>
  <c r="BI224" i="3"/>
  <c r="AP224" i="3" s="1"/>
  <c r="BI220" i="3"/>
  <c r="AP220" i="3" s="1"/>
  <c r="BI216" i="3"/>
  <c r="AP216" i="3" s="1"/>
  <c r="BI212" i="3"/>
  <c r="AP212" i="3" s="1"/>
  <c r="BI204" i="3"/>
  <c r="AP204" i="3" s="1"/>
  <c r="BI196" i="3"/>
  <c r="AP196" i="3" s="1"/>
  <c r="BI188" i="3"/>
  <c r="AP188" i="3" s="1"/>
  <c r="BI180" i="3"/>
  <c r="AP180" i="3" s="1"/>
  <c r="BI172" i="3"/>
  <c r="AP172" i="3" s="1"/>
  <c r="BI164" i="3"/>
  <c r="AP164" i="3" s="1"/>
  <c r="BI156" i="3"/>
  <c r="AP156" i="3" s="1"/>
  <c r="BI148" i="3"/>
  <c r="AP148" i="3" s="1"/>
  <c r="BI121" i="3"/>
  <c r="AP121" i="3" s="1"/>
  <c r="BI129" i="3"/>
  <c r="AP129" i="3" s="1"/>
  <c r="BI137" i="3"/>
  <c r="AP137" i="3" s="1"/>
  <c r="BI145" i="3"/>
  <c r="AP145" i="3" s="1"/>
  <c r="BI159" i="3"/>
  <c r="AP159" i="3" s="1"/>
  <c r="BI175" i="3"/>
  <c r="AP175" i="3" s="1"/>
  <c r="BI191" i="3"/>
  <c r="AP191" i="3" s="1"/>
  <c r="BI207" i="3"/>
  <c r="AP207" i="3" s="1"/>
  <c r="BI120" i="3"/>
  <c r="AP120" i="3" s="1"/>
  <c r="BI124" i="3"/>
  <c r="AP124" i="3" s="1"/>
  <c r="BI128" i="3"/>
  <c r="AP128" i="3" s="1"/>
  <c r="BI132" i="3"/>
  <c r="AP132" i="3" s="1"/>
  <c r="BI136" i="3"/>
  <c r="AP136" i="3" s="1"/>
  <c r="BI140" i="3"/>
  <c r="AP140" i="3" s="1"/>
  <c r="BI144" i="3"/>
  <c r="AP144" i="3" s="1"/>
  <c r="BI157" i="3"/>
  <c r="AP157" i="3" s="1"/>
  <c r="BI173" i="3"/>
  <c r="AP173" i="3" s="1"/>
  <c r="BI189" i="3"/>
  <c r="AP189" i="3" s="1"/>
  <c r="BI205" i="3"/>
  <c r="AP205" i="3" s="1"/>
  <c r="BI215" i="3"/>
  <c r="AP215" i="3" s="1"/>
  <c r="BI219" i="3"/>
  <c r="AP219" i="3" s="1"/>
  <c r="BI223" i="3"/>
  <c r="AP223" i="3" s="1"/>
  <c r="BI227" i="3"/>
  <c r="AP227" i="3" s="1"/>
  <c r="BI231" i="3"/>
  <c r="AP231" i="3" s="1"/>
  <c r="BI235" i="3"/>
  <c r="AP235" i="3" s="1"/>
  <c r="BI238" i="3"/>
  <c r="AP238" i="3" s="1"/>
  <c r="BI242" i="3"/>
  <c r="AP242" i="3" s="1"/>
  <c r="BI246" i="3"/>
  <c r="AP246" i="3" s="1"/>
  <c r="BI250" i="3"/>
  <c r="AP250" i="3" s="1"/>
  <c r="BI254" i="3"/>
  <c r="AP254" i="3" s="1"/>
  <c r="BI258" i="3"/>
  <c r="AP258" i="3" s="1"/>
  <c r="BI262" i="3"/>
  <c r="AP262" i="3" s="1"/>
  <c r="BI266" i="3"/>
  <c r="AP266" i="3" s="1"/>
  <c r="BI270" i="3"/>
  <c r="AP270" i="3" s="1"/>
  <c r="BI274" i="3"/>
  <c r="AP274" i="3" s="1"/>
  <c r="BI278" i="3"/>
  <c r="AP278" i="3" s="1"/>
  <c r="BI282" i="3"/>
  <c r="AP282" i="3" s="1"/>
  <c r="BI286" i="3"/>
  <c r="AP286" i="3" s="1"/>
  <c r="BI290" i="3"/>
  <c r="AP290" i="3" s="1"/>
  <c r="BI294" i="3"/>
  <c r="BI298" i="3"/>
  <c r="BI302" i="3"/>
  <c r="BI123" i="3"/>
  <c r="AP123" i="3" s="1"/>
  <c r="BI131" i="3"/>
  <c r="AP131" i="3" s="1"/>
  <c r="BI139" i="3"/>
  <c r="AP139" i="3" s="1"/>
  <c r="BI147" i="3"/>
  <c r="AP147" i="3" s="1"/>
  <c r="BI163" i="3"/>
  <c r="AP163" i="3" s="1"/>
  <c r="BI179" i="3"/>
  <c r="AP179" i="3" s="1"/>
  <c r="BI195" i="3"/>
  <c r="AP195" i="3" s="1"/>
  <c r="BI211" i="3"/>
  <c r="AP211" i="3" s="1"/>
  <c r="BI306" i="3"/>
  <c r="BI125" i="3"/>
  <c r="AP125" i="3" s="1"/>
  <c r="BI133" i="3"/>
  <c r="AP133" i="3" s="1"/>
  <c r="BI141" i="3"/>
  <c r="AP141" i="3" s="1"/>
  <c r="BI151" i="3"/>
  <c r="AP151" i="3" s="1"/>
  <c r="BI167" i="3"/>
  <c r="AP167" i="3" s="1"/>
  <c r="BI183" i="3"/>
  <c r="AP183" i="3" s="1"/>
  <c r="BI199" i="3"/>
  <c r="AP199" i="3" s="1"/>
  <c r="BI122" i="3"/>
  <c r="AP122" i="3" s="1"/>
  <c r="BI126" i="3"/>
  <c r="AP126" i="3" s="1"/>
  <c r="BI130" i="3"/>
  <c r="AP130" i="3" s="1"/>
  <c r="BI134" i="3"/>
  <c r="AP134" i="3" s="1"/>
  <c r="BI138" i="3"/>
  <c r="AP138" i="3" s="1"/>
  <c r="BI142" i="3"/>
  <c r="AP142" i="3" s="1"/>
  <c r="BI149" i="3"/>
  <c r="AP149" i="3" s="1"/>
  <c r="BI165" i="3"/>
  <c r="AP165" i="3" s="1"/>
  <c r="BI181" i="3"/>
  <c r="AP181" i="3" s="1"/>
  <c r="BI197" i="3"/>
  <c r="AP197" i="3" s="1"/>
  <c r="BI213" i="3"/>
  <c r="AP213" i="3" s="1"/>
  <c r="BI217" i="3"/>
  <c r="AP217" i="3" s="1"/>
  <c r="BI221" i="3"/>
  <c r="AP221" i="3" s="1"/>
  <c r="BI225" i="3"/>
  <c r="AP225" i="3" s="1"/>
  <c r="BI229" i="3"/>
  <c r="AP229" i="3" s="1"/>
  <c r="BI233" i="3"/>
  <c r="AP233" i="3" s="1"/>
  <c r="BI237" i="3"/>
  <c r="AP237" i="3" s="1"/>
  <c r="BI240" i="3"/>
  <c r="AP240" i="3" s="1"/>
  <c r="BI244" i="3"/>
  <c r="AP244" i="3" s="1"/>
  <c r="BI248" i="3"/>
  <c r="AP248" i="3" s="1"/>
  <c r="BI252" i="3"/>
  <c r="AP252" i="3" s="1"/>
  <c r="BI256" i="3"/>
  <c r="AP256" i="3" s="1"/>
  <c r="BI260" i="3"/>
  <c r="AP260" i="3" s="1"/>
  <c r="BI264" i="3"/>
  <c r="AP264" i="3" s="1"/>
  <c r="BI268" i="3"/>
  <c r="AP268" i="3" s="1"/>
  <c r="BI272" i="3"/>
  <c r="AP272" i="3" s="1"/>
  <c r="BI276" i="3"/>
  <c r="AP276" i="3" s="1"/>
  <c r="BI280" i="3"/>
  <c r="AP280" i="3" s="1"/>
  <c r="BI284" i="3"/>
  <c r="AP284" i="3" s="1"/>
  <c r="BI288" i="3"/>
  <c r="AP288" i="3" s="1"/>
  <c r="BI292" i="3"/>
  <c r="BI296" i="3"/>
  <c r="BI300" i="3"/>
  <c r="BI304" i="3"/>
  <c r="BI127" i="3"/>
  <c r="AP127" i="3" s="1"/>
  <c r="BI135" i="3"/>
  <c r="AP135" i="3" s="1"/>
  <c r="BI143" i="3"/>
  <c r="AP143" i="3" s="1"/>
  <c r="BI155" i="3"/>
  <c r="AP155" i="3" s="1"/>
  <c r="BI171" i="3"/>
  <c r="AP171" i="3" s="1"/>
  <c r="BI187" i="3"/>
  <c r="AP187" i="3" s="1"/>
  <c r="BI203" i="3"/>
  <c r="AP203" i="3" s="1"/>
  <c r="BI102" i="3"/>
  <c r="AP102" i="3" s="1"/>
  <c r="BI109" i="3"/>
  <c r="AP109" i="3" s="1"/>
  <c r="BI117" i="3"/>
  <c r="AP117" i="3" s="1"/>
  <c r="BI103" i="3"/>
  <c r="AP103" i="3" s="1"/>
  <c r="BI110" i="3"/>
  <c r="AP110" i="3" s="1"/>
  <c r="BI118" i="3"/>
  <c r="AP118" i="3" s="1"/>
  <c r="BI169" i="3"/>
  <c r="AP169" i="3" s="1"/>
  <c r="BI201" i="3"/>
  <c r="AP201" i="3" s="1"/>
  <c r="BI11" i="16"/>
  <c r="BI100" i="3"/>
  <c r="AP100" i="3" s="1"/>
  <c r="BI107" i="3"/>
  <c r="AP107" i="3" s="1"/>
  <c r="BI115" i="3"/>
  <c r="AP115" i="3" s="1"/>
  <c r="BI101" i="3"/>
  <c r="AP101" i="3" s="1"/>
  <c r="BI108" i="3"/>
  <c r="AP108" i="3" s="1"/>
  <c r="BI116" i="3"/>
  <c r="AP116" i="3" s="1"/>
  <c r="BI177" i="3"/>
  <c r="AP177" i="3" s="1"/>
  <c r="BI209" i="3"/>
  <c r="AP209" i="3" s="1"/>
  <c r="T5" i="3"/>
  <c r="V5" i="3" s="1"/>
  <c r="T7" i="3"/>
  <c r="V7" i="3" s="1"/>
  <c r="BI7" i="3" s="1"/>
  <c r="AP7" i="3" s="1"/>
  <c r="T9" i="3"/>
  <c r="V9" i="3" s="1"/>
  <c r="BI9" i="3" s="1"/>
  <c r="AP9" i="3" s="1"/>
  <c r="T11" i="3"/>
  <c r="V11" i="3" s="1"/>
  <c r="BI11" i="3" s="1"/>
  <c r="AP11" i="3" s="1"/>
  <c r="T13" i="3"/>
  <c r="V13" i="3" s="1"/>
  <c r="BI13" i="3" s="1"/>
  <c r="AP13" i="3" s="1"/>
  <c r="T15" i="3"/>
  <c r="V15" i="3" s="1"/>
  <c r="BI15" i="3" s="1"/>
  <c r="AP15" i="3" s="1"/>
  <c r="S16" i="3"/>
  <c r="V16" i="3" s="1"/>
  <c r="BI16" i="3" s="1"/>
  <c r="AP16" i="3" s="1"/>
  <c r="S17" i="3"/>
  <c r="V17" i="3" s="1"/>
  <c r="BI17" i="3" s="1"/>
  <c r="AP17" i="3" s="1"/>
  <c r="S18" i="3"/>
  <c r="V18" i="3" s="1"/>
  <c r="BI18" i="3" s="1"/>
  <c r="AP18" i="3" s="1"/>
  <c r="S55" i="3"/>
  <c r="V55" i="3" s="1"/>
  <c r="BI55" i="3" s="1"/>
  <c r="AP55" i="3" s="1"/>
  <c r="S56" i="3"/>
  <c r="V56" i="3" s="1"/>
  <c r="BI56" i="3" s="1"/>
  <c r="AP56" i="3" s="1"/>
  <c r="S57" i="3"/>
  <c r="V57" i="3" s="1"/>
  <c r="BI57" i="3" s="1"/>
  <c r="AP57" i="3" s="1"/>
  <c r="S58" i="3"/>
  <c r="V58" i="3" s="1"/>
  <c r="BI58" i="3" s="1"/>
  <c r="AP58" i="3" s="1"/>
  <c r="S59" i="3"/>
  <c r="V59" i="3" s="1"/>
  <c r="BI59" i="3" s="1"/>
  <c r="AP59" i="3" s="1"/>
  <c r="S60" i="3"/>
  <c r="V60" i="3" s="1"/>
  <c r="BI60" i="3" s="1"/>
  <c r="AP60" i="3" s="1"/>
  <c r="S61" i="3"/>
  <c r="V61" i="3" s="1"/>
  <c r="BI61" i="3" s="1"/>
  <c r="AP61" i="3" s="1"/>
  <c r="S62" i="3"/>
  <c r="V62" i="3" s="1"/>
  <c r="BI62" i="3" s="1"/>
  <c r="AP62" i="3" s="1"/>
  <c r="S63" i="3"/>
  <c r="V63" i="3" s="1"/>
  <c r="BI63" i="3" s="1"/>
  <c r="AP63" i="3" s="1"/>
  <c r="S64" i="3"/>
  <c r="V64" i="3" s="1"/>
  <c r="BI64" i="3" s="1"/>
  <c r="AP64" i="3" s="1"/>
  <c r="S65" i="3"/>
  <c r="V65" i="3" s="1"/>
  <c r="BI65" i="3" s="1"/>
  <c r="AP65" i="3" s="1"/>
  <c r="S66" i="3"/>
  <c r="V66" i="3" s="1"/>
  <c r="BI66" i="3" s="1"/>
  <c r="AP66" i="3" s="1"/>
  <c r="S67" i="3"/>
  <c r="V67" i="3" s="1"/>
  <c r="BI67" i="3" s="1"/>
  <c r="AP67" i="3" s="1"/>
  <c r="S68" i="3"/>
  <c r="V68" i="3" s="1"/>
  <c r="BI68" i="3" s="1"/>
  <c r="AP68" i="3" s="1"/>
  <c r="S69" i="3"/>
  <c r="V69" i="3" s="1"/>
  <c r="BI69" i="3" s="1"/>
  <c r="AP69" i="3" s="1"/>
  <c r="S70" i="3"/>
  <c r="V70" i="3" s="1"/>
  <c r="BI70" i="3" s="1"/>
  <c r="AP70" i="3" s="1"/>
  <c r="S71" i="3"/>
  <c r="V71" i="3" s="1"/>
  <c r="BI71" i="3" s="1"/>
  <c r="AP71" i="3" s="1"/>
  <c r="S72" i="3"/>
  <c r="V72" i="3" s="1"/>
  <c r="BI72" i="3" s="1"/>
  <c r="AP72" i="3" s="1"/>
  <c r="S73" i="3"/>
  <c r="V73" i="3" s="1"/>
  <c r="BI73" i="3" s="1"/>
  <c r="AP73" i="3" s="1"/>
  <c r="S74" i="3"/>
  <c r="V74" i="3" s="1"/>
  <c r="BI74" i="3" s="1"/>
  <c r="AP74" i="3" s="1"/>
  <c r="S75" i="3"/>
  <c r="V75" i="3" s="1"/>
  <c r="BI75" i="3" s="1"/>
  <c r="AP75" i="3" s="1"/>
  <c r="S76" i="3"/>
  <c r="V76" i="3" s="1"/>
  <c r="BI76" i="3" s="1"/>
  <c r="AP76" i="3" s="1"/>
  <c r="S77" i="3"/>
  <c r="V77" i="3" s="1"/>
  <c r="BI77" i="3" s="1"/>
  <c r="AP77" i="3" s="1"/>
  <c r="AP323" i="13"/>
  <c r="BI323" i="13" s="1"/>
  <c r="AP327" i="13"/>
  <c r="BI327" i="13" s="1"/>
  <c r="AP331" i="13"/>
  <c r="BI331" i="13" s="1"/>
  <c r="AP335" i="13"/>
  <c r="BI335" i="13" s="1"/>
  <c r="AP339" i="13"/>
  <c r="BI339" i="13" s="1"/>
  <c r="AP156" i="13"/>
  <c r="BI156" i="13" s="1"/>
  <c r="AP180" i="13"/>
  <c r="BI180" i="13" s="1"/>
  <c r="AP317" i="13"/>
  <c r="BI317" i="13" s="1"/>
  <c r="AP321" i="13"/>
  <c r="BI321" i="13" s="1"/>
  <c r="AP325" i="13"/>
  <c r="BI325" i="13" s="1"/>
  <c r="AP329" i="13"/>
  <c r="BI329" i="13" s="1"/>
  <c r="AP333" i="13"/>
  <c r="BI333" i="13" s="1"/>
  <c r="AP337" i="13"/>
  <c r="BI337" i="13" s="1"/>
  <c r="AP344" i="13"/>
  <c r="BI344" i="13" s="1"/>
  <c r="AP172" i="13"/>
  <c r="BI172" i="13" s="1"/>
  <c r="AP188" i="13"/>
  <c r="BI188" i="13" s="1"/>
  <c r="AN315" i="13"/>
  <c r="AP315" i="13" s="1"/>
  <c r="BI315" i="13" s="1"/>
  <c r="AN319" i="13"/>
  <c r="AP319" i="13" s="1"/>
  <c r="BI319" i="13" s="1"/>
  <c r="AP92" i="13"/>
  <c r="BI92" i="13" s="1"/>
  <c r="T5" i="2"/>
  <c r="V5" i="2" s="1"/>
  <c r="T7" i="2"/>
  <c r="V7" i="2" s="1"/>
  <c r="BI7" i="2" s="1"/>
  <c r="T9" i="2"/>
  <c r="V9" i="2" s="1"/>
  <c r="BI9" i="2" s="1"/>
  <c r="T11" i="2"/>
  <c r="V11" i="2" s="1"/>
  <c r="BI11" i="2" s="1"/>
  <c r="T13" i="2"/>
  <c r="V13" i="2" s="1"/>
  <c r="BI13" i="2" s="1"/>
  <c r="T15" i="2"/>
  <c r="V15" i="2" s="1"/>
  <c r="BI15" i="2" s="1"/>
  <c r="T17" i="2"/>
  <c r="V17" i="2" s="1"/>
  <c r="BI17" i="2" s="1"/>
  <c r="T19" i="2"/>
  <c r="V19" i="2" s="1"/>
  <c r="BI19" i="2" s="1"/>
  <c r="T21" i="2"/>
  <c r="V21" i="2" s="1"/>
  <c r="BI21" i="2" s="1"/>
  <c r="T23" i="2"/>
  <c r="V23" i="2" s="1"/>
  <c r="BI23" i="2" s="1"/>
  <c r="T25" i="2"/>
  <c r="V25" i="2" s="1"/>
  <c r="BI25" i="2" s="1"/>
  <c r="T27" i="2"/>
  <c r="V27" i="2" s="1"/>
  <c r="BI27" i="2" s="1"/>
  <c r="T30" i="2"/>
  <c r="V30" i="2" s="1"/>
  <c r="BI30" i="2" s="1"/>
  <c r="T32" i="2"/>
  <c r="V32" i="2" s="1"/>
  <c r="BI32" i="2" s="1"/>
  <c r="T34" i="2"/>
  <c r="V34" i="2" s="1"/>
  <c r="BI34" i="2" s="1"/>
  <c r="T36" i="2"/>
  <c r="V36" i="2" s="1"/>
  <c r="BI36" i="2" s="1"/>
  <c r="T38" i="2"/>
  <c r="V38" i="2" s="1"/>
  <c r="BI38" i="2" s="1"/>
  <c r="S5" i="1"/>
  <c r="U5" i="1" s="1"/>
  <c r="S6" i="1"/>
  <c r="U6" i="1" s="1"/>
  <c r="BH6" i="1" s="1"/>
  <c r="AO6" i="1" s="1"/>
  <c r="S7" i="1"/>
  <c r="U7" i="1" s="1"/>
  <c r="BH7" i="1" s="1"/>
  <c r="AO7" i="1" s="1"/>
  <c r="S8" i="1"/>
  <c r="U8" i="1" s="1"/>
  <c r="BH8" i="1" s="1"/>
  <c r="AO8" i="1" s="1"/>
  <c r="S9" i="1"/>
  <c r="U9" i="1" s="1"/>
  <c r="BH9" i="1" s="1"/>
  <c r="AO9" i="1" s="1"/>
  <c r="S10" i="1"/>
  <c r="U10" i="1" s="1"/>
  <c r="BH10" i="1" s="1"/>
  <c r="AO10" i="1" s="1"/>
  <c r="S11" i="1"/>
  <c r="U11" i="1" s="1"/>
  <c r="BH11" i="1" s="1"/>
  <c r="AO11" i="1" s="1"/>
  <c r="S12" i="1"/>
  <c r="U12" i="1" s="1"/>
  <c r="BH12" i="1" s="1"/>
  <c r="AO12" i="1" s="1"/>
  <c r="S13" i="1"/>
  <c r="U13" i="1" s="1"/>
  <c r="BH13" i="1" s="1"/>
  <c r="AO13" i="1" s="1"/>
  <c r="S14" i="1"/>
  <c r="U14" i="1" s="1"/>
  <c r="BH14" i="1" s="1"/>
  <c r="AO14" i="1" s="1"/>
  <c r="S15" i="1"/>
  <c r="U15" i="1" s="1"/>
  <c r="BH15" i="1" s="1"/>
  <c r="AO15" i="1" s="1"/>
  <c r="S16" i="1"/>
  <c r="U16" i="1" s="1"/>
  <c r="BH16" i="1" s="1"/>
  <c r="AO16" i="1" s="1"/>
  <c r="S17" i="1"/>
  <c r="U17" i="1" s="1"/>
  <c r="BH17" i="1" s="1"/>
  <c r="AO17" i="1" s="1"/>
  <c r="S18" i="1"/>
  <c r="U18" i="1" s="1"/>
  <c r="BH18" i="1" s="1"/>
  <c r="AO18" i="1" s="1"/>
  <c r="S19" i="1"/>
  <c r="U19" i="1" s="1"/>
  <c r="BH19" i="1" s="1"/>
  <c r="AO19" i="1" s="1"/>
  <c r="S20" i="1"/>
  <c r="U20" i="1" s="1"/>
  <c r="BH20" i="1" s="1"/>
  <c r="AO20" i="1" s="1"/>
  <c r="T39" i="2"/>
  <c r="S39" i="2"/>
  <c r="BJ5" i="1"/>
  <c r="S40" i="2"/>
  <c r="V40" i="2" s="1"/>
  <c r="BI40" i="2" s="1"/>
  <c r="S41" i="2"/>
  <c r="V41" i="2" s="1"/>
  <c r="BI41" i="2" s="1"/>
  <c r="S42" i="2"/>
  <c r="V42" i="2" s="1"/>
  <c r="BI42" i="2" s="1"/>
  <c r="AP42" i="2" s="1"/>
  <c r="S43" i="2"/>
  <c r="V43" i="2" s="1"/>
  <c r="BI43" i="2" s="1"/>
  <c r="S45" i="2"/>
  <c r="V45" i="2" s="1"/>
  <c r="BI45" i="2" s="1"/>
  <c r="S46" i="2"/>
  <c r="V46" i="2" s="1"/>
  <c r="BI46" i="2" s="1"/>
  <c r="AP46" i="2" s="1"/>
  <c r="S47" i="2"/>
  <c r="V47" i="2" s="1"/>
  <c r="BI47" i="2" s="1"/>
  <c r="S48" i="2"/>
  <c r="V48" i="2" s="1"/>
  <c r="BI48" i="2" s="1"/>
  <c r="S49" i="2"/>
  <c r="V49" i="2" s="1"/>
  <c r="BI49" i="2" s="1"/>
  <c r="S50" i="2"/>
  <c r="V50" i="2" s="1"/>
  <c r="BI50" i="2" s="1"/>
  <c r="S51" i="2"/>
  <c r="V51" i="2" s="1"/>
  <c r="BI51" i="2" s="1"/>
  <c r="S52" i="2"/>
  <c r="V52" i="2" s="1"/>
  <c r="BI52" i="2" s="1"/>
  <c r="S53" i="2"/>
  <c r="V53" i="2" s="1"/>
  <c r="BI53" i="2" s="1"/>
  <c r="S54" i="2"/>
  <c r="V54" i="2" s="1"/>
  <c r="BI54" i="2" s="1"/>
  <c r="S55" i="2"/>
  <c r="V55" i="2" s="1"/>
  <c r="BI55" i="2" s="1"/>
  <c r="S56" i="2"/>
  <c r="V56" i="2" s="1"/>
  <c r="BI56" i="2" s="1"/>
  <c r="S57" i="2"/>
  <c r="V57" i="2" s="1"/>
  <c r="BI57" i="2" s="1"/>
  <c r="S58" i="2"/>
  <c r="V58" i="2" s="1"/>
  <c r="BI58" i="2" s="1"/>
  <c r="S59" i="2"/>
  <c r="V59" i="2" s="1"/>
  <c r="BI59" i="2" s="1"/>
  <c r="S60" i="2"/>
  <c r="V60" i="2" s="1"/>
  <c r="BI60" i="2" s="1"/>
  <c r="S61" i="2"/>
  <c r="V61" i="2" s="1"/>
  <c r="BI61" i="2" s="1"/>
  <c r="S62" i="2"/>
  <c r="V62" i="2" s="1"/>
  <c r="BI62" i="2" s="1"/>
  <c r="S63" i="2"/>
  <c r="V63" i="2" s="1"/>
  <c r="BI63" i="2" s="1"/>
  <c r="S64" i="2"/>
  <c r="V64" i="2" s="1"/>
  <c r="BI64" i="2" s="1"/>
  <c r="S65" i="2"/>
  <c r="V65" i="2" s="1"/>
  <c r="BI65" i="2" s="1"/>
  <c r="S66" i="2"/>
  <c r="V66" i="2" s="1"/>
  <c r="BI66" i="2" s="1"/>
  <c r="S67" i="2"/>
  <c r="V67" i="2" s="1"/>
  <c r="BI67" i="2" s="1"/>
  <c r="S68" i="2"/>
  <c r="V68" i="2" s="1"/>
  <c r="BI68" i="2" s="1"/>
  <c r="AP68" i="2" s="1"/>
  <c r="S69" i="2"/>
  <c r="V69" i="2" s="1"/>
  <c r="BI69" i="2" s="1"/>
  <c r="S70" i="2"/>
  <c r="V70" i="2" s="1"/>
  <c r="BI70" i="2" s="1"/>
  <c r="S71" i="2"/>
  <c r="V71" i="2" s="1"/>
  <c r="BI71" i="2" s="1"/>
  <c r="S72" i="2"/>
  <c r="V72" i="2" s="1"/>
  <c r="BI72" i="2" s="1"/>
  <c r="S73" i="2"/>
  <c r="V73" i="2" s="1"/>
  <c r="BI73" i="2" s="1"/>
  <c r="AP73" i="2" s="1"/>
  <c r="S74" i="2"/>
  <c r="V74" i="2" s="1"/>
  <c r="BI74" i="2" s="1"/>
  <c r="S75" i="2"/>
  <c r="V75" i="2" s="1"/>
  <c r="BI75" i="2" s="1"/>
  <c r="S76" i="2"/>
  <c r="V76" i="2" s="1"/>
  <c r="BI76" i="2" s="1"/>
  <c r="S77" i="2"/>
  <c r="V77" i="2" s="1"/>
  <c r="BI77" i="2" s="1"/>
  <c r="S78" i="2"/>
  <c r="V78" i="2" s="1"/>
  <c r="BI78" i="2" s="1"/>
  <c r="S79" i="2"/>
  <c r="V79" i="2" s="1"/>
  <c r="BI79" i="2" s="1"/>
  <c r="S80" i="2"/>
  <c r="V80" i="2" s="1"/>
  <c r="BI80" i="2" s="1"/>
  <c r="S81" i="2"/>
  <c r="V81" i="2" s="1"/>
  <c r="BI81" i="2" s="1"/>
  <c r="S82" i="2"/>
  <c r="V82" i="2" s="1"/>
  <c r="BI82" i="2" s="1"/>
  <c r="S83" i="2"/>
  <c r="V83" i="2" s="1"/>
  <c r="BI83" i="2" s="1"/>
  <c r="S84" i="2"/>
  <c r="V84" i="2" s="1"/>
  <c r="BI84" i="2" s="1"/>
  <c r="S85" i="2"/>
  <c r="V85" i="2" s="1"/>
  <c r="BI85" i="2" s="1"/>
  <c r="S86" i="2"/>
  <c r="V86" i="2" s="1"/>
  <c r="BI86" i="2" s="1"/>
  <c r="S87" i="2"/>
  <c r="V87" i="2" s="1"/>
  <c r="BI87" i="2" s="1"/>
  <c r="S88" i="2"/>
  <c r="V88" i="2" s="1"/>
  <c r="BI88" i="2" s="1"/>
  <c r="S89" i="2"/>
  <c r="V89" i="2" s="1"/>
  <c r="BI89" i="2" s="1"/>
  <c r="S90" i="2"/>
  <c r="V90" i="2" s="1"/>
  <c r="BI90" i="2" s="1"/>
  <c r="S91" i="2"/>
  <c r="V91" i="2" s="1"/>
  <c r="BI91" i="2" s="1"/>
  <c r="S92" i="2"/>
  <c r="V92" i="2" s="1"/>
  <c r="BI92" i="2" s="1"/>
  <c r="S93" i="2"/>
  <c r="V93" i="2" s="1"/>
  <c r="BI93" i="2" s="1"/>
  <c r="S94" i="2"/>
  <c r="V94" i="2" s="1"/>
  <c r="BI94" i="2" s="1"/>
  <c r="S95" i="2"/>
  <c r="V95" i="2" s="1"/>
  <c r="BI95" i="2" s="1"/>
  <c r="S96" i="2"/>
  <c r="V96" i="2" s="1"/>
  <c r="BI96" i="2" s="1"/>
  <c r="AP96" i="2" s="1"/>
  <c r="S97" i="2"/>
  <c r="V97" i="2" s="1"/>
  <c r="BI97" i="2" s="1"/>
  <c r="AP97" i="2" s="1"/>
  <c r="S98" i="2"/>
  <c r="V98" i="2" s="1"/>
  <c r="BI98" i="2" s="1"/>
  <c r="AP98" i="2" s="1"/>
  <c r="S99" i="2"/>
  <c r="V99" i="2" s="1"/>
  <c r="BI99" i="2" s="1"/>
  <c r="AP99" i="2" s="1"/>
  <c r="S100" i="2"/>
  <c r="V100" i="2" s="1"/>
  <c r="BI100" i="2" s="1"/>
  <c r="S101" i="2"/>
  <c r="V101" i="2" s="1"/>
  <c r="BI101" i="2" s="1"/>
  <c r="S102" i="2"/>
  <c r="V102" i="2" s="1"/>
  <c r="BI102" i="2" s="1"/>
  <c r="S103" i="2"/>
  <c r="V103" i="2" s="1"/>
  <c r="BI103" i="2" s="1"/>
  <c r="AP103" i="2" s="1"/>
  <c r="S104" i="2"/>
  <c r="V104" i="2" s="1"/>
  <c r="BI104" i="2" s="1"/>
  <c r="AP104" i="2" s="1"/>
  <c r="S105" i="2"/>
  <c r="V105" i="2" s="1"/>
  <c r="BI105" i="2" s="1"/>
  <c r="AP105" i="2" s="1"/>
  <c r="S106" i="2"/>
  <c r="V106" i="2" s="1"/>
  <c r="BI106" i="2" s="1"/>
  <c r="AP106" i="2" s="1"/>
  <c r="S107" i="2"/>
  <c r="V107" i="2" s="1"/>
  <c r="BI107" i="2" s="1"/>
  <c r="AP107" i="2" s="1"/>
  <c r="S108" i="2"/>
  <c r="V108" i="2" s="1"/>
  <c r="BI108" i="2" s="1"/>
  <c r="AP108" i="2" s="1"/>
  <c r="S109" i="2"/>
  <c r="V109" i="2" s="1"/>
  <c r="BI109" i="2" s="1"/>
  <c r="AP109" i="2" s="1"/>
  <c r="S110" i="2"/>
  <c r="V110" i="2" s="1"/>
  <c r="BI110" i="2" s="1"/>
  <c r="AP110" i="2" s="1"/>
  <c r="S111" i="2"/>
  <c r="V111" i="2" s="1"/>
  <c r="BI111" i="2" s="1"/>
  <c r="S112" i="2"/>
  <c r="V112" i="2" s="1"/>
  <c r="BI112" i="2" s="1"/>
  <c r="AP112" i="2" s="1"/>
  <c r="S113" i="2"/>
  <c r="V113" i="2" s="1"/>
  <c r="BI113" i="2" s="1"/>
  <c r="S114" i="2"/>
  <c r="V114" i="2" s="1"/>
  <c r="BI114" i="2" s="1"/>
  <c r="AP114" i="2" s="1"/>
  <c r="S115" i="2"/>
  <c r="V115" i="2" s="1"/>
  <c r="BI115" i="2" s="1"/>
  <c r="AP115" i="2" s="1"/>
  <c r="S116" i="2"/>
  <c r="V116" i="2" s="1"/>
  <c r="BI116" i="2" s="1"/>
  <c r="AP116" i="2" s="1"/>
  <c r="S117" i="2"/>
  <c r="V117" i="2" s="1"/>
  <c r="BI117" i="2" s="1"/>
  <c r="AP117" i="2" s="1"/>
  <c r="S118" i="2"/>
  <c r="V118" i="2" s="1"/>
  <c r="BI118" i="2" s="1"/>
  <c r="AP118" i="2" s="1"/>
  <c r="S119" i="2"/>
  <c r="V119" i="2" s="1"/>
  <c r="BI119" i="2" s="1"/>
  <c r="AP119" i="2" s="1"/>
  <c r="S120" i="2"/>
  <c r="V120" i="2" s="1"/>
  <c r="BI120" i="2" s="1"/>
  <c r="S121" i="2"/>
  <c r="V121" i="2" s="1"/>
  <c r="BI121" i="2" s="1"/>
  <c r="AP121" i="2" s="1"/>
  <c r="S122" i="2"/>
  <c r="V122" i="2" s="1"/>
  <c r="BI122" i="2" s="1"/>
  <c r="S123" i="2"/>
  <c r="V123" i="2" s="1"/>
  <c r="BI123" i="2" s="1"/>
  <c r="AP123" i="2" s="1"/>
  <c r="S124" i="2"/>
  <c r="V124" i="2" s="1"/>
  <c r="BI124" i="2" s="1"/>
  <c r="S125" i="2"/>
  <c r="V125" i="2" s="1"/>
  <c r="BI125" i="2" s="1"/>
  <c r="S126" i="2"/>
  <c r="V126" i="2" s="1"/>
  <c r="BI126" i="2" s="1"/>
  <c r="S127" i="2"/>
  <c r="V127" i="2" s="1"/>
  <c r="BI127" i="2" s="1"/>
  <c r="AP127" i="2" s="1"/>
  <c r="S128" i="2"/>
  <c r="V128" i="2" s="1"/>
  <c r="BI128" i="2" s="1"/>
  <c r="S129" i="2"/>
  <c r="V129" i="2" s="1"/>
  <c r="BI129" i="2" s="1"/>
  <c r="S130" i="2"/>
  <c r="V130" i="2" s="1"/>
  <c r="BI130" i="2" s="1"/>
  <c r="S131" i="2"/>
  <c r="V131" i="2" s="1"/>
  <c r="BI131" i="2" s="1"/>
  <c r="S132" i="2"/>
  <c r="V132" i="2" s="1"/>
  <c r="BI132" i="2" s="1"/>
  <c r="AP132" i="2" s="1"/>
  <c r="S133" i="2"/>
  <c r="V133" i="2" s="1"/>
  <c r="BI133" i="2" s="1"/>
  <c r="S134" i="2"/>
  <c r="V134" i="2" s="1"/>
  <c r="BI134" i="2" s="1"/>
  <c r="S135" i="2"/>
  <c r="V135" i="2" s="1"/>
  <c r="BI135" i="2" s="1"/>
  <c r="S136" i="2"/>
  <c r="V136" i="2" s="1"/>
  <c r="BI136" i="2" s="1"/>
  <c r="S137" i="2"/>
  <c r="V137" i="2" s="1"/>
  <c r="BI137" i="2" s="1"/>
  <c r="S138" i="2"/>
  <c r="V138" i="2" s="1"/>
  <c r="BI138" i="2" s="1"/>
  <c r="AP138" i="2" s="1"/>
  <c r="S139" i="2"/>
  <c r="V139" i="2" s="1"/>
  <c r="BI139" i="2" s="1"/>
  <c r="S140" i="2"/>
  <c r="V140" i="2" s="1"/>
  <c r="BI140" i="2" s="1"/>
  <c r="S141" i="2"/>
  <c r="V141" i="2" s="1"/>
  <c r="BI141" i="2" s="1"/>
  <c r="S142" i="2"/>
  <c r="V142" i="2" s="1"/>
  <c r="BI142" i="2" s="1"/>
  <c r="S143" i="2"/>
  <c r="V143" i="2" s="1"/>
  <c r="BI143" i="2" s="1"/>
  <c r="S144" i="2"/>
  <c r="V144" i="2" s="1"/>
  <c r="BI144" i="2" s="1"/>
  <c r="AP144" i="2" s="1"/>
  <c r="S145" i="2"/>
  <c r="V145" i="2" s="1"/>
  <c r="BI145" i="2" s="1"/>
  <c r="S19" i="3"/>
  <c r="V19" i="3" s="1"/>
  <c r="BI19" i="3" s="1"/>
  <c r="AP19" i="3" s="1"/>
  <c r="S20" i="3"/>
  <c r="V20" i="3" s="1"/>
  <c r="BI20" i="3" s="1"/>
  <c r="AP20" i="3" s="1"/>
  <c r="S21" i="3"/>
  <c r="V21" i="3" s="1"/>
  <c r="BI21" i="3" s="1"/>
  <c r="AP21" i="3" s="1"/>
  <c r="S22" i="3"/>
  <c r="V22" i="3" s="1"/>
  <c r="BI22" i="3" s="1"/>
  <c r="AP22" i="3" s="1"/>
  <c r="S23" i="3"/>
  <c r="V23" i="3" s="1"/>
  <c r="BI23" i="3" s="1"/>
  <c r="AP23" i="3" s="1"/>
  <c r="S24" i="3"/>
  <c r="V24" i="3" s="1"/>
  <c r="BI24" i="3" s="1"/>
  <c r="AP24" i="3" s="1"/>
  <c r="S25" i="3"/>
  <c r="V25" i="3" s="1"/>
  <c r="BI25" i="3" s="1"/>
  <c r="AP25" i="3" s="1"/>
  <c r="S26" i="3"/>
  <c r="V26" i="3" s="1"/>
  <c r="BI26" i="3" s="1"/>
  <c r="AP26" i="3" s="1"/>
  <c r="S27" i="3"/>
  <c r="V27" i="3" s="1"/>
  <c r="BI27" i="3" s="1"/>
  <c r="AP27" i="3" s="1"/>
  <c r="S28" i="3"/>
  <c r="V28" i="3" s="1"/>
  <c r="BI28" i="3" s="1"/>
  <c r="AP28" i="3" s="1"/>
  <c r="S29" i="3"/>
  <c r="V29" i="3" s="1"/>
  <c r="BI29" i="3" s="1"/>
  <c r="AP29" i="3" s="1"/>
  <c r="S30" i="3"/>
  <c r="V30" i="3" s="1"/>
  <c r="BI30" i="3" s="1"/>
  <c r="AP30" i="3" s="1"/>
  <c r="S31" i="3"/>
  <c r="V31" i="3" s="1"/>
  <c r="BI31" i="3" s="1"/>
  <c r="AP31" i="3" s="1"/>
  <c r="S32" i="3"/>
  <c r="V32" i="3" s="1"/>
  <c r="BI32" i="3" s="1"/>
  <c r="AP32" i="3" s="1"/>
  <c r="S33" i="3"/>
  <c r="V33" i="3" s="1"/>
  <c r="BI33" i="3" s="1"/>
  <c r="AP33" i="3" s="1"/>
  <c r="S34" i="3"/>
  <c r="V34" i="3" s="1"/>
  <c r="BI34" i="3" s="1"/>
  <c r="AP34" i="3" s="1"/>
  <c r="S35" i="3"/>
  <c r="V35" i="3" s="1"/>
  <c r="BI35" i="3" s="1"/>
  <c r="AP35" i="3" s="1"/>
  <c r="S36" i="3"/>
  <c r="V36" i="3" s="1"/>
  <c r="BI36" i="3" s="1"/>
  <c r="AP36" i="3" s="1"/>
  <c r="S37" i="3"/>
  <c r="V37" i="3" s="1"/>
  <c r="BI37" i="3" s="1"/>
  <c r="AP37" i="3" s="1"/>
  <c r="S38" i="3"/>
  <c r="V38" i="3" s="1"/>
  <c r="BI38" i="3" s="1"/>
  <c r="AP38" i="3" s="1"/>
  <c r="S39" i="3"/>
  <c r="V39" i="3" s="1"/>
  <c r="BI39" i="3" s="1"/>
  <c r="AP39" i="3" s="1"/>
  <c r="S40" i="3"/>
  <c r="V40" i="3" s="1"/>
  <c r="BI40" i="3" s="1"/>
  <c r="AP40" i="3" s="1"/>
  <c r="S41" i="3"/>
  <c r="V41" i="3" s="1"/>
  <c r="BI41" i="3" s="1"/>
  <c r="AP41" i="3" s="1"/>
  <c r="S42" i="3"/>
  <c r="V42" i="3" s="1"/>
  <c r="BI42" i="3" s="1"/>
  <c r="AP42" i="3" s="1"/>
  <c r="S43" i="3"/>
  <c r="V43" i="3" s="1"/>
  <c r="BI43" i="3" s="1"/>
  <c r="AP43" i="3" s="1"/>
  <c r="S44" i="3"/>
  <c r="V44" i="3" s="1"/>
  <c r="BI44" i="3" s="1"/>
  <c r="AP44" i="3" s="1"/>
  <c r="S45" i="3"/>
  <c r="V45" i="3" s="1"/>
  <c r="BI45" i="3" s="1"/>
  <c r="AP45" i="3" s="1"/>
  <c r="S46" i="3"/>
  <c r="V46" i="3" s="1"/>
  <c r="BI46" i="3" s="1"/>
  <c r="AP46" i="3" s="1"/>
  <c r="S47" i="3"/>
  <c r="V47" i="3" s="1"/>
  <c r="BI47" i="3" s="1"/>
  <c r="AP47" i="3" s="1"/>
  <c r="S48" i="3"/>
  <c r="V48" i="3" s="1"/>
  <c r="BI48" i="3" s="1"/>
  <c r="AP48" i="3" s="1"/>
  <c r="S49" i="3"/>
  <c r="V49" i="3" s="1"/>
  <c r="BI49" i="3" s="1"/>
  <c r="AP49" i="3" s="1"/>
  <c r="S50" i="3"/>
  <c r="V50" i="3" s="1"/>
  <c r="BI50" i="3" s="1"/>
  <c r="AP50" i="3" s="1"/>
  <c r="S51" i="3"/>
  <c r="V51" i="3" s="1"/>
  <c r="BI51" i="3" s="1"/>
  <c r="AP51" i="3" s="1"/>
  <c r="S52" i="3"/>
  <c r="V52" i="3" s="1"/>
  <c r="BI52" i="3" s="1"/>
  <c r="AP52" i="3" s="1"/>
  <c r="S53" i="3"/>
  <c r="V53" i="3" s="1"/>
  <c r="BI53" i="3" s="1"/>
  <c r="AP53" i="3" s="1"/>
  <c r="S54" i="3"/>
  <c r="V54" i="3" s="1"/>
  <c r="BI54" i="3" s="1"/>
  <c r="AP54" i="3" s="1"/>
  <c r="S78" i="3"/>
  <c r="V78" i="3" s="1"/>
  <c r="BI78" i="3" s="1"/>
  <c r="AP78" i="3" s="1"/>
  <c r="S79" i="3"/>
  <c r="V79" i="3" s="1"/>
  <c r="BI79" i="3" s="1"/>
  <c r="AP79" i="3" s="1"/>
  <c r="S80" i="3"/>
  <c r="V80" i="3" s="1"/>
  <c r="BI80" i="3" s="1"/>
  <c r="AP80" i="3" s="1"/>
  <c r="S81" i="3"/>
  <c r="V81" i="3" s="1"/>
  <c r="BI81" i="3" s="1"/>
  <c r="AP81" i="3" s="1"/>
  <c r="S82" i="3"/>
  <c r="V82" i="3" s="1"/>
  <c r="BI82" i="3" s="1"/>
  <c r="AP82" i="3" s="1"/>
  <c r="S83" i="3"/>
  <c r="V83" i="3" s="1"/>
  <c r="BI83" i="3" s="1"/>
  <c r="AP83" i="3" s="1"/>
  <c r="S84" i="3"/>
  <c r="V84" i="3" s="1"/>
  <c r="BI84" i="3" s="1"/>
  <c r="AP84" i="3" s="1"/>
  <c r="S85" i="3"/>
  <c r="V85" i="3" s="1"/>
  <c r="BI85" i="3" s="1"/>
  <c r="AP85" i="3" s="1"/>
  <c r="S86" i="3"/>
  <c r="V86" i="3" s="1"/>
  <c r="BI86" i="3" s="1"/>
  <c r="AP86" i="3" s="1"/>
  <c r="S87" i="3"/>
  <c r="V87" i="3" s="1"/>
  <c r="BI87" i="3" s="1"/>
  <c r="AP87" i="3" s="1"/>
  <c r="S88" i="3"/>
  <c r="V88" i="3" s="1"/>
  <c r="BI88" i="3" s="1"/>
  <c r="AP88" i="3" s="1"/>
  <c r="S89" i="3"/>
  <c r="V89" i="3" s="1"/>
  <c r="BI89" i="3" s="1"/>
  <c r="AP89" i="3" s="1"/>
  <c r="S90" i="3"/>
  <c r="V90" i="3" s="1"/>
  <c r="BI90" i="3" s="1"/>
  <c r="AP90" i="3" s="1"/>
  <c r="S91" i="3"/>
  <c r="V91" i="3" s="1"/>
  <c r="BI91" i="3" s="1"/>
  <c r="AP91" i="3" s="1"/>
  <c r="S92" i="3"/>
  <c r="V92" i="3" s="1"/>
  <c r="BI92" i="3" s="1"/>
  <c r="AP92" i="3" s="1"/>
  <c r="S93" i="3"/>
  <c r="V93" i="3" s="1"/>
  <c r="BI93" i="3" s="1"/>
  <c r="AP93" i="3" s="1"/>
  <c r="S94" i="3"/>
  <c r="V94" i="3" s="1"/>
  <c r="BI94" i="3" s="1"/>
  <c r="AP94" i="3" s="1"/>
  <c r="S95" i="3"/>
  <c r="V95" i="3" s="1"/>
  <c r="BI95" i="3" s="1"/>
  <c r="AP95" i="3" s="1"/>
  <c r="S96" i="3"/>
  <c r="V96" i="3" s="1"/>
  <c r="BI96" i="3" s="1"/>
  <c r="AP96" i="3" s="1"/>
  <c r="S97" i="3"/>
  <c r="V97" i="3" s="1"/>
  <c r="BI97" i="3" s="1"/>
  <c r="AP97" i="3" s="1"/>
  <c r="S98" i="3"/>
  <c r="V98" i="3" s="1"/>
  <c r="BI98" i="3" s="1"/>
  <c r="AP98" i="3" s="1"/>
  <c r="X5" i="5"/>
  <c r="Y5" i="5" s="1"/>
  <c r="AN5" i="5"/>
  <c r="AN6" i="5"/>
  <c r="X6" i="5"/>
  <c r="Y6" i="5" s="1"/>
  <c r="X7" i="5"/>
  <c r="Y7" i="5" s="1"/>
  <c r="AN7" i="5"/>
  <c r="AN8" i="5"/>
  <c r="X8" i="5"/>
  <c r="Y8" i="5" s="1"/>
  <c r="X9" i="5"/>
  <c r="Y9" i="5" s="1"/>
  <c r="AN9" i="5"/>
  <c r="AN10" i="5"/>
  <c r="X10" i="5"/>
  <c r="Y10" i="5" s="1"/>
  <c r="X11" i="5"/>
  <c r="Y11" i="5" s="1"/>
  <c r="AN11" i="5"/>
  <c r="AN12" i="5"/>
  <c r="X12" i="5"/>
  <c r="Y12" i="5" s="1"/>
  <c r="X13" i="5"/>
  <c r="Y13" i="5" s="1"/>
  <c r="AN13" i="5"/>
  <c r="AN14" i="5"/>
  <c r="X14" i="5"/>
  <c r="Y14" i="5" s="1"/>
  <c r="X15" i="5"/>
  <c r="Y15" i="5" s="1"/>
  <c r="AN15" i="5"/>
  <c r="AN16" i="5"/>
  <c r="X16" i="5"/>
  <c r="Y16" i="5" s="1"/>
  <c r="AN17" i="5"/>
  <c r="X17" i="5"/>
  <c r="Y17" i="5" s="1"/>
  <c r="AN18" i="5"/>
  <c r="X18" i="5"/>
  <c r="Y18" i="5" s="1"/>
  <c r="AN19" i="5"/>
  <c r="X19" i="5"/>
  <c r="Y19" i="5" s="1"/>
  <c r="AN20" i="5"/>
  <c r="X20" i="5"/>
  <c r="Y20" i="5" s="1"/>
  <c r="AN21" i="5"/>
  <c r="X21" i="5"/>
  <c r="Y21" i="5" s="1"/>
  <c r="AN22" i="5"/>
  <c r="X22" i="5"/>
  <c r="Y22" i="5" s="1"/>
  <c r="AN23" i="5"/>
  <c r="X23" i="5"/>
  <c r="Y23" i="5" s="1"/>
  <c r="AN24" i="5"/>
  <c r="X24" i="5"/>
  <c r="Y24" i="5" s="1"/>
  <c r="AN25" i="5"/>
  <c r="X25" i="5"/>
  <c r="Y25" i="5" s="1"/>
  <c r="AN26" i="5"/>
  <c r="X26" i="5"/>
  <c r="Y26" i="5" s="1"/>
  <c r="AN27" i="5"/>
  <c r="X27" i="5"/>
  <c r="Y27" i="5" s="1"/>
  <c r="AN28" i="5"/>
  <c r="X28" i="5"/>
  <c r="Y28" i="5" s="1"/>
  <c r="AN29" i="5"/>
  <c r="X29" i="5"/>
  <c r="Y29" i="5" s="1"/>
  <c r="AN30" i="5"/>
  <c r="X30" i="5"/>
  <c r="Y30" i="5" s="1"/>
  <c r="AN31" i="5"/>
  <c r="X31" i="5"/>
  <c r="Y31" i="5" s="1"/>
  <c r="AN32" i="5"/>
  <c r="X32" i="5"/>
  <c r="Y32" i="5" s="1"/>
  <c r="AN33" i="5"/>
  <c r="X33" i="5"/>
  <c r="Y33" i="5" s="1"/>
  <c r="AN34" i="5"/>
  <c r="X34" i="5"/>
  <c r="Y34" i="5" s="1"/>
  <c r="AN35" i="5"/>
  <c r="X35" i="5"/>
  <c r="Y35" i="5" s="1"/>
  <c r="AN36" i="5"/>
  <c r="X36" i="5"/>
  <c r="Y36" i="5" s="1"/>
  <c r="AN37" i="5"/>
  <c r="X37" i="5"/>
  <c r="Y37" i="5" s="1"/>
  <c r="AN38" i="5"/>
  <c r="X38" i="5"/>
  <c r="Y38" i="5" s="1"/>
  <c r="AN39" i="5"/>
  <c r="X39" i="5"/>
  <c r="Y39" i="5" s="1"/>
  <c r="AN40" i="5"/>
  <c r="X40" i="5"/>
  <c r="Y40" i="5" s="1"/>
  <c r="AN41" i="5"/>
  <c r="X41" i="5"/>
  <c r="Y41" i="5" s="1"/>
  <c r="AN42" i="5"/>
  <c r="X42" i="5"/>
  <c r="Y42" i="5" s="1"/>
  <c r="AN43" i="5"/>
  <c r="X43" i="5"/>
  <c r="Y43" i="5" s="1"/>
  <c r="AN44" i="5"/>
  <c r="X44" i="5"/>
  <c r="Y44" i="5" s="1"/>
  <c r="AN45" i="5"/>
  <c r="X45" i="5"/>
  <c r="Y45" i="5" s="1"/>
  <c r="AN46" i="5"/>
  <c r="X46" i="5"/>
  <c r="Y46" i="5" s="1"/>
  <c r="AN47" i="5"/>
  <c r="X47" i="5"/>
  <c r="Y47" i="5" s="1"/>
  <c r="X48" i="5"/>
  <c r="Y48" i="5" s="1"/>
  <c r="AN48" i="5"/>
  <c r="AN49" i="5"/>
  <c r="X49" i="5"/>
  <c r="Y49" i="5" s="1"/>
  <c r="X50" i="5"/>
  <c r="Y50" i="5" s="1"/>
  <c r="AN50" i="5"/>
  <c r="AN51" i="5"/>
  <c r="X51" i="5"/>
  <c r="Y51" i="5" s="1"/>
  <c r="X52" i="5"/>
  <c r="Y52" i="5" s="1"/>
  <c r="AN52" i="5"/>
  <c r="AN53" i="5"/>
  <c r="X53" i="5"/>
  <c r="Y53" i="5" s="1"/>
  <c r="X54" i="5"/>
  <c r="Y54" i="5" s="1"/>
  <c r="AN54" i="5"/>
  <c r="AN55" i="5"/>
  <c r="X55" i="5"/>
  <c r="Y55" i="5" s="1"/>
  <c r="X56" i="5"/>
  <c r="Y56" i="5" s="1"/>
  <c r="AN56" i="5"/>
  <c r="AN57" i="5"/>
  <c r="X57" i="5"/>
  <c r="Y57" i="5" s="1"/>
  <c r="X58" i="5"/>
  <c r="Y58" i="5" s="1"/>
  <c r="AN58" i="5"/>
  <c r="AN59" i="5"/>
  <c r="X59" i="5"/>
  <c r="Y59" i="5" s="1"/>
  <c r="AN74" i="5"/>
  <c r="X74" i="5"/>
  <c r="Y74" i="5" s="1"/>
  <c r="X76" i="5"/>
  <c r="Y76" i="5" s="1"/>
  <c r="AN76" i="5"/>
  <c r="AN77" i="5"/>
  <c r="X77" i="5"/>
  <c r="Y77" i="5" s="1"/>
  <c r="X78" i="5"/>
  <c r="Y78" i="5" s="1"/>
  <c r="AN78" i="5"/>
  <c r="AN79" i="5"/>
  <c r="X79" i="5"/>
  <c r="Y79" i="5" s="1"/>
  <c r="X80" i="5"/>
  <c r="Y80" i="5" s="1"/>
  <c r="AN80" i="5"/>
  <c r="AN81" i="5"/>
  <c r="X81" i="5"/>
  <c r="Y81" i="5" s="1"/>
  <c r="X82" i="5"/>
  <c r="Y82" i="5" s="1"/>
  <c r="AN82" i="5"/>
  <c r="AN60" i="5"/>
  <c r="X60" i="5"/>
  <c r="Y60" i="5" s="1"/>
  <c r="AN61" i="5"/>
  <c r="X61" i="5"/>
  <c r="Y61" i="5" s="1"/>
  <c r="AN62" i="5"/>
  <c r="X62" i="5"/>
  <c r="Y62" i="5" s="1"/>
  <c r="AN63" i="5"/>
  <c r="X63" i="5"/>
  <c r="Y63" i="5" s="1"/>
  <c r="AN64" i="5"/>
  <c r="X64" i="5"/>
  <c r="Y64" i="5" s="1"/>
  <c r="AN65" i="5"/>
  <c r="X65" i="5"/>
  <c r="Y65" i="5" s="1"/>
  <c r="AN66" i="5"/>
  <c r="X66" i="5"/>
  <c r="Y66" i="5" s="1"/>
  <c r="AN67" i="5"/>
  <c r="X67" i="5"/>
  <c r="Y67" i="5" s="1"/>
  <c r="AN68" i="5"/>
  <c r="X68" i="5"/>
  <c r="Y68" i="5" s="1"/>
  <c r="AN69" i="5"/>
  <c r="X69" i="5"/>
  <c r="Y69" i="5" s="1"/>
  <c r="AN70" i="5"/>
  <c r="X70" i="5"/>
  <c r="Y70" i="5" s="1"/>
  <c r="AN71" i="5"/>
  <c r="X71" i="5"/>
  <c r="Y71" i="5" s="1"/>
  <c r="AN72" i="5"/>
  <c r="X72" i="5"/>
  <c r="Y72" i="5" s="1"/>
  <c r="AN73" i="5"/>
  <c r="X73" i="5"/>
  <c r="Y73" i="5" s="1"/>
  <c r="AN75" i="5"/>
  <c r="X75" i="5"/>
  <c r="Y75" i="5" s="1"/>
  <c r="R74" i="5"/>
  <c r="R75" i="5"/>
  <c r="R76" i="5"/>
  <c r="AN83" i="5"/>
  <c r="X83" i="5"/>
  <c r="Y83" i="5" s="1"/>
  <c r="Q85" i="5"/>
  <c r="T85" i="5" s="1"/>
  <c r="BG85" i="5" s="1"/>
  <c r="R85" i="5"/>
  <c r="Q87" i="5"/>
  <c r="T87" i="5" s="1"/>
  <c r="BG87" i="5" s="1"/>
  <c r="R87" i="5"/>
  <c r="Q89" i="5"/>
  <c r="T89" i="5" s="1"/>
  <c r="BG89" i="5" s="1"/>
  <c r="R89" i="5"/>
  <c r="Q91" i="5"/>
  <c r="T91" i="5" s="1"/>
  <c r="BG91" i="5" s="1"/>
  <c r="R91" i="5"/>
  <c r="Q93" i="5"/>
  <c r="T93" i="5" s="1"/>
  <c r="BG93" i="5" s="1"/>
  <c r="R93" i="5"/>
  <c r="Q95" i="5"/>
  <c r="T95" i="5" s="1"/>
  <c r="BG95" i="5" s="1"/>
  <c r="R95" i="5"/>
  <c r="Q97" i="5"/>
  <c r="T97" i="5" s="1"/>
  <c r="BG97" i="5" s="1"/>
  <c r="R97" i="5"/>
  <c r="Q99" i="5"/>
  <c r="T99" i="5" s="1"/>
  <c r="BG99" i="5" s="1"/>
  <c r="R99" i="5"/>
  <c r="Q84" i="5"/>
  <c r="T84" i="5" s="1"/>
  <c r="BG84" i="5" s="1"/>
  <c r="R84" i="5"/>
  <c r="Q86" i="5"/>
  <c r="T86" i="5" s="1"/>
  <c r="BG86" i="5" s="1"/>
  <c r="R86" i="5"/>
  <c r="Q88" i="5"/>
  <c r="T88" i="5" s="1"/>
  <c r="BG88" i="5" s="1"/>
  <c r="R88" i="5"/>
  <c r="Q90" i="5"/>
  <c r="T90" i="5" s="1"/>
  <c r="BG90" i="5" s="1"/>
  <c r="R90" i="5"/>
  <c r="Q92" i="5"/>
  <c r="T92" i="5" s="1"/>
  <c r="BG92" i="5" s="1"/>
  <c r="R92" i="5"/>
  <c r="Q94" i="5"/>
  <c r="T94" i="5" s="1"/>
  <c r="BG94" i="5" s="1"/>
  <c r="R94" i="5"/>
  <c r="Q96" i="5"/>
  <c r="T96" i="5" s="1"/>
  <c r="BG96" i="5" s="1"/>
  <c r="R96" i="5"/>
  <c r="Q98" i="5"/>
  <c r="T98" i="5" s="1"/>
  <c r="BG98" i="5" s="1"/>
  <c r="R98" i="5"/>
  <c r="AN100" i="5"/>
  <c r="X100" i="5"/>
  <c r="Y100" i="5" s="1"/>
  <c r="R100" i="5"/>
  <c r="AA82" i="4" l="1"/>
  <c r="AR98" i="3"/>
  <c r="AQ98" i="3"/>
  <c r="AR78" i="3"/>
  <c r="AQ78" i="3"/>
  <c r="AR43" i="3"/>
  <c r="AQ43" i="3"/>
  <c r="AR31" i="3"/>
  <c r="AQ31" i="3"/>
  <c r="AR19" i="3"/>
  <c r="AQ19" i="3"/>
  <c r="AR68" i="3"/>
  <c r="BK68" i="3" s="1"/>
  <c r="AQ68" i="3"/>
  <c r="AR60" i="3"/>
  <c r="AQ60" i="3"/>
  <c r="AR56" i="3"/>
  <c r="BK56" i="3" s="1"/>
  <c r="AQ56" i="3"/>
  <c r="AR9" i="3"/>
  <c r="AQ9" i="3"/>
  <c r="AR101" i="3"/>
  <c r="BK101" i="3" s="1"/>
  <c r="AQ101" i="3"/>
  <c r="AR102" i="3"/>
  <c r="AQ102" i="3"/>
  <c r="AR256" i="3"/>
  <c r="BK256" i="3" s="1"/>
  <c r="AQ256" i="3"/>
  <c r="AR240" i="3"/>
  <c r="AQ240" i="3"/>
  <c r="AR97" i="3"/>
  <c r="AQ97" i="3"/>
  <c r="AR85" i="3"/>
  <c r="AQ85" i="3"/>
  <c r="AR54" i="3"/>
  <c r="AQ54" i="3"/>
  <c r="AR42" i="3"/>
  <c r="AQ42" i="3"/>
  <c r="AR95" i="3"/>
  <c r="AQ95" i="3"/>
  <c r="AR91" i="3"/>
  <c r="AQ91" i="3"/>
  <c r="AR87" i="3"/>
  <c r="AQ87" i="3"/>
  <c r="AR83" i="3"/>
  <c r="AQ83" i="3"/>
  <c r="AR79" i="3"/>
  <c r="AQ79" i="3"/>
  <c r="AR52" i="3"/>
  <c r="AQ52" i="3"/>
  <c r="AR48" i="3"/>
  <c r="AQ48" i="3"/>
  <c r="AR44" i="3"/>
  <c r="AQ44" i="3"/>
  <c r="AR40" i="3"/>
  <c r="AQ40" i="3"/>
  <c r="AR36" i="3"/>
  <c r="AQ36" i="3"/>
  <c r="AR32" i="3"/>
  <c r="AQ32" i="3"/>
  <c r="AR28" i="3"/>
  <c r="AQ28" i="3"/>
  <c r="AR24" i="3"/>
  <c r="AQ24" i="3"/>
  <c r="AR20" i="3"/>
  <c r="AQ20" i="3"/>
  <c r="AR77" i="3"/>
  <c r="BK77" i="3" s="1"/>
  <c r="AQ77" i="3"/>
  <c r="AR73" i="3"/>
  <c r="AQ73" i="3"/>
  <c r="AR69" i="3"/>
  <c r="BK69" i="3" s="1"/>
  <c r="AQ69" i="3"/>
  <c r="AR65" i="3"/>
  <c r="AQ65" i="3"/>
  <c r="AR61" i="3"/>
  <c r="BK61" i="3" s="1"/>
  <c r="AQ61" i="3"/>
  <c r="AR57" i="3"/>
  <c r="AQ57" i="3"/>
  <c r="AR17" i="3"/>
  <c r="BK17" i="3" s="1"/>
  <c r="AQ17" i="3"/>
  <c r="AR11" i="3"/>
  <c r="AQ11" i="3"/>
  <c r="AR108" i="3"/>
  <c r="BK108" i="3" s="1"/>
  <c r="AQ108" i="3"/>
  <c r="AR100" i="3"/>
  <c r="AQ100" i="3"/>
  <c r="AR118" i="3"/>
  <c r="BK118" i="3" s="1"/>
  <c r="AQ118" i="3"/>
  <c r="AR109" i="3"/>
  <c r="BK109" i="3" s="1"/>
  <c r="AQ109" i="3"/>
  <c r="AR171" i="3"/>
  <c r="AQ171" i="3"/>
  <c r="AR127" i="3"/>
  <c r="AQ127" i="3"/>
  <c r="AR276" i="3"/>
  <c r="BK276" i="3" s="1"/>
  <c r="AQ276" i="3"/>
  <c r="AR260" i="3"/>
  <c r="AQ260" i="3"/>
  <c r="AR244" i="3"/>
  <c r="BK244" i="3" s="1"/>
  <c r="AQ244" i="3"/>
  <c r="AR229" i="3"/>
  <c r="AQ229" i="3"/>
  <c r="AR213" i="3"/>
  <c r="BK213" i="3" s="1"/>
  <c r="AQ213" i="3"/>
  <c r="AR149" i="3"/>
  <c r="AQ149" i="3"/>
  <c r="AR130" i="3"/>
  <c r="BK130" i="3" s="1"/>
  <c r="AQ130" i="3"/>
  <c r="AR183" i="3"/>
  <c r="AQ183" i="3"/>
  <c r="AR133" i="3"/>
  <c r="BK133" i="3" s="1"/>
  <c r="AQ133" i="3"/>
  <c r="AR195" i="3"/>
  <c r="AQ195" i="3"/>
  <c r="AR139" i="3"/>
  <c r="BK139" i="3" s="1"/>
  <c r="AQ139" i="3"/>
  <c r="AR282" i="3"/>
  <c r="AQ282" i="3"/>
  <c r="AR266" i="3"/>
  <c r="BK266" i="3" s="1"/>
  <c r="AQ266" i="3"/>
  <c r="AR250" i="3"/>
  <c r="AQ250" i="3"/>
  <c r="AR235" i="3"/>
  <c r="BK235" i="3" s="1"/>
  <c r="AQ235" i="3"/>
  <c r="AR219" i="3"/>
  <c r="AQ219" i="3"/>
  <c r="AR173" i="3"/>
  <c r="AQ173" i="3"/>
  <c r="AR136" i="3"/>
  <c r="AQ136" i="3"/>
  <c r="AR120" i="3"/>
  <c r="BK120" i="3" s="1"/>
  <c r="AQ120" i="3"/>
  <c r="AR159" i="3"/>
  <c r="AQ159" i="3"/>
  <c r="AR121" i="3"/>
  <c r="BK121" i="3" s="1"/>
  <c r="AQ121" i="3"/>
  <c r="AR172" i="3"/>
  <c r="AQ172" i="3"/>
  <c r="AR204" i="3"/>
  <c r="BK204" i="3" s="1"/>
  <c r="AQ204" i="3"/>
  <c r="AR224" i="3"/>
  <c r="AQ224" i="3"/>
  <c r="AR146" i="3"/>
  <c r="BK146" i="3" s="1"/>
  <c r="AQ146" i="3"/>
  <c r="AR178" i="3"/>
  <c r="AQ178" i="3"/>
  <c r="AR210" i="3"/>
  <c r="BK210" i="3" s="1"/>
  <c r="AQ210" i="3"/>
  <c r="AR253" i="3"/>
  <c r="AQ253" i="3"/>
  <c r="AR269" i="3"/>
  <c r="BK269" i="3" s="1"/>
  <c r="AQ269" i="3"/>
  <c r="AR285" i="3"/>
  <c r="AQ285" i="3"/>
  <c r="AR166" i="3"/>
  <c r="BK166" i="3" s="1"/>
  <c r="AQ166" i="3"/>
  <c r="AR198" i="3"/>
  <c r="BK198" i="3" s="1"/>
  <c r="AQ198" i="3"/>
  <c r="AR222" i="3"/>
  <c r="BK222" i="3" s="1"/>
  <c r="AQ222" i="3"/>
  <c r="AR152" i="3"/>
  <c r="AQ152" i="3"/>
  <c r="AR184" i="3"/>
  <c r="BK184" i="3" s="1"/>
  <c r="AQ184" i="3"/>
  <c r="AR239" i="3"/>
  <c r="AQ239" i="3"/>
  <c r="AR255" i="3"/>
  <c r="BK255" i="3" s="1"/>
  <c r="AQ255" i="3"/>
  <c r="AR271" i="3"/>
  <c r="AQ271" i="3"/>
  <c r="AR287" i="3"/>
  <c r="BK287" i="3" s="1"/>
  <c r="AQ287" i="3"/>
  <c r="AR161" i="3"/>
  <c r="BK161" i="3" s="1"/>
  <c r="AQ161" i="3"/>
  <c r="AR104" i="3"/>
  <c r="BK104" i="3" s="1"/>
  <c r="AQ104" i="3"/>
  <c r="AR114" i="3"/>
  <c r="AQ114" i="3"/>
  <c r="AR105" i="3"/>
  <c r="BK105" i="3" s="1"/>
  <c r="AQ105" i="3"/>
  <c r="AR6" i="3"/>
  <c r="AQ6" i="3"/>
  <c r="AR197" i="3"/>
  <c r="BK197" i="3" s="1"/>
  <c r="AQ197" i="3"/>
  <c r="AR142" i="3"/>
  <c r="AQ142" i="3"/>
  <c r="AR126" i="3"/>
  <c r="BK126" i="3" s="1"/>
  <c r="AQ126" i="3"/>
  <c r="AR167" i="3"/>
  <c r="AQ167" i="3"/>
  <c r="AR125" i="3"/>
  <c r="BK125" i="3" s="1"/>
  <c r="AQ125" i="3"/>
  <c r="AR179" i="3"/>
  <c r="BK179" i="3" s="1"/>
  <c r="AQ179" i="3"/>
  <c r="AR131" i="3"/>
  <c r="BK131" i="3" s="1"/>
  <c r="AQ131" i="3"/>
  <c r="AR278" i="3"/>
  <c r="BK278" i="3" s="1"/>
  <c r="AQ278" i="3"/>
  <c r="AR262" i="3"/>
  <c r="BK262" i="3" s="1"/>
  <c r="AQ262" i="3"/>
  <c r="AR246" i="3"/>
  <c r="AQ246" i="3"/>
  <c r="AR231" i="3"/>
  <c r="BK231" i="3" s="1"/>
  <c r="AQ231" i="3"/>
  <c r="AR215" i="3"/>
  <c r="AQ215" i="3"/>
  <c r="AR157" i="3"/>
  <c r="AQ157" i="3"/>
  <c r="AR132" i="3"/>
  <c r="BK132" i="3" s="1"/>
  <c r="AQ132" i="3"/>
  <c r="AR207" i="3"/>
  <c r="BK207" i="3" s="1"/>
  <c r="AQ207" i="3"/>
  <c r="AR145" i="3"/>
  <c r="BK145" i="3" s="1"/>
  <c r="AQ145" i="3"/>
  <c r="AR148" i="3"/>
  <c r="BK148" i="3" s="1"/>
  <c r="AQ148" i="3"/>
  <c r="AR180" i="3"/>
  <c r="AQ180" i="3"/>
  <c r="AR212" i="3"/>
  <c r="BK212" i="3" s="1"/>
  <c r="AQ212" i="3"/>
  <c r="AR228" i="3"/>
  <c r="AQ228" i="3"/>
  <c r="AR154" i="3"/>
  <c r="BK154" i="3" s="1"/>
  <c r="AQ154" i="3"/>
  <c r="AR186" i="3"/>
  <c r="AQ186" i="3"/>
  <c r="AR241" i="3"/>
  <c r="BK241" i="3" s="1"/>
  <c r="AQ241" i="3"/>
  <c r="AR257" i="3"/>
  <c r="BK257" i="3" s="1"/>
  <c r="AQ257" i="3"/>
  <c r="AR273" i="3"/>
  <c r="BK273" i="3" s="1"/>
  <c r="AQ273" i="3"/>
  <c r="AR289" i="3"/>
  <c r="AQ289" i="3"/>
  <c r="AR174" i="3"/>
  <c r="BK174" i="3" s="1"/>
  <c r="AQ174" i="3"/>
  <c r="AR206" i="3"/>
  <c r="BK206" i="3" s="1"/>
  <c r="AQ206" i="3"/>
  <c r="AR226" i="3"/>
  <c r="BK226" i="3" s="1"/>
  <c r="AQ226" i="3"/>
  <c r="AR160" i="3"/>
  <c r="AQ160" i="3"/>
  <c r="AR192" i="3"/>
  <c r="BK192" i="3" s="1"/>
  <c r="AQ192" i="3"/>
  <c r="AR243" i="3"/>
  <c r="BK243" i="3" s="1"/>
  <c r="AQ243" i="3"/>
  <c r="AR259" i="3"/>
  <c r="BK259" i="3" s="1"/>
  <c r="AQ259" i="3"/>
  <c r="AR275" i="3"/>
  <c r="AQ275" i="3"/>
  <c r="AR112" i="3"/>
  <c r="BK112" i="3" s="1"/>
  <c r="AQ112" i="3"/>
  <c r="AR106" i="3"/>
  <c r="AQ106" i="3"/>
  <c r="AR90" i="3"/>
  <c r="AQ90" i="3"/>
  <c r="AR82" i="3"/>
  <c r="AQ82" i="3"/>
  <c r="AR47" i="3"/>
  <c r="AQ47" i="3"/>
  <c r="AR39" i="3"/>
  <c r="AQ39" i="3"/>
  <c r="AR27" i="3"/>
  <c r="AQ27" i="3"/>
  <c r="AR76" i="3"/>
  <c r="AQ76" i="3"/>
  <c r="AR272" i="3"/>
  <c r="BK272" i="3" s="1"/>
  <c r="AQ272" i="3"/>
  <c r="AR93" i="3"/>
  <c r="AQ93" i="3"/>
  <c r="AR81" i="3"/>
  <c r="AQ81" i="3"/>
  <c r="AR46" i="3"/>
  <c r="AQ46" i="3"/>
  <c r="AR34" i="3"/>
  <c r="AQ34" i="3"/>
  <c r="AR30" i="3"/>
  <c r="AQ30" i="3"/>
  <c r="AR26" i="3"/>
  <c r="AQ26" i="3"/>
  <c r="AR22" i="3"/>
  <c r="AQ22" i="3"/>
  <c r="AR75" i="3"/>
  <c r="BK75" i="3" s="1"/>
  <c r="AQ75" i="3"/>
  <c r="AR71" i="3"/>
  <c r="AQ71" i="3"/>
  <c r="AR67" i="3"/>
  <c r="BK67" i="3" s="1"/>
  <c r="AQ67" i="3"/>
  <c r="AR63" i="3"/>
  <c r="BK63" i="3" s="1"/>
  <c r="AQ63" i="3"/>
  <c r="AR59" i="3"/>
  <c r="BK59" i="3" s="1"/>
  <c r="AQ59" i="3"/>
  <c r="AR55" i="3"/>
  <c r="AQ55" i="3"/>
  <c r="AR15" i="3"/>
  <c r="BK15" i="3" s="1"/>
  <c r="AQ15" i="3"/>
  <c r="AR7" i="3"/>
  <c r="BK7" i="3" s="1"/>
  <c r="AQ7" i="3"/>
  <c r="AR177" i="3"/>
  <c r="BK177" i="3" s="1"/>
  <c r="AQ177" i="3"/>
  <c r="AR115" i="3"/>
  <c r="AQ115" i="3"/>
  <c r="AR201" i="3"/>
  <c r="BK201" i="3" s="1"/>
  <c r="AQ201" i="3"/>
  <c r="AR103" i="3"/>
  <c r="AQ103" i="3"/>
  <c r="AR203" i="3"/>
  <c r="BK203" i="3" s="1"/>
  <c r="AQ203" i="3"/>
  <c r="AR143" i="3"/>
  <c r="AQ143" i="3"/>
  <c r="AR284" i="3"/>
  <c r="BK284" i="3" s="1"/>
  <c r="AQ284" i="3"/>
  <c r="AR268" i="3"/>
  <c r="AQ268" i="3"/>
  <c r="AR252" i="3"/>
  <c r="BK252" i="3" s="1"/>
  <c r="AQ252" i="3"/>
  <c r="AR237" i="3"/>
  <c r="AQ237" i="3"/>
  <c r="AR221" i="3"/>
  <c r="BK221" i="3" s="1"/>
  <c r="AQ221" i="3"/>
  <c r="AR181" i="3"/>
  <c r="BK181" i="3" s="1"/>
  <c r="AQ181" i="3"/>
  <c r="AR138" i="3"/>
  <c r="BK138" i="3" s="1"/>
  <c r="AQ138" i="3"/>
  <c r="AR122" i="3"/>
  <c r="AQ122" i="3"/>
  <c r="AR151" i="3"/>
  <c r="AQ151" i="3"/>
  <c r="AR163" i="3"/>
  <c r="AQ163" i="3"/>
  <c r="AR123" i="3"/>
  <c r="BK123" i="3" s="1"/>
  <c r="AQ123" i="3"/>
  <c r="AR290" i="3"/>
  <c r="BK290" i="3" s="1"/>
  <c r="AQ290" i="3"/>
  <c r="AR274" i="3"/>
  <c r="BK274" i="3" s="1"/>
  <c r="AQ274" i="3"/>
  <c r="AR258" i="3"/>
  <c r="BK258" i="3" s="1"/>
  <c r="AQ258" i="3"/>
  <c r="AR242" i="3"/>
  <c r="BK242" i="3" s="1"/>
  <c r="AQ242" i="3"/>
  <c r="AR227" i="3"/>
  <c r="BK227" i="3" s="1"/>
  <c r="AQ227" i="3"/>
  <c r="AR205" i="3"/>
  <c r="BK205" i="3" s="1"/>
  <c r="AQ205" i="3"/>
  <c r="AR144" i="3"/>
  <c r="AQ144" i="3"/>
  <c r="AR128" i="3"/>
  <c r="BK128" i="3" s="1"/>
  <c r="AQ128" i="3"/>
  <c r="AR191" i="3"/>
  <c r="AQ191" i="3"/>
  <c r="AR137" i="3"/>
  <c r="BK137" i="3" s="1"/>
  <c r="AQ137" i="3"/>
  <c r="AR156" i="3"/>
  <c r="AQ156" i="3"/>
  <c r="AR188" i="3"/>
  <c r="BK188" i="3" s="1"/>
  <c r="AQ188" i="3"/>
  <c r="AR216" i="3"/>
  <c r="BK216" i="3" s="1"/>
  <c r="AQ216" i="3"/>
  <c r="AR232" i="3"/>
  <c r="BK232" i="3" s="1"/>
  <c r="AQ232" i="3"/>
  <c r="AR162" i="3"/>
  <c r="AQ162" i="3"/>
  <c r="AR194" i="3"/>
  <c r="BK194" i="3" s="1"/>
  <c r="AQ194" i="3"/>
  <c r="AR245" i="3"/>
  <c r="BK245" i="3" s="1"/>
  <c r="AQ245" i="3"/>
  <c r="AR261" i="3"/>
  <c r="BK261" i="3" s="1"/>
  <c r="AQ261" i="3"/>
  <c r="AR277" i="3"/>
  <c r="AQ277" i="3"/>
  <c r="AR150" i="3"/>
  <c r="BK150" i="3" s="1"/>
  <c r="AQ150" i="3"/>
  <c r="AR182" i="3"/>
  <c r="AQ182" i="3"/>
  <c r="AR214" i="3"/>
  <c r="BK214" i="3" s="1"/>
  <c r="AQ214" i="3"/>
  <c r="AR230" i="3"/>
  <c r="AQ230" i="3"/>
  <c r="AR168" i="3"/>
  <c r="BK168" i="3" s="1"/>
  <c r="AQ168" i="3"/>
  <c r="AR200" i="3"/>
  <c r="BK200" i="3" s="1"/>
  <c r="AQ200" i="3"/>
  <c r="AR247" i="3"/>
  <c r="BK247" i="3" s="1"/>
  <c r="AQ247" i="3"/>
  <c r="AR263" i="3"/>
  <c r="BK263" i="3" s="1"/>
  <c r="AQ263" i="3"/>
  <c r="AR279" i="3"/>
  <c r="BK279" i="3" s="1"/>
  <c r="AQ279" i="3"/>
  <c r="AR119" i="3"/>
  <c r="BK119" i="3" s="1"/>
  <c r="AQ119" i="3"/>
  <c r="AR185" i="3"/>
  <c r="BK185" i="3" s="1"/>
  <c r="AQ185" i="3"/>
  <c r="AR99" i="3"/>
  <c r="AQ99" i="3"/>
  <c r="AR14" i="3"/>
  <c r="BK14" i="3" s="1"/>
  <c r="AQ14" i="3"/>
  <c r="AR8" i="3"/>
  <c r="AQ8" i="3"/>
  <c r="AR94" i="3"/>
  <c r="AQ94" i="3"/>
  <c r="AR86" i="3"/>
  <c r="AQ86" i="3"/>
  <c r="AR51" i="3"/>
  <c r="AQ51" i="3"/>
  <c r="AR35" i="3"/>
  <c r="AQ35" i="3"/>
  <c r="AR23" i="3"/>
  <c r="AQ23" i="3"/>
  <c r="AR72" i="3"/>
  <c r="BK72" i="3" s="1"/>
  <c r="AQ72" i="3"/>
  <c r="AR64" i="3"/>
  <c r="BK64" i="3" s="1"/>
  <c r="AQ64" i="3"/>
  <c r="AR16" i="3"/>
  <c r="BK16" i="3" s="1"/>
  <c r="AQ16" i="3"/>
  <c r="AR209" i="3"/>
  <c r="BK209" i="3" s="1"/>
  <c r="AQ209" i="3"/>
  <c r="AR110" i="3"/>
  <c r="BK110" i="3" s="1"/>
  <c r="AQ110" i="3"/>
  <c r="AR155" i="3"/>
  <c r="AQ155" i="3"/>
  <c r="AR288" i="3"/>
  <c r="BK288" i="3" s="1"/>
  <c r="AQ288" i="3"/>
  <c r="AR225" i="3"/>
  <c r="BK225" i="3" s="1"/>
  <c r="AQ225" i="3"/>
  <c r="AR89" i="3"/>
  <c r="AQ89" i="3"/>
  <c r="AR50" i="3"/>
  <c r="AQ50" i="3"/>
  <c r="AR38" i="3"/>
  <c r="AQ38" i="3"/>
  <c r="AR96" i="3"/>
  <c r="AQ96" i="3"/>
  <c r="AR92" i="3"/>
  <c r="AQ92" i="3"/>
  <c r="AR88" i="3"/>
  <c r="AQ88" i="3"/>
  <c r="AR84" i="3"/>
  <c r="AQ84" i="3"/>
  <c r="AR80" i="3"/>
  <c r="AQ80" i="3"/>
  <c r="AR53" i="3"/>
  <c r="AQ53" i="3"/>
  <c r="AR49" i="3"/>
  <c r="AQ49" i="3"/>
  <c r="AR45" i="3"/>
  <c r="AQ45" i="3"/>
  <c r="AR41" i="3"/>
  <c r="AQ41" i="3"/>
  <c r="AR37" i="3"/>
  <c r="AQ37" i="3"/>
  <c r="AR33" i="3"/>
  <c r="AQ33" i="3"/>
  <c r="AR29" i="3"/>
  <c r="AQ29" i="3"/>
  <c r="AR25" i="3"/>
  <c r="AQ25" i="3"/>
  <c r="AR21" i="3"/>
  <c r="AQ21" i="3"/>
  <c r="AR74" i="3"/>
  <c r="BK74" i="3" s="1"/>
  <c r="AQ74" i="3"/>
  <c r="AR70" i="3"/>
  <c r="AQ70" i="3"/>
  <c r="AR66" i="3"/>
  <c r="BK66" i="3" s="1"/>
  <c r="AQ66" i="3"/>
  <c r="AR62" i="3"/>
  <c r="BK62" i="3" s="1"/>
  <c r="AQ62" i="3"/>
  <c r="AR58" i="3"/>
  <c r="BK58" i="3" s="1"/>
  <c r="AQ58" i="3"/>
  <c r="AR18" i="3"/>
  <c r="AQ18" i="3"/>
  <c r="AR13" i="3"/>
  <c r="BK13" i="3" s="1"/>
  <c r="AQ13" i="3"/>
  <c r="AR116" i="3"/>
  <c r="BK116" i="3" s="1"/>
  <c r="AQ116" i="3"/>
  <c r="AR107" i="3"/>
  <c r="BK107" i="3" s="1"/>
  <c r="AQ107" i="3"/>
  <c r="AR169" i="3"/>
  <c r="BK169" i="3" s="1"/>
  <c r="AQ169" i="3"/>
  <c r="AR117" i="3"/>
  <c r="BK117" i="3" s="1"/>
  <c r="AQ117" i="3"/>
  <c r="AR187" i="3"/>
  <c r="BK187" i="3" s="1"/>
  <c r="AQ187" i="3"/>
  <c r="AR135" i="3"/>
  <c r="BK135" i="3" s="1"/>
  <c r="AQ135" i="3"/>
  <c r="AR280" i="3"/>
  <c r="BK280" i="3" s="1"/>
  <c r="AQ280" i="3"/>
  <c r="AR264" i="3"/>
  <c r="BK264" i="3" s="1"/>
  <c r="AQ264" i="3"/>
  <c r="AR248" i="3"/>
  <c r="BK248" i="3" s="1"/>
  <c r="AQ248" i="3"/>
  <c r="AR233" i="3"/>
  <c r="BK233" i="3" s="1"/>
  <c r="AQ233" i="3"/>
  <c r="AR217" i="3"/>
  <c r="BK217" i="3" s="1"/>
  <c r="AQ217" i="3"/>
  <c r="AR165" i="3"/>
  <c r="AQ165" i="3"/>
  <c r="AR134" i="3"/>
  <c r="BK134" i="3" s="1"/>
  <c r="AQ134" i="3"/>
  <c r="AR199" i="3"/>
  <c r="BK199" i="3" s="1"/>
  <c r="AQ199" i="3"/>
  <c r="AR141" i="3"/>
  <c r="BK141" i="3" s="1"/>
  <c r="AQ141" i="3"/>
  <c r="AR211" i="3"/>
  <c r="BK211" i="3" s="1"/>
  <c r="AQ211" i="3"/>
  <c r="AR147" i="3"/>
  <c r="AQ147" i="3"/>
  <c r="AR286" i="3"/>
  <c r="BK286" i="3" s="1"/>
  <c r="AQ286" i="3"/>
  <c r="AR270" i="3"/>
  <c r="BK270" i="3" s="1"/>
  <c r="AQ270" i="3"/>
  <c r="AR254" i="3"/>
  <c r="BK254" i="3" s="1"/>
  <c r="AQ254" i="3"/>
  <c r="AR238" i="3"/>
  <c r="BK238" i="3" s="1"/>
  <c r="AQ238" i="3"/>
  <c r="AR223" i="3"/>
  <c r="BK223" i="3" s="1"/>
  <c r="AQ223" i="3"/>
  <c r="AR189" i="3"/>
  <c r="BK189" i="3" s="1"/>
  <c r="AQ189" i="3"/>
  <c r="AR140" i="3"/>
  <c r="BK140" i="3" s="1"/>
  <c r="AQ140" i="3"/>
  <c r="AR124" i="3"/>
  <c r="BK124" i="3" s="1"/>
  <c r="AQ124" i="3"/>
  <c r="AR175" i="3"/>
  <c r="AQ175" i="3"/>
  <c r="AR129" i="3"/>
  <c r="BK129" i="3" s="1"/>
  <c r="AQ129" i="3"/>
  <c r="AR164" i="3"/>
  <c r="BK164" i="3" s="1"/>
  <c r="AQ164" i="3"/>
  <c r="AR196" i="3"/>
  <c r="BK196" i="3" s="1"/>
  <c r="AQ196" i="3"/>
  <c r="AR220" i="3"/>
  <c r="BK220" i="3" s="1"/>
  <c r="AQ220" i="3"/>
  <c r="AR236" i="3"/>
  <c r="BK236" i="3" s="1"/>
  <c r="AQ236" i="3"/>
  <c r="AR170" i="3"/>
  <c r="BK170" i="3" s="1"/>
  <c r="AQ170" i="3"/>
  <c r="AR202" i="3"/>
  <c r="AQ202" i="3"/>
  <c r="AR249" i="3"/>
  <c r="BK249" i="3" s="1"/>
  <c r="AQ249" i="3"/>
  <c r="AR265" i="3"/>
  <c r="AQ265" i="3"/>
  <c r="AR281" i="3"/>
  <c r="BK281" i="3" s="1"/>
  <c r="AQ281" i="3"/>
  <c r="AR158" i="3"/>
  <c r="AQ158" i="3"/>
  <c r="AR190" i="3"/>
  <c r="BK190" i="3" s="1"/>
  <c r="AQ190" i="3"/>
  <c r="AR218" i="3"/>
  <c r="AQ218" i="3"/>
  <c r="AR234" i="3"/>
  <c r="BK234" i="3" s="1"/>
  <c r="AQ234" i="3"/>
  <c r="AR176" i="3"/>
  <c r="BK176" i="3" s="1"/>
  <c r="AQ176" i="3"/>
  <c r="AR208" i="3"/>
  <c r="BK208" i="3" s="1"/>
  <c r="AQ208" i="3"/>
  <c r="AR251" i="3"/>
  <c r="BK251" i="3" s="1"/>
  <c r="AQ251" i="3"/>
  <c r="AR267" i="3"/>
  <c r="BK267" i="3" s="1"/>
  <c r="AQ267" i="3"/>
  <c r="AR283" i="3"/>
  <c r="AQ283" i="3"/>
  <c r="AR111" i="3"/>
  <c r="BK111" i="3" s="1"/>
  <c r="AQ111" i="3"/>
  <c r="AR153" i="3"/>
  <c r="AQ153" i="3"/>
  <c r="AR113" i="3"/>
  <c r="BK113" i="3" s="1"/>
  <c r="AQ113" i="3"/>
  <c r="AR12" i="3"/>
  <c r="BK12" i="3" s="1"/>
  <c r="AQ12" i="3"/>
  <c r="AR10" i="3"/>
  <c r="BK10" i="3" s="1"/>
  <c r="AQ10" i="3"/>
  <c r="AR193" i="3"/>
  <c r="BK193" i="3" s="1"/>
  <c r="AQ193" i="3"/>
  <c r="AR138" i="2"/>
  <c r="AQ138" i="2"/>
  <c r="AR118" i="2"/>
  <c r="AQ118" i="2"/>
  <c r="AR114" i="2"/>
  <c r="AQ114" i="2"/>
  <c r="AR110" i="2"/>
  <c r="AQ110" i="2"/>
  <c r="AR106" i="2"/>
  <c r="AQ106" i="2"/>
  <c r="AR98" i="2"/>
  <c r="AQ98" i="2"/>
  <c r="AR46" i="2"/>
  <c r="AQ46" i="2"/>
  <c r="AR121" i="2"/>
  <c r="AQ121" i="2"/>
  <c r="AR117" i="2"/>
  <c r="AQ117" i="2"/>
  <c r="AR109" i="2"/>
  <c r="AQ109" i="2"/>
  <c r="AR105" i="2"/>
  <c r="AQ105" i="2"/>
  <c r="AR97" i="2"/>
  <c r="AQ97" i="2"/>
  <c r="AR73" i="2"/>
  <c r="AQ73" i="2"/>
  <c r="AR8" i="2"/>
  <c r="AQ8" i="2"/>
  <c r="AR144" i="2"/>
  <c r="AQ144" i="2"/>
  <c r="AR132" i="2"/>
  <c r="AQ132" i="2"/>
  <c r="AR116" i="2"/>
  <c r="AQ116" i="2"/>
  <c r="AR112" i="2"/>
  <c r="AQ112" i="2"/>
  <c r="AR108" i="2"/>
  <c r="AQ108" i="2"/>
  <c r="AR104" i="2"/>
  <c r="AQ104" i="2"/>
  <c r="AR96" i="2"/>
  <c r="AQ96" i="2"/>
  <c r="AR68" i="2"/>
  <c r="AQ68" i="2"/>
  <c r="AR22" i="2"/>
  <c r="AQ22" i="2"/>
  <c r="AR6" i="2"/>
  <c r="AQ6" i="2"/>
  <c r="AR127" i="2"/>
  <c r="AQ127" i="2"/>
  <c r="AR123" i="2"/>
  <c r="AQ123" i="2"/>
  <c r="AR119" i="2"/>
  <c r="AQ119" i="2"/>
  <c r="AR115" i="2"/>
  <c r="AQ115" i="2"/>
  <c r="AR107" i="2"/>
  <c r="AQ107" i="2"/>
  <c r="AR103" i="2"/>
  <c r="AQ103" i="2"/>
  <c r="AR99" i="2"/>
  <c r="AQ99" i="2"/>
  <c r="AR42" i="2"/>
  <c r="AQ42" i="2"/>
  <c r="Z34" i="2"/>
  <c r="Z25" i="2"/>
  <c r="Z17" i="2"/>
  <c r="Z9" i="2"/>
  <c r="Z29" i="2"/>
  <c r="Z168" i="2"/>
  <c r="Z152" i="2"/>
  <c r="Z37" i="2"/>
  <c r="Z166" i="2"/>
  <c r="Z162" i="2"/>
  <c r="Z158" i="2"/>
  <c r="Z154" i="2"/>
  <c r="Z150" i="2"/>
  <c r="Z146" i="2"/>
  <c r="Z35" i="2"/>
  <c r="Z79" i="4"/>
  <c r="AP79" i="4"/>
  <c r="AP82" i="4"/>
  <c r="AR82" i="4" s="1"/>
  <c r="BK82" i="4" s="1"/>
  <c r="Z143" i="2"/>
  <c r="Z139" i="2"/>
  <c r="Z135" i="2"/>
  <c r="Z131" i="2"/>
  <c r="Z111" i="2"/>
  <c r="Z95" i="2"/>
  <c r="Z91" i="2"/>
  <c r="Z87" i="2"/>
  <c r="Z83" i="2"/>
  <c r="Z79" i="2"/>
  <c r="Z75" i="2"/>
  <c r="Z71" i="2"/>
  <c r="Z67" i="2"/>
  <c r="Z63" i="2"/>
  <c r="Z59" i="2"/>
  <c r="Z55" i="2"/>
  <c r="Z51" i="2"/>
  <c r="Z47" i="2"/>
  <c r="Z38" i="2"/>
  <c r="Z30" i="2"/>
  <c r="Z21" i="2"/>
  <c r="Z13" i="2"/>
  <c r="Z142" i="2"/>
  <c r="Z134" i="2"/>
  <c r="Z130" i="2"/>
  <c r="Z126" i="2"/>
  <c r="Z122" i="2"/>
  <c r="Z102" i="2"/>
  <c r="Z94" i="2"/>
  <c r="Z90" i="2"/>
  <c r="Z86" i="2"/>
  <c r="Z82" i="2"/>
  <c r="Z78" i="2"/>
  <c r="Z74" i="2"/>
  <c r="Z70" i="2"/>
  <c r="Z66" i="2"/>
  <c r="Z62" i="2"/>
  <c r="Z58" i="2"/>
  <c r="Z54" i="2"/>
  <c r="Z50" i="2"/>
  <c r="Z41" i="2"/>
  <c r="Z36" i="2"/>
  <c r="Z27" i="2"/>
  <c r="Z19" i="2"/>
  <c r="Z11" i="2"/>
  <c r="Z145" i="2"/>
  <c r="Z141" i="2"/>
  <c r="Z137" i="2"/>
  <c r="Z133" i="2"/>
  <c r="Z129" i="2"/>
  <c r="Z125" i="2"/>
  <c r="Z113" i="2"/>
  <c r="Z101" i="2"/>
  <c r="Z93" i="2"/>
  <c r="Z89" i="2"/>
  <c r="Z85" i="2"/>
  <c r="Z81" i="2"/>
  <c r="Z77" i="2"/>
  <c r="Z69" i="2"/>
  <c r="Z65" i="2"/>
  <c r="Z61" i="2"/>
  <c r="Z57" i="2"/>
  <c r="Z53" i="2"/>
  <c r="Z49" i="2"/>
  <c r="Z45" i="2"/>
  <c r="Z40" i="2"/>
  <c r="Z140" i="2"/>
  <c r="Z136" i="2"/>
  <c r="Z128" i="2"/>
  <c r="Z124" i="2"/>
  <c r="Z120" i="2"/>
  <c r="Z100" i="2"/>
  <c r="Z92" i="2"/>
  <c r="Z88" i="2"/>
  <c r="Z84" i="2"/>
  <c r="Z80" i="2"/>
  <c r="Z76" i="2"/>
  <c r="Z72" i="2"/>
  <c r="Z64" i="2"/>
  <c r="Z60" i="2"/>
  <c r="Z56" i="2"/>
  <c r="Z52" i="2"/>
  <c r="Z48" i="2"/>
  <c r="Z43" i="2"/>
  <c r="Z32" i="2"/>
  <c r="Z23" i="2"/>
  <c r="Z15" i="2"/>
  <c r="Z7" i="2"/>
  <c r="Z164" i="2"/>
  <c r="Z148" i="2"/>
  <c r="Z33" i="2"/>
  <c r="Z18" i="2"/>
  <c r="Z165" i="2"/>
  <c r="Z161" i="2"/>
  <c r="Z157" i="2"/>
  <c r="Z153" i="2"/>
  <c r="Z149" i="2"/>
  <c r="Z31" i="2"/>
  <c r="Z28" i="2"/>
  <c r="AP87" i="4"/>
  <c r="Z87" i="4"/>
  <c r="Z80" i="4"/>
  <c r="AP80" i="4"/>
  <c r="AP81" i="4"/>
  <c r="Z81" i="4"/>
  <c r="Z14" i="2"/>
  <c r="Z160" i="2"/>
  <c r="Z24" i="2"/>
  <c r="Z85" i="4"/>
  <c r="AP85" i="4"/>
  <c r="Z77" i="4"/>
  <c r="AP77" i="4"/>
  <c r="Z84" i="4"/>
  <c r="AP84" i="4"/>
  <c r="Z156" i="2"/>
  <c r="Z12" i="2"/>
  <c r="Z26" i="2"/>
  <c r="Z10" i="2"/>
  <c r="Z167" i="2"/>
  <c r="Z163" i="2"/>
  <c r="Z159" i="2"/>
  <c r="Z155" i="2"/>
  <c r="Z151" i="2"/>
  <c r="Z147" i="2"/>
  <c r="Z16" i="2"/>
  <c r="Z20" i="2"/>
  <c r="Z86" i="4"/>
  <c r="AP86" i="4"/>
  <c r="Z83" i="4"/>
  <c r="AP83" i="4"/>
  <c r="Z78" i="4"/>
  <c r="AP78" i="4"/>
  <c r="AP306" i="3"/>
  <c r="Z306" i="3"/>
  <c r="AP304" i="3"/>
  <c r="Z304" i="3"/>
  <c r="AP305" i="3"/>
  <c r="Z305" i="3"/>
  <c r="AP191" i="2"/>
  <c r="Z191" i="2"/>
  <c r="AP190" i="2"/>
  <c r="Z190" i="2"/>
  <c r="Z303" i="3"/>
  <c r="AP300" i="3"/>
  <c r="Z300" i="3"/>
  <c r="Z302" i="3"/>
  <c r="Z298" i="3"/>
  <c r="AP298" i="3"/>
  <c r="AP293" i="3"/>
  <c r="Z293" i="3"/>
  <c r="AP294" i="3"/>
  <c r="Z294" i="3"/>
  <c r="Z296" i="3"/>
  <c r="AP296" i="3"/>
  <c r="AP301" i="3"/>
  <c r="Z301" i="3"/>
  <c r="AP292" i="3"/>
  <c r="Z292" i="3"/>
  <c r="AP291" i="3"/>
  <c r="Z291" i="3"/>
  <c r="Z297" i="3"/>
  <c r="AP297" i="3"/>
  <c r="Z295" i="3"/>
  <c r="AP295" i="3"/>
  <c r="AP299" i="3"/>
  <c r="Z299" i="3"/>
  <c r="Z189" i="2"/>
  <c r="Z188" i="2"/>
  <c r="Z184" i="2"/>
  <c r="AP176" i="2"/>
  <c r="Z176" i="2"/>
  <c r="Z187" i="2"/>
  <c r="Z182" i="2"/>
  <c r="AP174" i="2"/>
  <c r="Z174" i="2"/>
  <c r="Z183" i="2"/>
  <c r="AP181" i="2"/>
  <c r="Z181" i="2"/>
  <c r="AP173" i="2"/>
  <c r="Z173" i="2"/>
  <c r="Z179" i="2"/>
  <c r="AP179" i="2"/>
  <c r="Z180" i="2"/>
  <c r="AP180" i="2"/>
  <c r="Z172" i="2"/>
  <c r="AP172" i="2"/>
  <c r="AP175" i="2"/>
  <c r="Z175" i="2"/>
  <c r="AP171" i="2"/>
  <c r="Z171" i="2"/>
  <c r="Z186" i="2"/>
  <c r="AP186" i="2"/>
  <c r="Z178" i="2"/>
  <c r="AP178" i="2"/>
  <c r="AP170" i="2"/>
  <c r="Z170" i="2"/>
  <c r="Z185" i="2"/>
  <c r="AP177" i="2"/>
  <c r="Z177" i="2"/>
  <c r="AP169" i="2"/>
  <c r="Z169" i="2"/>
  <c r="AA31" i="4"/>
  <c r="AP31" i="4" s="1"/>
  <c r="I14" i="21"/>
  <c r="I14" i="19"/>
  <c r="I14" i="20"/>
  <c r="F11" i="21"/>
  <c r="F15" i="21" s="1"/>
  <c r="G11" i="21"/>
  <c r="H11" i="21" s="1"/>
  <c r="BI5" i="3"/>
  <c r="AP5" i="3" s="1"/>
  <c r="AQ5" i="3" s="1"/>
  <c r="I9" i="19"/>
  <c r="I9" i="21"/>
  <c r="I9" i="20"/>
  <c r="BH5" i="1"/>
  <c r="AO5" i="1" s="1"/>
  <c r="I6" i="21"/>
  <c r="I6" i="19"/>
  <c r="I6" i="20"/>
  <c r="BI5" i="2"/>
  <c r="V39" i="2"/>
  <c r="BI39" i="2" s="1"/>
  <c r="BK103" i="3"/>
  <c r="BK127" i="3"/>
  <c r="BK260" i="3"/>
  <c r="BK229" i="3"/>
  <c r="BK115" i="3"/>
  <c r="BK100" i="3"/>
  <c r="BK102" i="3"/>
  <c r="BK240" i="3"/>
  <c r="BK142" i="3"/>
  <c r="BK195" i="3"/>
  <c r="BK282" i="3"/>
  <c r="BK250" i="3"/>
  <c r="BK219" i="3"/>
  <c r="BK144" i="3"/>
  <c r="BK136" i="3"/>
  <c r="BK180" i="3"/>
  <c r="BK228" i="3"/>
  <c r="BK162" i="3"/>
  <c r="BK253" i="3"/>
  <c r="BK277" i="3"/>
  <c r="BK285" i="3"/>
  <c r="BK230" i="3"/>
  <c r="BK152" i="3"/>
  <c r="BK239" i="3"/>
  <c r="BK271" i="3"/>
  <c r="D34" i="20"/>
  <c r="D37" i="20" s="1"/>
  <c r="AA6" i="4"/>
  <c r="AP6" i="4" s="1"/>
  <c r="AQ6" i="4" s="1"/>
  <c r="AA69" i="4"/>
  <c r="AP69" i="4" s="1"/>
  <c r="AA61" i="4"/>
  <c r="AP61" i="4" s="1"/>
  <c r="AA53" i="4"/>
  <c r="AP53" i="4" s="1"/>
  <c r="AP45" i="4"/>
  <c r="AP33" i="4"/>
  <c r="AA68" i="4"/>
  <c r="AP68" i="4" s="1"/>
  <c r="AA58" i="4"/>
  <c r="AP58" i="4" s="1"/>
  <c r="AA51" i="4"/>
  <c r="AP51" i="4" s="1"/>
  <c r="AP43" i="4"/>
  <c r="AP35" i="4"/>
  <c r="AP27" i="4"/>
  <c r="AA19" i="4"/>
  <c r="AP19" i="4" s="1"/>
  <c r="AQ19" i="4" s="1"/>
  <c r="AA11" i="4"/>
  <c r="AP11" i="4" s="1"/>
  <c r="AQ11" i="4" s="1"/>
  <c r="AA28" i="4"/>
  <c r="AP28" i="4" s="1"/>
  <c r="AQ28" i="4" s="1"/>
  <c r="AA17" i="4"/>
  <c r="AP17" i="4" s="1"/>
  <c r="AQ17" i="4" s="1"/>
  <c r="AA10" i="4"/>
  <c r="AP10" i="4" s="1"/>
  <c r="AQ10" i="4" s="1"/>
  <c r="AA65" i="4"/>
  <c r="AP65" i="4" s="1"/>
  <c r="AA59" i="4"/>
  <c r="AP59" i="4" s="1"/>
  <c r="AA49" i="4"/>
  <c r="AP49" i="4" s="1"/>
  <c r="AA42" i="4"/>
  <c r="AP42" i="4" s="1"/>
  <c r="AQ42" i="4" s="1"/>
  <c r="AA36" i="4"/>
  <c r="AP36" i="4" s="1"/>
  <c r="AQ36" i="4" s="1"/>
  <c r="AA74" i="4"/>
  <c r="AP74" i="4" s="1"/>
  <c r="AA62" i="4"/>
  <c r="AP62" i="4" s="1"/>
  <c r="AA56" i="4"/>
  <c r="AP56" i="4" s="1"/>
  <c r="AA48" i="4"/>
  <c r="AP48" i="4" s="1"/>
  <c r="AQ48" i="4" s="1"/>
  <c r="AA40" i="4"/>
  <c r="AP40" i="4" s="1"/>
  <c r="AQ40" i="4" s="1"/>
  <c r="AA38" i="4"/>
  <c r="AP38" i="4" s="1"/>
  <c r="AQ38" i="4" s="1"/>
  <c r="AA24" i="4"/>
  <c r="AP24" i="4" s="1"/>
  <c r="AQ24" i="4" s="1"/>
  <c r="AA16" i="4"/>
  <c r="AP16" i="4" s="1"/>
  <c r="AQ16" i="4" s="1"/>
  <c r="AA7" i="4"/>
  <c r="AP7" i="4" s="1"/>
  <c r="AQ7" i="4" s="1"/>
  <c r="AA29" i="4"/>
  <c r="AP29" i="4" s="1"/>
  <c r="AQ29" i="4" s="1"/>
  <c r="AA18" i="4"/>
  <c r="AP18" i="4" s="1"/>
  <c r="AQ18" i="4" s="1"/>
  <c r="AA9" i="4"/>
  <c r="AP9" i="4" s="1"/>
  <c r="AQ9" i="4" s="1"/>
  <c r="BK143" i="3"/>
  <c r="BK268" i="3"/>
  <c r="BK237" i="3"/>
  <c r="BK122" i="3"/>
  <c r="BK183" i="3"/>
  <c r="BK246" i="3"/>
  <c r="BK215" i="3"/>
  <c r="BK191" i="3"/>
  <c r="BK156" i="3"/>
  <c r="BK172" i="3"/>
  <c r="BK224" i="3"/>
  <c r="BK186" i="3"/>
  <c r="BK202" i="3"/>
  <c r="BK265" i="3"/>
  <c r="BK289" i="3"/>
  <c r="BK158" i="3"/>
  <c r="BK218" i="3"/>
  <c r="BK160" i="3"/>
  <c r="BK275" i="3"/>
  <c r="BK283" i="3"/>
  <c r="BK114" i="3"/>
  <c r="BK99" i="3"/>
  <c r="AA70" i="4"/>
  <c r="AP70" i="4" s="1"/>
  <c r="AA73" i="4"/>
  <c r="AP73" i="4" s="1"/>
  <c r="AA75" i="4"/>
  <c r="AP75" i="4" s="1"/>
  <c r="AA76" i="4"/>
  <c r="AP76" i="4" s="1"/>
  <c r="AR76" i="4" s="1"/>
  <c r="BK76" i="4" s="1"/>
  <c r="AA66" i="4"/>
  <c r="AP66" i="4" s="1"/>
  <c r="AA57" i="4"/>
  <c r="AP57" i="4" s="1"/>
  <c r="AA50" i="4"/>
  <c r="AP50" i="4" s="1"/>
  <c r="AP41" i="4"/>
  <c r="AP37" i="4"/>
  <c r="AA72" i="4"/>
  <c r="AP72" i="4" s="1"/>
  <c r="AA63" i="4"/>
  <c r="AP63" i="4" s="1"/>
  <c r="AA55" i="4"/>
  <c r="AP55" i="4" s="1"/>
  <c r="AP46" i="4"/>
  <c r="AP39" i="4"/>
  <c r="AA23" i="4"/>
  <c r="AA14" i="4"/>
  <c r="AA8" i="4"/>
  <c r="AP8" i="4" s="1"/>
  <c r="AQ8" i="4" s="1"/>
  <c r="AA22" i="4"/>
  <c r="AA15" i="4"/>
  <c r="AA71" i="4"/>
  <c r="AP71" i="4" s="1"/>
  <c r="AA64" i="4"/>
  <c r="AP64" i="4" s="1"/>
  <c r="AA54" i="4"/>
  <c r="AP54" i="4" s="1"/>
  <c r="AA47" i="4"/>
  <c r="AA32" i="4"/>
  <c r="AA30" i="4"/>
  <c r="AP30" i="4" s="1"/>
  <c r="AQ30" i="4" s="1"/>
  <c r="AA67" i="4"/>
  <c r="AP67" i="4" s="1"/>
  <c r="AA60" i="4"/>
  <c r="AP60" i="4" s="1"/>
  <c r="AA52" i="4"/>
  <c r="AP52" i="4" s="1"/>
  <c r="AA44" i="4"/>
  <c r="AA34" i="4"/>
  <c r="AA26" i="4"/>
  <c r="AA20" i="4"/>
  <c r="AA13" i="4"/>
  <c r="AP25" i="4"/>
  <c r="AA21" i="4"/>
  <c r="AA12" i="4"/>
  <c r="BK11" i="3"/>
  <c r="BK9" i="3"/>
  <c r="AP75" i="5"/>
  <c r="BI75" i="5" s="1"/>
  <c r="AP73" i="5"/>
  <c r="BI73" i="5" s="1"/>
  <c r="AP72" i="5"/>
  <c r="BI72" i="5" s="1"/>
  <c r="AP71" i="5"/>
  <c r="BI71" i="5" s="1"/>
  <c r="AP70" i="5"/>
  <c r="BI70" i="5" s="1"/>
  <c r="AP69" i="5"/>
  <c r="BI69" i="5" s="1"/>
  <c r="AP68" i="5"/>
  <c r="BI68" i="5" s="1"/>
  <c r="AP67" i="5"/>
  <c r="BI67" i="5" s="1"/>
  <c r="AP66" i="5"/>
  <c r="BI66" i="5" s="1"/>
  <c r="AP65" i="5"/>
  <c r="BI65" i="5" s="1"/>
  <c r="AP64" i="5"/>
  <c r="BI64" i="5" s="1"/>
  <c r="AP63" i="5"/>
  <c r="BI63" i="5" s="1"/>
  <c r="AP62" i="5"/>
  <c r="BI62" i="5" s="1"/>
  <c r="AP61" i="5"/>
  <c r="BI61" i="5" s="1"/>
  <c r="AP60" i="5"/>
  <c r="BI60" i="5" s="1"/>
  <c r="AP81" i="5"/>
  <c r="BI81" i="5" s="1"/>
  <c r="AP79" i="5"/>
  <c r="BI79" i="5" s="1"/>
  <c r="AP77" i="5"/>
  <c r="BI77" i="5" s="1"/>
  <c r="BK8" i="2"/>
  <c r="AP74" i="5"/>
  <c r="BI74" i="5" s="1"/>
  <c r="AP59" i="5"/>
  <c r="BI59" i="5" s="1"/>
  <c r="AP57" i="5"/>
  <c r="BI57" i="5" s="1"/>
  <c r="AP55" i="5"/>
  <c r="BI55" i="5" s="1"/>
  <c r="AP53" i="5"/>
  <c r="BI53" i="5" s="1"/>
  <c r="AP51" i="5"/>
  <c r="BI51" i="5" s="1"/>
  <c r="AP49" i="5"/>
  <c r="BI49" i="5" s="1"/>
  <c r="AP47" i="5"/>
  <c r="BI47" i="5" s="1"/>
  <c r="AP46" i="5"/>
  <c r="BI46" i="5" s="1"/>
  <c r="AP45" i="5"/>
  <c r="BI45" i="5" s="1"/>
  <c r="AP44" i="5"/>
  <c r="BI44" i="5" s="1"/>
  <c r="AP43" i="5"/>
  <c r="BI43" i="5" s="1"/>
  <c r="AP42" i="5"/>
  <c r="BI42" i="5" s="1"/>
  <c r="AP41" i="5"/>
  <c r="BI41" i="5" s="1"/>
  <c r="AP40" i="5"/>
  <c r="BI40" i="5" s="1"/>
  <c r="AP39" i="5"/>
  <c r="BI39" i="5" s="1"/>
  <c r="AP38" i="5"/>
  <c r="BI38" i="5" s="1"/>
  <c r="AP37" i="5"/>
  <c r="BI37" i="5" s="1"/>
  <c r="AP36" i="5"/>
  <c r="BI36" i="5" s="1"/>
  <c r="AP35" i="5"/>
  <c r="BI35" i="5" s="1"/>
  <c r="AP34" i="5"/>
  <c r="BI34" i="5" s="1"/>
  <c r="AP33" i="5"/>
  <c r="BI33" i="5" s="1"/>
  <c r="AP32" i="5"/>
  <c r="BI32" i="5" s="1"/>
  <c r="AP31" i="5"/>
  <c r="BI31" i="5" s="1"/>
  <c r="AP30" i="5"/>
  <c r="BI30" i="5" s="1"/>
  <c r="AP29" i="5"/>
  <c r="BI29" i="5" s="1"/>
  <c r="AP28" i="5"/>
  <c r="BI28" i="5" s="1"/>
  <c r="AP27" i="5"/>
  <c r="BI27" i="5" s="1"/>
  <c r="AP26" i="5"/>
  <c r="BI26" i="5" s="1"/>
  <c r="AP25" i="5"/>
  <c r="BI25" i="5" s="1"/>
  <c r="AP24" i="5"/>
  <c r="BI24" i="5" s="1"/>
  <c r="AP23" i="5"/>
  <c r="BI23" i="5" s="1"/>
  <c r="AP22" i="5"/>
  <c r="BI22" i="5" s="1"/>
  <c r="AP21" i="5"/>
  <c r="BI21" i="5" s="1"/>
  <c r="AP20" i="5"/>
  <c r="BI20" i="5" s="1"/>
  <c r="AP19" i="5"/>
  <c r="BI19" i="5" s="1"/>
  <c r="AP18" i="5"/>
  <c r="BI18" i="5" s="1"/>
  <c r="AP17" i="5"/>
  <c r="BI17" i="5" s="1"/>
  <c r="AP16" i="5"/>
  <c r="BI16" i="5" s="1"/>
  <c r="AP14" i="5"/>
  <c r="BI14" i="5" s="1"/>
  <c r="AP12" i="5"/>
  <c r="BI12" i="5" s="1"/>
  <c r="AP10" i="5"/>
  <c r="BI10" i="5" s="1"/>
  <c r="AP8" i="5"/>
  <c r="BI8" i="5" s="1"/>
  <c r="AP6" i="5"/>
  <c r="BI6" i="5" s="1"/>
  <c r="BK76" i="3"/>
  <c r="BK70" i="3"/>
  <c r="BK65" i="3"/>
  <c r="BK57" i="3"/>
  <c r="BK55" i="3"/>
  <c r="AN94" i="5"/>
  <c r="X94" i="5"/>
  <c r="Y94" i="5" s="1"/>
  <c r="AN90" i="5"/>
  <c r="X90" i="5"/>
  <c r="Y90" i="5" s="1"/>
  <c r="AN86" i="5"/>
  <c r="X86" i="5"/>
  <c r="Y86" i="5" s="1"/>
  <c r="AN99" i="5"/>
  <c r="X99" i="5"/>
  <c r="Y99" i="5" s="1"/>
  <c r="AN95" i="5"/>
  <c r="X95" i="5"/>
  <c r="Y95" i="5" s="1"/>
  <c r="AN91" i="5"/>
  <c r="X91" i="5"/>
  <c r="Y91" i="5" s="1"/>
  <c r="AN87" i="5"/>
  <c r="X87" i="5"/>
  <c r="Y87" i="5" s="1"/>
  <c r="AN98" i="5"/>
  <c r="X98" i="5"/>
  <c r="Y98" i="5" s="1"/>
  <c r="AN96" i="5"/>
  <c r="X96" i="5"/>
  <c r="Y96" i="5" s="1"/>
  <c r="AN92" i="5"/>
  <c r="X92" i="5"/>
  <c r="Y92" i="5" s="1"/>
  <c r="AN88" i="5"/>
  <c r="X88" i="5"/>
  <c r="Y88" i="5" s="1"/>
  <c r="AN84" i="5"/>
  <c r="X84" i="5"/>
  <c r="Y84" i="5" s="1"/>
  <c r="AN97" i="5"/>
  <c r="X97" i="5"/>
  <c r="Y97" i="5" s="1"/>
  <c r="AN93" i="5"/>
  <c r="X93" i="5"/>
  <c r="Y93" i="5" s="1"/>
  <c r="AN89" i="5"/>
  <c r="X89" i="5"/>
  <c r="Y89" i="5" s="1"/>
  <c r="AN85" i="5"/>
  <c r="X85" i="5"/>
  <c r="Y85" i="5" s="1"/>
  <c r="AP100" i="5"/>
  <c r="BI100" i="5" s="1"/>
  <c r="AP83" i="5"/>
  <c r="BI83" i="5" s="1"/>
  <c r="AP82" i="5"/>
  <c r="BI82" i="5" s="1"/>
  <c r="AP80" i="5"/>
  <c r="BI80" i="5" s="1"/>
  <c r="AP78" i="5"/>
  <c r="BI78" i="5" s="1"/>
  <c r="AP76" i="5"/>
  <c r="BI76" i="5" s="1"/>
  <c r="AP58" i="5"/>
  <c r="BI58" i="5" s="1"/>
  <c r="AP56" i="5"/>
  <c r="BI56" i="5" s="1"/>
  <c r="AP54" i="5"/>
  <c r="BI54" i="5" s="1"/>
  <c r="AP52" i="5"/>
  <c r="BI52" i="5" s="1"/>
  <c r="AP50" i="5"/>
  <c r="BI50" i="5" s="1"/>
  <c r="AP48" i="5"/>
  <c r="BI48" i="5" s="1"/>
  <c r="AP15" i="5"/>
  <c r="BI15" i="5" s="1"/>
  <c r="AP13" i="5"/>
  <c r="BI13" i="5" s="1"/>
  <c r="AP11" i="5"/>
  <c r="BI11" i="5" s="1"/>
  <c r="AP9" i="5"/>
  <c r="BI9" i="5" s="1"/>
  <c r="AP7" i="5"/>
  <c r="BI7" i="5" s="1"/>
  <c r="AP5" i="5"/>
  <c r="BI5" i="5" s="1"/>
  <c r="BK73" i="3"/>
  <c r="BK71" i="3"/>
  <c r="BK60" i="3"/>
  <c r="BK18" i="3"/>
  <c r="BK8" i="3"/>
  <c r="BK6" i="3"/>
  <c r="AQ82" i="4" l="1"/>
  <c r="AR63" i="4"/>
  <c r="BK63" i="4" s="1"/>
  <c r="AQ63" i="4"/>
  <c r="AR50" i="4"/>
  <c r="BK50" i="4" s="1"/>
  <c r="AQ50" i="4"/>
  <c r="AR49" i="4"/>
  <c r="BK49" i="4" s="1"/>
  <c r="AQ49" i="4"/>
  <c r="AR27" i="4"/>
  <c r="BK27" i="4" s="1"/>
  <c r="AQ27" i="4"/>
  <c r="AR58" i="4"/>
  <c r="BK58" i="4" s="1"/>
  <c r="AQ58" i="4"/>
  <c r="AA78" i="4"/>
  <c r="AR78" i="4" s="1"/>
  <c r="BK78" i="4" s="1"/>
  <c r="AQ78" i="4"/>
  <c r="AA86" i="4"/>
  <c r="AQ86" i="4"/>
  <c r="AA77" i="4"/>
  <c r="AR77" i="4" s="1"/>
  <c r="BK77" i="4" s="1"/>
  <c r="AQ77" i="4"/>
  <c r="AR31" i="4"/>
  <c r="BK31" i="4" s="1"/>
  <c r="AQ31" i="4"/>
  <c r="AA80" i="4"/>
  <c r="AR80" i="4" s="1"/>
  <c r="BK80" i="4" s="1"/>
  <c r="AQ80" i="4"/>
  <c r="AA79" i="4"/>
  <c r="AR79" i="4" s="1"/>
  <c r="BK79" i="4" s="1"/>
  <c r="AQ79" i="4"/>
  <c r="AR64" i="4"/>
  <c r="BK64" i="4" s="1"/>
  <c r="AQ64" i="4"/>
  <c r="AR46" i="4"/>
  <c r="BK46" i="4" s="1"/>
  <c r="AQ46" i="4"/>
  <c r="AR37" i="4"/>
  <c r="BK37" i="4" s="1"/>
  <c r="AQ37" i="4"/>
  <c r="AR66" i="4"/>
  <c r="BK66" i="4" s="1"/>
  <c r="AQ66" i="4"/>
  <c r="AR70" i="4"/>
  <c r="BK70" i="4" s="1"/>
  <c r="AQ70" i="4"/>
  <c r="AR65" i="4"/>
  <c r="BK65" i="4" s="1"/>
  <c r="AQ65" i="4"/>
  <c r="AR43" i="4"/>
  <c r="BK43" i="4" s="1"/>
  <c r="AQ43" i="4"/>
  <c r="AR33" i="4"/>
  <c r="BK33" i="4" s="1"/>
  <c r="AQ33" i="4"/>
  <c r="AR69" i="4"/>
  <c r="BK69" i="4" s="1"/>
  <c r="AQ69" i="4"/>
  <c r="AA83" i="4"/>
  <c r="AR83" i="4" s="1"/>
  <c r="BK83" i="4" s="1"/>
  <c r="AQ83" i="4"/>
  <c r="AA84" i="4"/>
  <c r="AR84" i="4" s="1"/>
  <c r="BK84" i="4" s="1"/>
  <c r="AQ84" i="4"/>
  <c r="AA85" i="4"/>
  <c r="AQ85" i="4"/>
  <c r="AA81" i="4"/>
  <c r="AQ81" i="4"/>
  <c r="AA87" i="4"/>
  <c r="AR87" i="4" s="1"/>
  <c r="BK87" i="4" s="1"/>
  <c r="AQ87" i="4"/>
  <c r="AR60" i="4"/>
  <c r="BK60" i="4" s="1"/>
  <c r="AQ60" i="4"/>
  <c r="AR75" i="4"/>
  <c r="BK75" i="4" s="1"/>
  <c r="AQ75" i="4"/>
  <c r="AR62" i="4"/>
  <c r="BK62" i="4" s="1"/>
  <c r="AQ62" i="4"/>
  <c r="AR53" i="4"/>
  <c r="BK53" i="4" s="1"/>
  <c r="AQ53" i="4"/>
  <c r="AR25" i="4"/>
  <c r="BK25" i="4" s="1"/>
  <c r="AQ25" i="4"/>
  <c r="AR67" i="4"/>
  <c r="BK67" i="4" s="1"/>
  <c r="AQ67" i="4"/>
  <c r="AR54" i="4"/>
  <c r="BK54" i="4" s="1"/>
  <c r="AQ54" i="4"/>
  <c r="AR39" i="4"/>
  <c r="BK39" i="4" s="1"/>
  <c r="AQ39" i="4"/>
  <c r="AR72" i="4"/>
  <c r="BK72" i="4" s="1"/>
  <c r="AQ72" i="4"/>
  <c r="AR57" i="4"/>
  <c r="BK57" i="4" s="1"/>
  <c r="AQ57" i="4"/>
  <c r="AR73" i="4"/>
  <c r="BK73" i="4" s="1"/>
  <c r="AQ73" i="4"/>
  <c r="AR74" i="4"/>
  <c r="BK74" i="4" s="1"/>
  <c r="AQ74" i="4"/>
  <c r="AR59" i="4"/>
  <c r="BK59" i="4" s="1"/>
  <c r="AQ59" i="4"/>
  <c r="AR35" i="4"/>
  <c r="BK35" i="4" s="1"/>
  <c r="AQ35" i="4"/>
  <c r="AR68" i="4"/>
  <c r="BK68" i="4" s="1"/>
  <c r="AQ68" i="4"/>
  <c r="AR61" i="4"/>
  <c r="BK61" i="4" s="1"/>
  <c r="AQ61" i="4"/>
  <c r="AR52" i="4"/>
  <c r="BK52" i="4" s="1"/>
  <c r="AQ52" i="4"/>
  <c r="AR71" i="4"/>
  <c r="BK71" i="4" s="1"/>
  <c r="AQ71" i="4"/>
  <c r="AR55" i="4"/>
  <c r="BK55" i="4" s="1"/>
  <c r="AQ55" i="4"/>
  <c r="AR41" i="4"/>
  <c r="BK41" i="4" s="1"/>
  <c r="AQ41" i="4"/>
  <c r="AR56" i="4"/>
  <c r="BK56" i="4" s="1"/>
  <c r="AQ56" i="4"/>
  <c r="AR51" i="4"/>
  <c r="BK51" i="4" s="1"/>
  <c r="AQ51" i="4"/>
  <c r="AR45" i="4"/>
  <c r="BK45" i="4" s="1"/>
  <c r="AQ45" i="4"/>
  <c r="AQ76" i="4"/>
  <c r="AA299" i="3"/>
  <c r="AR299" i="3" s="1"/>
  <c r="BK299" i="3" s="1"/>
  <c r="AQ299" i="3"/>
  <c r="AA292" i="3"/>
  <c r="AR292" i="3" s="1"/>
  <c r="BK292" i="3" s="1"/>
  <c r="AQ292" i="3"/>
  <c r="AA293" i="3"/>
  <c r="AR293" i="3" s="1"/>
  <c r="BK293" i="3" s="1"/>
  <c r="AQ293" i="3"/>
  <c r="AA302" i="3"/>
  <c r="AP302" i="3" s="1"/>
  <c r="AQ302" i="3" s="1"/>
  <c r="AA305" i="3"/>
  <c r="AR305" i="3" s="1"/>
  <c r="BK305" i="3" s="1"/>
  <c r="AQ305" i="3"/>
  <c r="AA306" i="3"/>
  <c r="AR306" i="3" s="1"/>
  <c r="BK306" i="3" s="1"/>
  <c r="AQ306" i="3"/>
  <c r="AA297" i="3"/>
  <c r="AR297" i="3" s="1"/>
  <c r="BK297" i="3" s="1"/>
  <c r="AQ297" i="3"/>
  <c r="AA296" i="3"/>
  <c r="AR296" i="3" s="1"/>
  <c r="BK296" i="3" s="1"/>
  <c r="AQ296" i="3"/>
  <c r="AA300" i="3"/>
  <c r="AR300" i="3" s="1"/>
  <c r="BK300" i="3" s="1"/>
  <c r="AQ300" i="3"/>
  <c r="AA291" i="3"/>
  <c r="AR291" i="3" s="1"/>
  <c r="BK291" i="3" s="1"/>
  <c r="AQ291" i="3"/>
  <c r="AA301" i="3"/>
  <c r="AR301" i="3" s="1"/>
  <c r="BK301" i="3" s="1"/>
  <c r="AQ301" i="3"/>
  <c r="AA294" i="3"/>
  <c r="AR294" i="3" s="1"/>
  <c r="BK294" i="3" s="1"/>
  <c r="AQ294" i="3"/>
  <c r="AA304" i="3"/>
  <c r="AR304" i="3" s="1"/>
  <c r="BK304" i="3" s="1"/>
  <c r="AQ304" i="3"/>
  <c r="AA295" i="3"/>
  <c r="AR295" i="3" s="1"/>
  <c r="BK295" i="3" s="1"/>
  <c r="AQ295" i="3"/>
  <c r="AA298" i="3"/>
  <c r="AQ298" i="3"/>
  <c r="AA303" i="3"/>
  <c r="AP303" i="3" s="1"/>
  <c r="AQ303" i="3" s="1"/>
  <c r="AA170" i="2"/>
  <c r="AQ170" i="2"/>
  <c r="AA175" i="2"/>
  <c r="AR175" i="2" s="1"/>
  <c r="BK175" i="2" s="1"/>
  <c r="AQ175" i="2"/>
  <c r="AA173" i="2"/>
  <c r="AQ173" i="2"/>
  <c r="AA183" i="2"/>
  <c r="AP183" i="2" s="1"/>
  <c r="AR183" i="2" s="1"/>
  <c r="BK183" i="2" s="1"/>
  <c r="AA187" i="2"/>
  <c r="AP187" i="2" s="1"/>
  <c r="AQ187" i="2" s="1"/>
  <c r="AA188" i="2"/>
  <c r="AP188" i="2" s="1"/>
  <c r="AR188" i="2" s="1"/>
  <c r="BK188" i="2" s="1"/>
  <c r="AA191" i="2"/>
  <c r="AR191" i="2" s="1"/>
  <c r="BK191" i="2" s="1"/>
  <c r="AQ191" i="2"/>
  <c r="AA147" i="2"/>
  <c r="AP147" i="2" s="1"/>
  <c r="AR147" i="2" s="1"/>
  <c r="AA163" i="2"/>
  <c r="AA12" i="2"/>
  <c r="AP12" i="2" s="1"/>
  <c r="AR12" i="2" s="1"/>
  <c r="AA24" i="2"/>
  <c r="AP24" i="2" s="1"/>
  <c r="AR24" i="2" s="1"/>
  <c r="BK24" i="2" s="1"/>
  <c r="AA153" i="2"/>
  <c r="AP153" i="2" s="1"/>
  <c r="AR153" i="2" s="1"/>
  <c r="BK153" i="2" s="1"/>
  <c r="AA18" i="2"/>
  <c r="AP18" i="2" s="1"/>
  <c r="AR18" i="2" s="1"/>
  <c r="AA7" i="2"/>
  <c r="AP7" i="2" s="1"/>
  <c r="AQ7" i="2" s="1"/>
  <c r="AA43" i="2"/>
  <c r="AP43" i="2" s="1"/>
  <c r="AR43" i="2" s="1"/>
  <c r="BK43" i="2" s="1"/>
  <c r="AA60" i="2"/>
  <c r="AP60" i="2" s="1"/>
  <c r="AR60" i="2" s="1"/>
  <c r="BK60" i="2" s="1"/>
  <c r="AA80" i="2"/>
  <c r="AP80" i="2" s="1"/>
  <c r="AR80" i="2" s="1"/>
  <c r="AA100" i="2"/>
  <c r="AP100" i="2" s="1"/>
  <c r="AR100" i="2" s="1"/>
  <c r="AA136" i="2"/>
  <c r="AP136" i="2" s="1"/>
  <c r="AR136" i="2" s="1"/>
  <c r="BK136" i="2" s="1"/>
  <c r="AA49" i="2"/>
  <c r="AP49" i="2" s="1"/>
  <c r="AQ49" i="2" s="1"/>
  <c r="AA65" i="2"/>
  <c r="AP65" i="2" s="1"/>
  <c r="AR65" i="2" s="1"/>
  <c r="AA85" i="2"/>
  <c r="AP85" i="2" s="1"/>
  <c r="AR85" i="2" s="1"/>
  <c r="AA113" i="2"/>
  <c r="AP113" i="2" s="1"/>
  <c r="AR113" i="2" s="1"/>
  <c r="BK113" i="2" s="1"/>
  <c r="AA137" i="2"/>
  <c r="AP137" i="2" s="1"/>
  <c r="AR137" i="2" s="1"/>
  <c r="BK137" i="2" s="1"/>
  <c r="AA19" i="2"/>
  <c r="AP19" i="2" s="1"/>
  <c r="AQ19" i="2" s="1"/>
  <c r="AA50" i="2"/>
  <c r="AP50" i="2" s="1"/>
  <c r="AR50" i="2" s="1"/>
  <c r="AA66" i="2"/>
  <c r="AP66" i="2" s="1"/>
  <c r="AR66" i="2" s="1"/>
  <c r="BK66" i="2" s="1"/>
  <c r="AA82" i="2"/>
  <c r="AP82" i="2" s="1"/>
  <c r="AR82" i="2" s="1"/>
  <c r="BK82" i="2" s="1"/>
  <c r="AA102" i="2"/>
  <c r="AP102" i="2" s="1"/>
  <c r="AR102" i="2" s="1"/>
  <c r="AA134" i="2"/>
  <c r="AP134" i="2" s="1"/>
  <c r="AR134" i="2" s="1"/>
  <c r="AA30" i="2"/>
  <c r="AP30" i="2" s="1"/>
  <c r="AR30" i="2" s="1"/>
  <c r="BK30" i="2" s="1"/>
  <c r="AA55" i="2"/>
  <c r="AP55" i="2" s="1"/>
  <c r="AR55" i="2" s="1"/>
  <c r="BK55" i="2" s="1"/>
  <c r="AA71" i="2"/>
  <c r="AP71" i="2" s="1"/>
  <c r="AQ71" i="2" s="1"/>
  <c r="AA87" i="2"/>
  <c r="AP87" i="2" s="1"/>
  <c r="AR87" i="2" s="1"/>
  <c r="AA131" i="2"/>
  <c r="AP131" i="2" s="1"/>
  <c r="AQ131" i="2" s="1"/>
  <c r="AA146" i="2"/>
  <c r="AP146" i="2" s="1"/>
  <c r="AR146" i="2" s="1"/>
  <c r="BK146" i="2" s="1"/>
  <c r="AA162" i="2"/>
  <c r="AP162" i="2" s="1"/>
  <c r="AR162" i="2" s="1"/>
  <c r="BK162" i="2" s="1"/>
  <c r="AA168" i="2"/>
  <c r="AP168" i="2" s="1"/>
  <c r="AR168" i="2" s="1"/>
  <c r="AA25" i="2"/>
  <c r="AP25" i="2" s="1"/>
  <c r="AR25" i="2" s="1"/>
  <c r="BK25" i="2" s="1"/>
  <c r="AA177" i="2"/>
  <c r="AR177" i="2" s="1"/>
  <c r="BK177" i="2" s="1"/>
  <c r="AQ177" i="2"/>
  <c r="AA186" i="2"/>
  <c r="AQ186" i="2"/>
  <c r="AA180" i="2"/>
  <c r="AR180" i="2" s="1"/>
  <c r="BK180" i="2" s="1"/>
  <c r="AQ180" i="2"/>
  <c r="AA174" i="2"/>
  <c r="AR174" i="2" s="1"/>
  <c r="BK174" i="2" s="1"/>
  <c r="AQ174" i="2"/>
  <c r="AA176" i="2"/>
  <c r="AR176" i="2" s="1"/>
  <c r="BK176" i="2" s="1"/>
  <c r="AQ176" i="2"/>
  <c r="AA189" i="2"/>
  <c r="AP189" i="2" s="1"/>
  <c r="AR189" i="2" s="1"/>
  <c r="BK189" i="2" s="1"/>
  <c r="AA151" i="2"/>
  <c r="AP151" i="2" s="1"/>
  <c r="AR151" i="2" s="1"/>
  <c r="BK151" i="2" s="1"/>
  <c r="AA167" i="2"/>
  <c r="AP167" i="2" s="1"/>
  <c r="AQ167" i="2" s="1"/>
  <c r="AA156" i="2"/>
  <c r="AP156" i="2" s="1"/>
  <c r="AR156" i="2" s="1"/>
  <c r="AA160" i="2"/>
  <c r="AP160" i="2" s="1"/>
  <c r="AR160" i="2" s="1"/>
  <c r="BK160" i="2" s="1"/>
  <c r="AA28" i="2"/>
  <c r="AP28" i="2" s="1"/>
  <c r="AR28" i="2" s="1"/>
  <c r="BK28" i="2" s="1"/>
  <c r="AA157" i="2"/>
  <c r="AP157" i="2" s="1"/>
  <c r="AR157" i="2" s="1"/>
  <c r="BK157" i="2" s="1"/>
  <c r="AA33" i="2"/>
  <c r="AP33" i="2" s="1"/>
  <c r="AR33" i="2" s="1"/>
  <c r="AA15" i="2"/>
  <c r="AP15" i="2" s="1"/>
  <c r="AQ15" i="2" s="1"/>
  <c r="AA48" i="2"/>
  <c r="AP48" i="2" s="1"/>
  <c r="AR48" i="2" s="1"/>
  <c r="BK48" i="2" s="1"/>
  <c r="AA64" i="2"/>
  <c r="AP64" i="2" s="1"/>
  <c r="AR64" i="2" s="1"/>
  <c r="BK64" i="2" s="1"/>
  <c r="AA84" i="2"/>
  <c r="AP84" i="2" s="1"/>
  <c r="AR84" i="2" s="1"/>
  <c r="AA120" i="2"/>
  <c r="AP120" i="2" s="1"/>
  <c r="AR120" i="2" s="1"/>
  <c r="BK120" i="2" s="1"/>
  <c r="AA140" i="2"/>
  <c r="AP140" i="2" s="1"/>
  <c r="AR140" i="2" s="1"/>
  <c r="BK140" i="2" s="1"/>
  <c r="AA53" i="2"/>
  <c r="AP53" i="2" s="1"/>
  <c r="AR53" i="2" s="1"/>
  <c r="BK53" i="2" s="1"/>
  <c r="AA69" i="2"/>
  <c r="AP69" i="2" s="1"/>
  <c r="AR69" i="2" s="1"/>
  <c r="AA89" i="2"/>
  <c r="AP89" i="2" s="1"/>
  <c r="AR89" i="2" s="1"/>
  <c r="BK89" i="2" s="1"/>
  <c r="AA125" i="2"/>
  <c r="AP125" i="2" s="1"/>
  <c r="AR125" i="2" s="1"/>
  <c r="BK125" i="2" s="1"/>
  <c r="AA141" i="2"/>
  <c r="AP141" i="2" s="1"/>
  <c r="AR141" i="2" s="1"/>
  <c r="AA27" i="2"/>
  <c r="AP27" i="2" s="1"/>
  <c r="AQ27" i="2" s="1"/>
  <c r="AA54" i="2"/>
  <c r="AP54" i="2" s="1"/>
  <c r="AR54" i="2" s="1"/>
  <c r="AA70" i="2"/>
  <c r="AP70" i="2" s="1"/>
  <c r="AR70" i="2" s="1"/>
  <c r="BK70" i="2" s="1"/>
  <c r="AA86" i="2"/>
  <c r="AP86" i="2" s="1"/>
  <c r="AR86" i="2" s="1"/>
  <c r="BK86" i="2" s="1"/>
  <c r="AA122" i="2"/>
  <c r="AP122" i="2" s="1"/>
  <c r="AR122" i="2" s="1"/>
  <c r="AA142" i="2"/>
  <c r="AP142" i="2" s="1"/>
  <c r="AR142" i="2" s="1"/>
  <c r="AA38" i="2"/>
  <c r="AP38" i="2" s="1"/>
  <c r="AR38" i="2" s="1"/>
  <c r="BK38" i="2" s="1"/>
  <c r="AA59" i="2"/>
  <c r="AP59" i="2" s="1"/>
  <c r="AR59" i="2" s="1"/>
  <c r="AA75" i="2"/>
  <c r="AP75" i="2" s="1"/>
  <c r="AQ75" i="2" s="1"/>
  <c r="AA91" i="2"/>
  <c r="AP91" i="2" s="1"/>
  <c r="AR91" i="2" s="1"/>
  <c r="AA135" i="2"/>
  <c r="AP135" i="2" s="1"/>
  <c r="AQ135" i="2" s="1"/>
  <c r="AA150" i="2"/>
  <c r="AP150" i="2" s="1"/>
  <c r="AR150" i="2" s="1"/>
  <c r="BK150" i="2" s="1"/>
  <c r="AA166" i="2"/>
  <c r="AP166" i="2" s="1"/>
  <c r="AR166" i="2" s="1"/>
  <c r="BK166" i="2" s="1"/>
  <c r="AA29" i="2"/>
  <c r="AP29" i="2" s="1"/>
  <c r="AR29" i="2" s="1"/>
  <c r="BK29" i="2" s="1"/>
  <c r="AA34" i="2"/>
  <c r="AP34" i="2" s="1"/>
  <c r="AR34" i="2" s="1"/>
  <c r="BK34" i="2" s="1"/>
  <c r="AA171" i="2"/>
  <c r="AR171" i="2" s="1"/>
  <c r="BK171" i="2" s="1"/>
  <c r="AQ171" i="2"/>
  <c r="AA181" i="2"/>
  <c r="AR181" i="2" s="1"/>
  <c r="BK181" i="2" s="1"/>
  <c r="AQ181" i="2"/>
  <c r="AA190" i="2"/>
  <c r="AR190" i="2" s="1"/>
  <c r="BK190" i="2" s="1"/>
  <c r="AQ190" i="2"/>
  <c r="AA20" i="2"/>
  <c r="AP20" i="2" s="1"/>
  <c r="AR20" i="2" s="1"/>
  <c r="BK20" i="2" s="1"/>
  <c r="AA155" i="2"/>
  <c r="AP155" i="2" s="1"/>
  <c r="AR155" i="2" s="1"/>
  <c r="BK155" i="2" s="1"/>
  <c r="AA10" i="2"/>
  <c r="AP10" i="2" s="1"/>
  <c r="AR10" i="2" s="1"/>
  <c r="BK10" i="2" s="1"/>
  <c r="AA14" i="2"/>
  <c r="AP14" i="2" s="1"/>
  <c r="AR14" i="2" s="1"/>
  <c r="BK14" i="2" s="1"/>
  <c r="AA31" i="2"/>
  <c r="AP31" i="2" s="1"/>
  <c r="AR31" i="2" s="1"/>
  <c r="BK31" i="2" s="1"/>
  <c r="AA161" i="2"/>
  <c r="AP161" i="2" s="1"/>
  <c r="AR161" i="2" s="1"/>
  <c r="BK161" i="2" s="1"/>
  <c r="AA148" i="2"/>
  <c r="AP148" i="2" s="1"/>
  <c r="AR148" i="2" s="1"/>
  <c r="BK148" i="2" s="1"/>
  <c r="AA23" i="2"/>
  <c r="AP23" i="2" s="1"/>
  <c r="AQ23" i="2" s="1"/>
  <c r="AA52" i="2"/>
  <c r="AP52" i="2" s="1"/>
  <c r="AR52" i="2" s="1"/>
  <c r="AA72" i="2"/>
  <c r="AP72" i="2" s="1"/>
  <c r="AR72" i="2" s="1"/>
  <c r="BK72" i="2" s="1"/>
  <c r="AA88" i="2"/>
  <c r="AP88" i="2" s="1"/>
  <c r="AR88" i="2" s="1"/>
  <c r="BK88" i="2" s="1"/>
  <c r="AA124" i="2"/>
  <c r="AP124" i="2" s="1"/>
  <c r="AR124" i="2" s="1"/>
  <c r="AA40" i="2"/>
  <c r="AP40" i="2" s="1"/>
  <c r="AR40" i="2" s="1"/>
  <c r="AA57" i="2"/>
  <c r="AP57" i="2" s="1"/>
  <c r="AR57" i="2" s="1"/>
  <c r="BK57" i="2" s="1"/>
  <c r="AA77" i="2"/>
  <c r="AP77" i="2" s="1"/>
  <c r="AR77" i="2" s="1"/>
  <c r="BK77" i="2" s="1"/>
  <c r="AA93" i="2"/>
  <c r="AP93" i="2" s="1"/>
  <c r="AR93" i="2" s="1"/>
  <c r="AA129" i="2"/>
  <c r="AP129" i="2" s="1"/>
  <c r="AR129" i="2" s="1"/>
  <c r="AA145" i="2"/>
  <c r="AP145" i="2" s="1"/>
  <c r="AR145" i="2" s="1"/>
  <c r="BK145" i="2" s="1"/>
  <c r="AA36" i="2"/>
  <c r="AP36" i="2" s="1"/>
  <c r="AR36" i="2" s="1"/>
  <c r="BK36" i="2" s="1"/>
  <c r="AA58" i="2"/>
  <c r="AP58" i="2" s="1"/>
  <c r="AR58" i="2" s="1"/>
  <c r="AA74" i="2"/>
  <c r="AP74" i="2" s="1"/>
  <c r="AR74" i="2" s="1"/>
  <c r="AA90" i="2"/>
  <c r="AP90" i="2" s="1"/>
  <c r="AR90" i="2" s="1"/>
  <c r="BK90" i="2" s="1"/>
  <c r="AA126" i="2"/>
  <c r="AP126" i="2" s="1"/>
  <c r="AR126" i="2" s="1"/>
  <c r="BK126" i="2" s="1"/>
  <c r="AA13" i="2"/>
  <c r="AP13" i="2" s="1"/>
  <c r="AR13" i="2" s="1"/>
  <c r="BK13" i="2" s="1"/>
  <c r="AA47" i="2"/>
  <c r="AP47" i="2" s="1"/>
  <c r="AQ47" i="2" s="1"/>
  <c r="AA63" i="2"/>
  <c r="AP63" i="2" s="1"/>
  <c r="AR63" i="2" s="1"/>
  <c r="BK63" i="2" s="1"/>
  <c r="AA79" i="2"/>
  <c r="AP79" i="2" s="1"/>
  <c r="AR79" i="2" s="1"/>
  <c r="BK79" i="2" s="1"/>
  <c r="AA95" i="2"/>
  <c r="AP95" i="2" s="1"/>
  <c r="AR95" i="2" s="1"/>
  <c r="AA139" i="2"/>
  <c r="AP139" i="2" s="1"/>
  <c r="AQ139" i="2" s="1"/>
  <c r="AA154" i="2"/>
  <c r="AP154" i="2" s="1"/>
  <c r="AR154" i="2" s="1"/>
  <c r="BK154" i="2" s="1"/>
  <c r="AA37" i="2"/>
  <c r="AP37" i="2" s="1"/>
  <c r="AR37" i="2" s="1"/>
  <c r="BK37" i="2" s="1"/>
  <c r="AA9" i="2"/>
  <c r="AP9" i="2" s="1"/>
  <c r="AR9" i="2" s="1"/>
  <c r="BK9" i="2" s="1"/>
  <c r="AA169" i="2"/>
  <c r="AR169" i="2" s="1"/>
  <c r="BK169" i="2" s="1"/>
  <c r="AQ169" i="2"/>
  <c r="AA185" i="2"/>
  <c r="AP185" i="2" s="1"/>
  <c r="AR185" i="2" s="1"/>
  <c r="BK185" i="2" s="1"/>
  <c r="AA178" i="2"/>
  <c r="AR178" i="2" s="1"/>
  <c r="BK178" i="2" s="1"/>
  <c r="AQ178" i="2"/>
  <c r="AA172" i="2"/>
  <c r="AR172" i="2" s="1"/>
  <c r="BK172" i="2" s="1"/>
  <c r="AQ172" i="2"/>
  <c r="AA179" i="2"/>
  <c r="AR179" i="2" s="1"/>
  <c r="BK179" i="2" s="1"/>
  <c r="AQ179" i="2"/>
  <c r="AA182" i="2"/>
  <c r="AP182" i="2" s="1"/>
  <c r="AR182" i="2" s="1"/>
  <c r="BK182" i="2" s="1"/>
  <c r="AA184" i="2"/>
  <c r="AP184" i="2" s="1"/>
  <c r="AR184" i="2" s="1"/>
  <c r="BK184" i="2" s="1"/>
  <c r="AA16" i="2"/>
  <c r="AP16" i="2" s="1"/>
  <c r="AR16" i="2" s="1"/>
  <c r="BK16" i="2" s="1"/>
  <c r="AA159" i="2"/>
  <c r="AP159" i="2" s="1"/>
  <c r="AR159" i="2" s="1"/>
  <c r="BK159" i="2" s="1"/>
  <c r="AA26" i="2"/>
  <c r="AP26" i="2" s="1"/>
  <c r="AR26" i="2" s="1"/>
  <c r="BK26" i="2" s="1"/>
  <c r="AA149" i="2"/>
  <c r="AP149" i="2" s="1"/>
  <c r="AR149" i="2" s="1"/>
  <c r="BK149" i="2" s="1"/>
  <c r="AA165" i="2"/>
  <c r="AP165" i="2" s="1"/>
  <c r="AR165" i="2" s="1"/>
  <c r="BK165" i="2" s="1"/>
  <c r="AA164" i="2"/>
  <c r="AP164" i="2" s="1"/>
  <c r="AR164" i="2" s="1"/>
  <c r="BK164" i="2" s="1"/>
  <c r="AA32" i="2"/>
  <c r="AP32" i="2" s="1"/>
  <c r="AR32" i="2" s="1"/>
  <c r="BK32" i="2" s="1"/>
  <c r="AA56" i="2"/>
  <c r="AP56" i="2" s="1"/>
  <c r="AR56" i="2" s="1"/>
  <c r="BK56" i="2" s="1"/>
  <c r="AA76" i="2"/>
  <c r="AP76" i="2" s="1"/>
  <c r="AR76" i="2" s="1"/>
  <c r="AA92" i="2"/>
  <c r="AP92" i="2" s="1"/>
  <c r="AR92" i="2" s="1"/>
  <c r="AA128" i="2"/>
  <c r="AP128" i="2" s="1"/>
  <c r="AR128" i="2" s="1"/>
  <c r="BK128" i="2" s="1"/>
  <c r="AA45" i="2"/>
  <c r="AP45" i="2" s="1"/>
  <c r="AQ45" i="2" s="1"/>
  <c r="AA61" i="2"/>
  <c r="AP61" i="2" s="1"/>
  <c r="AR61" i="2" s="1"/>
  <c r="AA81" i="2"/>
  <c r="AP81" i="2" s="1"/>
  <c r="AR81" i="2" s="1"/>
  <c r="BK81" i="2" s="1"/>
  <c r="AA101" i="2"/>
  <c r="AP101" i="2" s="1"/>
  <c r="AR101" i="2" s="1"/>
  <c r="BK101" i="2" s="1"/>
  <c r="AA133" i="2"/>
  <c r="AP133" i="2" s="1"/>
  <c r="AR133" i="2" s="1"/>
  <c r="BK133" i="2" s="1"/>
  <c r="AA11" i="2"/>
  <c r="AP11" i="2" s="1"/>
  <c r="AQ11" i="2" s="1"/>
  <c r="AA41" i="2"/>
  <c r="AP41" i="2" s="1"/>
  <c r="AR41" i="2" s="1"/>
  <c r="BK41" i="2" s="1"/>
  <c r="AA62" i="2"/>
  <c r="AP62" i="2" s="1"/>
  <c r="AR62" i="2" s="1"/>
  <c r="BK62" i="2" s="1"/>
  <c r="AA78" i="2"/>
  <c r="AP78" i="2" s="1"/>
  <c r="AR78" i="2" s="1"/>
  <c r="BK78" i="2" s="1"/>
  <c r="AA94" i="2"/>
  <c r="AP94" i="2" s="1"/>
  <c r="AR94" i="2" s="1"/>
  <c r="AA130" i="2"/>
  <c r="AP130" i="2" s="1"/>
  <c r="AR130" i="2" s="1"/>
  <c r="BK130" i="2" s="1"/>
  <c r="AA21" i="2"/>
  <c r="AP21" i="2" s="1"/>
  <c r="AR21" i="2" s="1"/>
  <c r="BK21" i="2" s="1"/>
  <c r="AA51" i="2"/>
  <c r="AP51" i="2" s="1"/>
  <c r="AR51" i="2" s="1"/>
  <c r="BK51" i="2" s="1"/>
  <c r="AA67" i="2"/>
  <c r="AP67" i="2" s="1"/>
  <c r="AQ67" i="2" s="1"/>
  <c r="AA83" i="2"/>
  <c r="AP83" i="2" s="1"/>
  <c r="AR83" i="2" s="1"/>
  <c r="BK83" i="2" s="1"/>
  <c r="AA111" i="2"/>
  <c r="AP111" i="2" s="1"/>
  <c r="AQ111" i="2" s="1"/>
  <c r="AA143" i="2"/>
  <c r="AP143" i="2" s="1"/>
  <c r="AQ143" i="2" s="1"/>
  <c r="AA35" i="2"/>
  <c r="AP35" i="2" s="1"/>
  <c r="AR35" i="2" s="1"/>
  <c r="BK35" i="2" s="1"/>
  <c r="AA158" i="2"/>
  <c r="AP158" i="2" s="1"/>
  <c r="AR158" i="2" s="1"/>
  <c r="BK158" i="2" s="1"/>
  <c r="AA152" i="2"/>
  <c r="AP152" i="2" s="1"/>
  <c r="AR152" i="2" s="1"/>
  <c r="BK152" i="2" s="1"/>
  <c r="AA17" i="2"/>
  <c r="AP17" i="2" s="1"/>
  <c r="AR17" i="2" s="1"/>
  <c r="AR85" i="4"/>
  <c r="BK85" i="4" s="1"/>
  <c r="AR81" i="4"/>
  <c r="BK81" i="4" s="1"/>
  <c r="AR86" i="4"/>
  <c r="BK86" i="4" s="1"/>
  <c r="Z39" i="2"/>
  <c r="AR49" i="2"/>
  <c r="BK49" i="2" s="1"/>
  <c r="AR19" i="2"/>
  <c r="BK19" i="2" s="1"/>
  <c r="AR75" i="2"/>
  <c r="BK75" i="2" s="1"/>
  <c r="Z5" i="2"/>
  <c r="AP163" i="2"/>
  <c r="AR163" i="2" s="1"/>
  <c r="BK163" i="2" s="1"/>
  <c r="AR15" i="2"/>
  <c r="BK15" i="2" s="1"/>
  <c r="AR11" i="2"/>
  <c r="BK11" i="2" s="1"/>
  <c r="AR71" i="2"/>
  <c r="BK71" i="2" s="1"/>
  <c r="AR298" i="3"/>
  <c r="BK298" i="3" s="1"/>
  <c r="AR186" i="2"/>
  <c r="BK186" i="2" s="1"/>
  <c r="AR170" i="2"/>
  <c r="BK170" i="2" s="1"/>
  <c r="AR173" i="2"/>
  <c r="BK173" i="2" s="1"/>
  <c r="AR187" i="2"/>
  <c r="BK187" i="2" s="1"/>
  <c r="G15" i="21"/>
  <c r="H15" i="21" s="1"/>
  <c r="BK156" i="2"/>
  <c r="BK33" i="2"/>
  <c r="BK22" i="2"/>
  <c r="BK147" i="2"/>
  <c r="BK18" i="2"/>
  <c r="BK168" i="2"/>
  <c r="BK6" i="2"/>
  <c r="I8" i="21"/>
  <c r="I15" i="21" s="1"/>
  <c r="I8" i="19"/>
  <c r="I15" i="19" s="1"/>
  <c r="I8" i="20"/>
  <c r="I15" i="20" s="1"/>
  <c r="AA5" i="4"/>
  <c r="D14" i="19"/>
  <c r="C9" i="20"/>
  <c r="D23" i="20"/>
  <c r="D9" i="20"/>
  <c r="BK155" i="3"/>
  <c r="C22" i="19"/>
  <c r="C22" i="20"/>
  <c r="C8" i="20"/>
  <c r="D22" i="19"/>
  <c r="D8" i="19"/>
  <c r="D14" i="20"/>
  <c r="AP12" i="4"/>
  <c r="AP21" i="4"/>
  <c r="AP13" i="4"/>
  <c r="AP20" i="4"/>
  <c r="AP26" i="4"/>
  <c r="AP34" i="4"/>
  <c r="AP44" i="4"/>
  <c r="AR30" i="4"/>
  <c r="BK30" i="4" s="1"/>
  <c r="AP32" i="4"/>
  <c r="AP47" i="4"/>
  <c r="AP15" i="4"/>
  <c r="AP22" i="4"/>
  <c r="AR8" i="4"/>
  <c r="BK8" i="4" s="1"/>
  <c r="AP14" i="4"/>
  <c r="AP23" i="4"/>
  <c r="BK159" i="3"/>
  <c r="BK157" i="3"/>
  <c r="BK151" i="3"/>
  <c r="C14" i="19"/>
  <c r="AR9" i="4"/>
  <c r="BK9" i="4" s="1"/>
  <c r="AR18" i="4"/>
  <c r="BK18" i="4" s="1"/>
  <c r="AR29" i="4"/>
  <c r="BK29" i="4" s="1"/>
  <c r="AR7" i="4"/>
  <c r="BK7" i="4" s="1"/>
  <c r="AR16" i="4"/>
  <c r="BK16" i="4" s="1"/>
  <c r="AR24" i="4"/>
  <c r="BK24" i="4" s="1"/>
  <c r="AR38" i="4"/>
  <c r="BK38" i="4" s="1"/>
  <c r="AR40" i="4"/>
  <c r="BK40" i="4" s="1"/>
  <c r="AR48" i="4"/>
  <c r="BK48" i="4" s="1"/>
  <c r="AR36" i="4"/>
  <c r="BK36" i="4" s="1"/>
  <c r="AR42" i="4"/>
  <c r="BK42" i="4" s="1"/>
  <c r="AR10" i="4"/>
  <c r="BK10" i="4" s="1"/>
  <c r="AR17" i="4"/>
  <c r="BK17" i="4" s="1"/>
  <c r="AR28" i="4"/>
  <c r="BK28" i="4" s="1"/>
  <c r="AR11" i="4"/>
  <c r="BK11" i="4" s="1"/>
  <c r="AR19" i="4"/>
  <c r="BK19" i="4" s="1"/>
  <c r="AR6" i="4"/>
  <c r="BK6" i="4" s="1"/>
  <c r="C23" i="20"/>
  <c r="BK182" i="3"/>
  <c r="BK178" i="3"/>
  <c r="BK175" i="3"/>
  <c r="BK173" i="3"/>
  <c r="BK163" i="3"/>
  <c r="BK167" i="3"/>
  <c r="BK165" i="3"/>
  <c r="C8" i="19"/>
  <c r="C14" i="20"/>
  <c r="BK147" i="3"/>
  <c r="C23" i="19"/>
  <c r="C9" i="19"/>
  <c r="BK149" i="3"/>
  <c r="BK171" i="3"/>
  <c r="BK80" i="3"/>
  <c r="BK82" i="3"/>
  <c r="BK20" i="3"/>
  <c r="BK78" i="3"/>
  <c r="BK22" i="3"/>
  <c r="BK24" i="3"/>
  <c r="BK26" i="3"/>
  <c r="BK28" i="3"/>
  <c r="BK30" i="3"/>
  <c r="BK32" i="3"/>
  <c r="BK34" i="3"/>
  <c r="BK36" i="3"/>
  <c r="BK38" i="3"/>
  <c r="BK40" i="3"/>
  <c r="BK42" i="3"/>
  <c r="BK44" i="3"/>
  <c r="BK46" i="3"/>
  <c r="BK48" i="3"/>
  <c r="BK50" i="3"/>
  <c r="BK52" i="3"/>
  <c r="BK54" i="3"/>
  <c r="BK79" i="3"/>
  <c r="BK81" i="3"/>
  <c r="BK83" i="3"/>
  <c r="BK85" i="3"/>
  <c r="BK87" i="3"/>
  <c r="BK89" i="3"/>
  <c r="BK91" i="3"/>
  <c r="BK93" i="3"/>
  <c r="BK95" i="3"/>
  <c r="BK97" i="3"/>
  <c r="BK84" i="3"/>
  <c r="BK90" i="3"/>
  <c r="BK94" i="3"/>
  <c r="BK98" i="3"/>
  <c r="AP85" i="5"/>
  <c r="BI85" i="5" s="1"/>
  <c r="AP89" i="5"/>
  <c r="BI89" i="5" s="1"/>
  <c r="AP93" i="5"/>
  <c r="BI93" i="5" s="1"/>
  <c r="AP97" i="5"/>
  <c r="BI97" i="5" s="1"/>
  <c r="AP84" i="5"/>
  <c r="BI84" i="5" s="1"/>
  <c r="AP88" i="5"/>
  <c r="BI88" i="5" s="1"/>
  <c r="AP92" i="5"/>
  <c r="BI92" i="5" s="1"/>
  <c r="AP96" i="5"/>
  <c r="BI96" i="5" s="1"/>
  <c r="AP98" i="5"/>
  <c r="BI98" i="5" s="1"/>
  <c r="BK86" i="3"/>
  <c r="BK88" i="3"/>
  <c r="BK92" i="3"/>
  <c r="BK96" i="3"/>
  <c r="AP87" i="5"/>
  <c r="BI87" i="5" s="1"/>
  <c r="AP91" i="5"/>
  <c r="BI91" i="5" s="1"/>
  <c r="AP95" i="5"/>
  <c r="BI95" i="5" s="1"/>
  <c r="AP99" i="5"/>
  <c r="BI99" i="5" s="1"/>
  <c r="AP86" i="5"/>
  <c r="BI86" i="5" s="1"/>
  <c r="AP90" i="5"/>
  <c r="BI90" i="5" s="1"/>
  <c r="AP94" i="5"/>
  <c r="BI94" i="5" s="1"/>
  <c r="BK40" i="2"/>
  <c r="BK42" i="2"/>
  <c r="BK59" i="2"/>
  <c r="BK61" i="2"/>
  <c r="BK65" i="2"/>
  <c r="BK69" i="2"/>
  <c r="BK73" i="2"/>
  <c r="BK85" i="2"/>
  <c r="BK87" i="2"/>
  <c r="BK91" i="2"/>
  <c r="BK93" i="2"/>
  <c r="BK95" i="2"/>
  <c r="BK97" i="2"/>
  <c r="BK99" i="2"/>
  <c r="BK103" i="2"/>
  <c r="BK105" i="2"/>
  <c r="BK107" i="2"/>
  <c r="BK109" i="2"/>
  <c r="BK115" i="2"/>
  <c r="BK117" i="2"/>
  <c r="BK119" i="2"/>
  <c r="BK121" i="2"/>
  <c r="BK123" i="2"/>
  <c r="BK127" i="2"/>
  <c r="BK129" i="2"/>
  <c r="BK141" i="2"/>
  <c r="BK46" i="2"/>
  <c r="BK50" i="2"/>
  <c r="BK52" i="2"/>
  <c r="BK54" i="2"/>
  <c r="BK58" i="2"/>
  <c r="BK68" i="2"/>
  <c r="BK74" i="2"/>
  <c r="BK76" i="2"/>
  <c r="BK80" i="2"/>
  <c r="BK84" i="2"/>
  <c r="BK92" i="2"/>
  <c r="BK94" i="2"/>
  <c r="BK96" i="2"/>
  <c r="BK98" i="2"/>
  <c r="BK100" i="2"/>
  <c r="BK102" i="2"/>
  <c r="BK104" i="2"/>
  <c r="BK106" i="2"/>
  <c r="BK108" i="2"/>
  <c r="BK110" i="2"/>
  <c r="BK112" i="2"/>
  <c r="BK114" i="2"/>
  <c r="BK116" i="2"/>
  <c r="BK118" i="2"/>
  <c r="BK122" i="2"/>
  <c r="BK124" i="2"/>
  <c r="BK132" i="2"/>
  <c r="BK134" i="2"/>
  <c r="BK138" i="2"/>
  <c r="BK142" i="2"/>
  <c r="BK144" i="2"/>
  <c r="BK19" i="3"/>
  <c r="BK21" i="3"/>
  <c r="BK23" i="3"/>
  <c r="BK25" i="3"/>
  <c r="BK27" i="3"/>
  <c r="BK29" i="3"/>
  <c r="BK31" i="3"/>
  <c r="BK33" i="3"/>
  <c r="BK35" i="3"/>
  <c r="BK37" i="3"/>
  <c r="BK39" i="3"/>
  <c r="BK41" i="3"/>
  <c r="BK43" i="3"/>
  <c r="BK45" i="3"/>
  <c r="BK47" i="3"/>
  <c r="BK49" i="3"/>
  <c r="BK51" i="3"/>
  <c r="BK53" i="3"/>
  <c r="AR302" i="3" l="1"/>
  <c r="BK302" i="3" s="1"/>
  <c r="AR303" i="3"/>
  <c r="BK303" i="3" s="1"/>
  <c r="AR167" i="2"/>
  <c r="BK167" i="2" s="1"/>
  <c r="AR23" i="2"/>
  <c r="BK23" i="2" s="1"/>
  <c r="AR47" i="2"/>
  <c r="BK47" i="2" s="1"/>
  <c r="AR7" i="2"/>
  <c r="BK7" i="2" s="1"/>
  <c r="AR135" i="2"/>
  <c r="BK135" i="2" s="1"/>
  <c r="AR131" i="2"/>
  <c r="BK131" i="2" s="1"/>
  <c r="AR32" i="4"/>
  <c r="BK32" i="4" s="1"/>
  <c r="AQ32" i="4"/>
  <c r="AR26" i="4"/>
  <c r="BK26" i="4" s="1"/>
  <c r="AQ26" i="4"/>
  <c r="AR12" i="4"/>
  <c r="BK12" i="4" s="1"/>
  <c r="AQ12" i="4"/>
  <c r="AR23" i="4"/>
  <c r="BK23" i="4" s="1"/>
  <c r="AQ23" i="4"/>
  <c r="AR15" i="4"/>
  <c r="AQ15" i="4"/>
  <c r="AR44" i="4"/>
  <c r="BK44" i="4" s="1"/>
  <c r="AQ44" i="4"/>
  <c r="AR13" i="4"/>
  <c r="BK13" i="4" s="1"/>
  <c r="AQ13" i="4"/>
  <c r="AR22" i="4"/>
  <c r="BK22" i="4" s="1"/>
  <c r="AQ22" i="4"/>
  <c r="AR20" i="4"/>
  <c r="BK20" i="4" s="1"/>
  <c r="AQ20" i="4"/>
  <c r="AR14" i="4"/>
  <c r="BK14" i="4" s="1"/>
  <c r="AQ14" i="4"/>
  <c r="AR47" i="4"/>
  <c r="BK47" i="4" s="1"/>
  <c r="AQ47" i="4"/>
  <c r="AR34" i="4"/>
  <c r="BK34" i="4" s="1"/>
  <c r="AQ34" i="4"/>
  <c r="AR21" i="4"/>
  <c r="BK21" i="4" s="1"/>
  <c r="AQ21" i="4"/>
  <c r="AR45" i="2"/>
  <c r="BK45" i="2" s="1"/>
  <c r="AR111" i="2"/>
  <c r="BK111" i="2" s="1"/>
  <c r="AQ17" i="2"/>
  <c r="AQ158" i="2"/>
  <c r="AQ83" i="2"/>
  <c r="AQ51" i="2"/>
  <c r="AQ130" i="2"/>
  <c r="AQ78" i="2"/>
  <c r="AQ41" i="2"/>
  <c r="AQ133" i="2"/>
  <c r="AQ81" i="2"/>
  <c r="AQ92" i="2"/>
  <c r="AQ56" i="2"/>
  <c r="AQ164" i="2"/>
  <c r="AQ149" i="2"/>
  <c r="AQ159" i="2"/>
  <c r="AQ184" i="2"/>
  <c r="AQ37" i="2"/>
  <c r="AQ79" i="2"/>
  <c r="AQ126" i="2"/>
  <c r="AQ74" i="2"/>
  <c r="AQ36" i="2"/>
  <c r="AQ129" i="2"/>
  <c r="AQ77" i="2"/>
  <c r="AQ40" i="2"/>
  <c r="AQ88" i="2"/>
  <c r="AQ52" i="2"/>
  <c r="AQ148" i="2"/>
  <c r="AQ31" i="2"/>
  <c r="AQ10" i="2"/>
  <c r="AQ20" i="2"/>
  <c r="AQ34" i="2"/>
  <c r="AQ166" i="2"/>
  <c r="AQ38" i="2"/>
  <c r="AQ122" i="2"/>
  <c r="AQ70" i="2"/>
  <c r="AQ125" i="2"/>
  <c r="AQ69" i="2"/>
  <c r="AQ140" i="2"/>
  <c r="AQ84" i="2"/>
  <c r="AQ48" i="2"/>
  <c r="AQ33" i="2"/>
  <c r="AQ28" i="2"/>
  <c r="AQ156" i="2"/>
  <c r="AQ151" i="2"/>
  <c r="AQ168" i="2"/>
  <c r="AQ146" i="2"/>
  <c r="AQ87" i="2"/>
  <c r="AQ55" i="2"/>
  <c r="AQ134" i="2"/>
  <c r="AQ82" i="2"/>
  <c r="AQ50" i="2"/>
  <c r="AQ137" i="2"/>
  <c r="AQ85" i="2"/>
  <c r="AQ100" i="2"/>
  <c r="AQ60" i="2"/>
  <c r="AQ153" i="2"/>
  <c r="AQ12" i="2"/>
  <c r="AQ147" i="2"/>
  <c r="AQ188" i="2"/>
  <c r="AQ183" i="2"/>
  <c r="AA5" i="2"/>
  <c r="AP5" i="2" s="1"/>
  <c r="AR5" i="2" s="1"/>
  <c r="AR139" i="2"/>
  <c r="BK139" i="2" s="1"/>
  <c r="AR27" i="2"/>
  <c r="BK27" i="2" s="1"/>
  <c r="AR143" i="2"/>
  <c r="BK143" i="2" s="1"/>
  <c r="AR67" i="2"/>
  <c r="BK67" i="2" s="1"/>
  <c r="AQ152" i="2"/>
  <c r="AQ35" i="2"/>
  <c r="AQ21" i="2"/>
  <c r="AQ94" i="2"/>
  <c r="AQ62" i="2"/>
  <c r="AQ101" i="2"/>
  <c r="AQ61" i="2"/>
  <c r="AQ128" i="2"/>
  <c r="AQ76" i="2"/>
  <c r="AQ32" i="2"/>
  <c r="AQ165" i="2"/>
  <c r="AQ26" i="2"/>
  <c r="AQ16" i="2"/>
  <c r="AQ182" i="2"/>
  <c r="AQ185" i="2"/>
  <c r="AQ9" i="2"/>
  <c r="AQ154" i="2"/>
  <c r="AQ95" i="2"/>
  <c r="AQ63" i="2"/>
  <c r="AQ13" i="2"/>
  <c r="AQ90" i="2"/>
  <c r="AQ58" i="2"/>
  <c r="AQ145" i="2"/>
  <c r="AQ93" i="2"/>
  <c r="AQ57" i="2"/>
  <c r="AQ124" i="2"/>
  <c r="AQ72" i="2"/>
  <c r="AQ161" i="2"/>
  <c r="AQ14" i="2"/>
  <c r="AQ155" i="2"/>
  <c r="AQ29" i="2"/>
  <c r="AQ150" i="2"/>
  <c r="AQ91" i="2"/>
  <c r="AQ59" i="2"/>
  <c r="AQ142" i="2"/>
  <c r="AQ86" i="2"/>
  <c r="AQ54" i="2"/>
  <c r="AQ141" i="2"/>
  <c r="AQ89" i="2"/>
  <c r="AQ53" i="2"/>
  <c r="AQ120" i="2"/>
  <c r="AQ64" i="2"/>
  <c r="AQ157" i="2"/>
  <c r="AQ160" i="2"/>
  <c r="AQ189" i="2"/>
  <c r="AQ25" i="2"/>
  <c r="AQ162" i="2"/>
  <c r="AQ30" i="2"/>
  <c r="AQ102" i="2"/>
  <c r="AQ66" i="2"/>
  <c r="AQ113" i="2"/>
  <c r="AQ65" i="2"/>
  <c r="AQ136" i="2"/>
  <c r="AQ80" i="2"/>
  <c r="AQ43" i="2"/>
  <c r="AQ18" i="2"/>
  <c r="AQ24" i="2"/>
  <c r="AQ163" i="2"/>
  <c r="AA39" i="2"/>
  <c r="AP39" i="2" s="1"/>
  <c r="AR39" i="2" s="1"/>
  <c r="BK39" i="2" s="1"/>
  <c r="F34" i="20"/>
  <c r="F37" i="20" s="1"/>
  <c r="E34" i="20"/>
  <c r="E37" i="20" s="1"/>
  <c r="AP5" i="4"/>
  <c r="AR5" i="3"/>
  <c r="AR308" i="3" s="1"/>
  <c r="E14" i="20"/>
  <c r="E22" i="19"/>
  <c r="E8" i="19"/>
  <c r="C15" i="19"/>
  <c r="C26" i="20"/>
  <c r="F23" i="20"/>
  <c r="F9" i="20"/>
  <c r="BK106" i="3"/>
  <c r="F14" i="19"/>
  <c r="E14" i="19"/>
  <c r="D22" i="20"/>
  <c r="D26" i="20" s="1"/>
  <c r="D8" i="20"/>
  <c r="D15" i="20" s="1"/>
  <c r="D23" i="19"/>
  <c r="D26" i="19" s="1"/>
  <c r="D9" i="19"/>
  <c r="D15" i="19" s="1"/>
  <c r="C15" i="20"/>
  <c r="C26" i="19"/>
  <c r="E23" i="20"/>
  <c r="E9" i="20"/>
  <c r="BK153" i="3"/>
  <c r="BK5" i="3"/>
  <c r="BK15" i="4" l="1"/>
  <c r="AR193" i="2"/>
  <c r="AQ5" i="4"/>
  <c r="AQ39" i="2"/>
  <c r="AQ5" i="2"/>
  <c r="G34" i="20"/>
  <c r="AR5" i="4"/>
  <c r="AR89" i="4" s="1"/>
  <c r="BK5" i="2"/>
  <c r="F8" i="19"/>
  <c r="F22" i="19"/>
  <c r="G14" i="19"/>
  <c r="H14" i="19" s="1"/>
  <c r="E22" i="20"/>
  <c r="E26" i="20" s="1"/>
  <c r="E8" i="20"/>
  <c r="E15" i="20" s="1"/>
  <c r="G23" i="20"/>
  <c r="H23" i="20" s="1"/>
  <c r="G9" i="20"/>
  <c r="H9" i="20" s="1"/>
  <c r="E23" i="19"/>
  <c r="E26" i="19" s="1"/>
  <c r="E9" i="19"/>
  <c r="E15" i="19" s="1"/>
  <c r="BK12" i="2"/>
  <c r="G37" i="20" l="1"/>
  <c r="H37" i="20" s="1"/>
  <c r="H34" i="20"/>
  <c r="F8" i="20"/>
  <c r="F22" i="20"/>
  <c r="F26" i="20" s="1"/>
  <c r="BK5" i="4"/>
  <c r="F14" i="20"/>
  <c r="G8" i="19"/>
  <c r="H8" i="19" s="1"/>
  <c r="G22" i="19"/>
  <c r="H22" i="19" s="1"/>
  <c r="F23" i="19"/>
  <c r="F26" i="19" s="1"/>
  <c r="F9" i="19"/>
  <c r="F15" i="19" s="1"/>
  <c r="BK17" i="2"/>
  <c r="F15" i="20" l="1"/>
  <c r="G8" i="20"/>
  <c r="H8" i="20" s="1"/>
  <c r="G22" i="20"/>
  <c r="G14" i="20"/>
  <c r="H14" i="20" s="1"/>
  <c r="G23" i="19"/>
  <c r="G9" i="19"/>
  <c r="H22" i="20" l="1"/>
  <c r="G26" i="20"/>
  <c r="H26" i="20" s="1"/>
  <c r="G15" i="20"/>
  <c r="H15" i="20" s="1"/>
  <c r="H9" i="19"/>
  <c r="G15" i="19"/>
  <c r="H15" i="19" s="1"/>
  <c r="H23" i="19"/>
  <c r="G26" i="19"/>
  <c r="H26" i="19" s="1"/>
</calcChain>
</file>

<file path=xl/sharedStrings.xml><?xml version="1.0" encoding="utf-8"?>
<sst xmlns="http://schemas.openxmlformats.org/spreadsheetml/2006/main" count="10720" uniqueCount="2709">
  <si>
    <t>団体名</t>
    <rPh sb="0" eb="2">
      <t>ダンタイ</t>
    </rPh>
    <rPh sb="2" eb="3">
      <t>メイ</t>
    </rPh>
    <phoneticPr fontId="3"/>
  </si>
  <si>
    <t>番号</t>
  </si>
  <si>
    <t>枝番</t>
  </si>
  <si>
    <t>所在地</t>
  </si>
  <si>
    <t>行政区</t>
    <rPh sb="0" eb="3">
      <t>ギョウセイク</t>
    </rPh>
    <phoneticPr fontId="3"/>
  </si>
  <si>
    <t>所属
(部局等)</t>
    <phoneticPr fontId="3"/>
  </si>
  <si>
    <t>勘定科目
(種目・種別)</t>
    <phoneticPr fontId="3"/>
  </si>
  <si>
    <t>資産種別1</t>
  </si>
  <si>
    <t>資産種別2</t>
  </si>
  <si>
    <t>件名
(施設名)</t>
    <phoneticPr fontId="3"/>
  </si>
  <si>
    <t>リース区分</t>
  </si>
  <si>
    <t>耐用年数分類
(構造)</t>
    <phoneticPr fontId="3"/>
  </si>
  <si>
    <t>耐用年数</t>
  </si>
  <si>
    <t>償却率</t>
    <rPh sb="0" eb="3">
      <t>ショウキャクリツ</t>
    </rPh>
    <phoneticPr fontId="3"/>
  </si>
  <si>
    <t>取得年月日</t>
  </si>
  <si>
    <t>供用開始
年月日</t>
    <phoneticPr fontId="3"/>
  </si>
  <si>
    <t>減価償却開始年月日</t>
    <rPh sb="0" eb="2">
      <t>ゲンカ</t>
    </rPh>
    <rPh sb="2" eb="4">
      <t>ショウキャク</t>
    </rPh>
    <rPh sb="4" eb="6">
      <t>カイシ</t>
    </rPh>
    <rPh sb="6" eb="9">
      <t>ネンガッピ</t>
    </rPh>
    <phoneticPr fontId="3"/>
  </si>
  <si>
    <t>減価償却開始年月日</t>
  </si>
  <si>
    <t>取得年度</t>
    <rPh sb="0" eb="4">
      <t>シュト</t>
    </rPh>
    <phoneticPr fontId="3"/>
  </si>
  <si>
    <t>取得価額等</t>
  </si>
  <si>
    <t>所有割合</t>
  </si>
  <si>
    <t>増減異動日付</t>
  </si>
  <si>
    <t>前年度
減価償却累計額</t>
  </si>
  <si>
    <t>増減異動前簿価
（前年度期末帳簿価額）</t>
  </si>
  <si>
    <t>増減異動事由</t>
  </si>
  <si>
    <t>今回増加額</t>
  </si>
  <si>
    <t>今回増加内訳</t>
    <phoneticPr fontId="3"/>
  </si>
  <si>
    <t>今回減少額</t>
  </si>
  <si>
    <t>増減異動後簿価
（期末簿価）</t>
    <phoneticPr fontId="3"/>
  </si>
  <si>
    <t>会計区分</t>
  </si>
  <si>
    <t>予算執行科目</t>
    <phoneticPr fontId="3"/>
  </si>
  <si>
    <t>用途</t>
  </si>
  <si>
    <t>事業分類</t>
  </si>
  <si>
    <t>開始時見積資産</t>
  </si>
  <si>
    <t>各種属性情報</t>
  </si>
  <si>
    <t>売却可能区分</t>
  </si>
  <si>
    <t>時価等</t>
  </si>
  <si>
    <t>完全除却済記号</t>
  </si>
  <si>
    <t>数量(（延べ床）面積)</t>
    <phoneticPr fontId="3"/>
  </si>
  <si>
    <t>単価</t>
    <rPh sb="0" eb="2">
      <t>タンカ</t>
    </rPh>
    <phoneticPr fontId="3"/>
  </si>
  <si>
    <t>地目
（土地）</t>
    <phoneticPr fontId="3"/>
  </si>
  <si>
    <t>稼働年数</t>
  </si>
  <si>
    <t>目的別資産
区分</t>
    <phoneticPr fontId="3"/>
  </si>
  <si>
    <t>減価償却
累計額</t>
    <phoneticPr fontId="3"/>
  </si>
  <si>
    <t>財産区分
（行政財産・普通財産）</t>
    <phoneticPr fontId="3"/>
  </si>
  <si>
    <t>公有財産
台帳番号</t>
    <phoneticPr fontId="3"/>
  </si>
  <si>
    <t>法定台帳
番号</t>
    <phoneticPr fontId="3"/>
  </si>
  <si>
    <t>取得財源
内訳</t>
    <phoneticPr fontId="3"/>
  </si>
  <si>
    <t>耐震診断
状況（建物）</t>
    <phoneticPr fontId="3"/>
  </si>
  <si>
    <t>耐震化状況
(建物)</t>
    <phoneticPr fontId="3"/>
  </si>
  <si>
    <t>長寿命化
履歴</t>
    <phoneticPr fontId="3"/>
  </si>
  <si>
    <t>複合化
状況</t>
    <phoneticPr fontId="3"/>
  </si>
  <si>
    <t>利用者数
（件数）</t>
    <phoneticPr fontId="3"/>
  </si>
  <si>
    <t>稼働率</t>
  </si>
  <si>
    <t>運営方式</t>
  </si>
  <si>
    <t>運営時間</t>
  </si>
  <si>
    <t>職員人数</t>
  </si>
  <si>
    <t>ランニング
コスト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</si>
  <si>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</si>
  <si>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</si>
  <si>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</si>
  <si>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</si>
  <si>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</si>
  <si>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</si>
  <si>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</si>
  <si>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</si>
  <si>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</si>
  <si>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</si>
  <si>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</si>
  <si>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</si>
  <si>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</si>
  <si>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</si>
  <si>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</si>
  <si>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</si>
  <si>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</si>
  <si>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</si>
  <si>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</si>
  <si>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節</t>
    <rPh sb="0" eb="1">
      <t>セツ</t>
    </rPh>
    <phoneticPr fontId="3"/>
  </si>
  <si>
    <t>数量</t>
    <phoneticPr fontId="3"/>
  </si>
  <si>
    <t>単位</t>
    <rPh sb="0" eb="2">
      <t>タンイ</t>
    </rPh>
    <phoneticPr fontId="3"/>
  </si>
  <si>
    <t>㎡</t>
  </si>
  <si>
    <t>階数
(建物)</t>
    <phoneticPr fontId="3"/>
  </si>
  <si>
    <t>前年度
減価償却累計額</t>
    <phoneticPr fontId="3"/>
  </si>
  <si>
    <t>部署名</t>
    <rPh sb="0" eb="3">
      <t>ブショメイ</t>
    </rPh>
    <phoneticPr fontId="3"/>
  </si>
  <si>
    <t>　固定資産台帳総括表</t>
    <rPh sb="1" eb="3">
      <t>コテイ</t>
    </rPh>
    <rPh sb="3" eb="5">
      <t>シサン</t>
    </rPh>
    <rPh sb="5" eb="7">
      <t>ダイチョウ</t>
    </rPh>
    <rPh sb="7" eb="10">
      <t>ソウカツヒョウ</t>
    </rPh>
    <phoneticPr fontId="3"/>
  </si>
  <si>
    <t>（単位：円,％）</t>
    <rPh sb="1" eb="3">
      <t>タンイ</t>
    </rPh>
    <rPh sb="4" eb="5">
      <t>エン</t>
    </rPh>
    <phoneticPr fontId="3"/>
  </si>
  <si>
    <t>①取得価額</t>
    <rPh sb="1" eb="5">
      <t>シュトク</t>
    </rPh>
    <phoneticPr fontId="3"/>
  </si>
  <si>
    <t>②前年度
減価償却累計額</t>
    <phoneticPr fontId="3"/>
  </si>
  <si>
    <t>③増減異動前簿価
（前年度期末帳簿価額）</t>
    <phoneticPr fontId="3"/>
  </si>
  <si>
    <t>④減価償却費</t>
    <rPh sb="1" eb="6">
      <t>ゲンカショウ</t>
    </rPh>
    <phoneticPr fontId="3"/>
  </si>
  <si>
    <t>⑤増減異動後簿価
（期末簿価）</t>
    <rPh sb="1" eb="3">
      <t>ゾウゲン</t>
    </rPh>
    <rPh sb="3" eb="6">
      <t>イドウゴ</t>
    </rPh>
    <rPh sb="6" eb="8">
      <t>ボカ</t>
    </rPh>
    <rPh sb="10" eb="12">
      <t>キマツ</t>
    </rPh>
    <rPh sb="12" eb="14">
      <t>ボカ</t>
    </rPh>
    <phoneticPr fontId="3"/>
  </si>
  <si>
    <t>⑥減価償却
累計額</t>
    <phoneticPr fontId="3"/>
  </si>
  <si>
    <t>老朽化率
（＝⑥÷①）</t>
    <rPh sb="0" eb="3">
      <t>ロウキュウカ</t>
    </rPh>
    <rPh sb="3" eb="4">
      <t>リツ</t>
    </rPh>
    <phoneticPr fontId="3"/>
  </si>
  <si>
    <t>土地</t>
    <rPh sb="0" eb="2">
      <t>トチ</t>
    </rPh>
    <phoneticPr fontId="3"/>
  </si>
  <si>
    <t>-</t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</si>
  <si>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</si>
  <si>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</si>
  <si>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建設仮勘定</t>
    <rPh sb="0" eb="2">
      <t>ケンセツ</t>
    </rPh>
    <rPh sb="2" eb="5">
      <t>カリカンジョウ</t>
    </rPh>
    <phoneticPr fontId="3"/>
  </si>
  <si>
    <t>物品</t>
    <rPh sb="0" eb="2">
      <t>ブッピン</t>
    </rPh>
    <phoneticPr fontId="3"/>
  </si>
  <si>
    <t>合計</t>
    <rPh sb="0" eb="2">
      <t>ゴウケイ</t>
    </rPh>
    <phoneticPr fontId="3"/>
  </si>
  <si>
    <t>インフラ資産</t>
    <rPh sb="4" eb="6">
      <t>シサン</t>
    </rPh>
    <phoneticPr fontId="2"/>
  </si>
  <si>
    <t>事業用資産</t>
    <rPh sb="0" eb="3">
      <t>ジギョウヨウ</t>
    </rPh>
    <rPh sb="3" eb="5">
      <t>シサン</t>
    </rPh>
    <phoneticPr fontId="2"/>
  </si>
  <si>
    <t>一般会計</t>
    <rPh sb="0" eb="2">
      <t>イッパン</t>
    </rPh>
    <rPh sb="2" eb="4">
      <t>カイケイ</t>
    </rPh>
    <phoneticPr fontId="2"/>
  </si>
  <si>
    <t>雑種地</t>
  </si>
  <si>
    <t>山林</t>
  </si>
  <si>
    <t>畑</t>
  </si>
  <si>
    <t>一般会計</t>
    <rPh sb="0" eb="2">
      <t>イッパン</t>
    </rPh>
    <rPh sb="2" eb="4">
      <t>カイケイ</t>
    </rPh>
    <phoneticPr fontId="1"/>
  </si>
  <si>
    <t>公園</t>
  </si>
  <si>
    <t>池沼</t>
  </si>
  <si>
    <t>駐車場</t>
  </si>
  <si>
    <t>デジタル印刷機</t>
  </si>
  <si>
    <t>動力分岐盤（電気室）</t>
  </si>
  <si>
    <t>濃縮汚泥引抜ポンプ</t>
  </si>
  <si>
    <t>破砕機</t>
  </si>
  <si>
    <t>破砕機（前処理室）</t>
  </si>
  <si>
    <t>発電機（発電気室）</t>
  </si>
  <si>
    <t>非常通報装置</t>
  </si>
  <si>
    <t>非常通報装置（管理室）</t>
  </si>
  <si>
    <t>非常用エンジンポンプ（前処理室）</t>
  </si>
  <si>
    <t>非常用ポンプ（流量調整槽）</t>
  </si>
  <si>
    <t>非常用発電機（脱臭室）</t>
  </si>
  <si>
    <t>返送水ポンプ</t>
  </si>
  <si>
    <t>返送水ポンプ（接触ばっ気槽第2室）</t>
  </si>
  <si>
    <t>返送水計量槽</t>
  </si>
  <si>
    <t>返送水計量槽（接触ばっ気槽第2室）</t>
  </si>
  <si>
    <t>補助継電器盤（電気室）</t>
  </si>
  <si>
    <t>補助継電器盤1（電気室）</t>
  </si>
  <si>
    <t>補助継電器盤2（電気室）</t>
  </si>
  <si>
    <t>看板照明</t>
  </si>
  <si>
    <t>鶉ダム管理用</t>
  </si>
  <si>
    <t>館配水池（営農用水）</t>
  </si>
  <si>
    <t>俄虫配水池（営農用水）</t>
  </si>
  <si>
    <t>鶉配水池（営農用水）</t>
  </si>
  <si>
    <t>鶉温泉管理用</t>
  </si>
  <si>
    <t>真空低温冷却機</t>
  </si>
  <si>
    <t>商品販売用野菜棚</t>
  </si>
  <si>
    <t>試験栽培用ビニールハウス</t>
  </si>
  <si>
    <t>総合体育館舞台用</t>
  </si>
  <si>
    <t>保健指導用</t>
  </si>
  <si>
    <t>物品</t>
    <rPh sb="0" eb="2">
      <t>ブッピン</t>
    </rPh>
    <phoneticPr fontId="1"/>
  </si>
  <si>
    <t>教育委員会事務局</t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</si>
  <si>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10">
      <t>カイケイ</t>
    </rPh>
    <phoneticPr fontId="2"/>
  </si>
  <si>
    <t>国保会計</t>
    <rPh sb="0" eb="2">
      <t>コクホ</t>
    </rPh>
    <rPh sb="2" eb="4">
      <t>カイケイ</t>
    </rPh>
    <phoneticPr fontId="2"/>
  </si>
  <si>
    <t>償却率（定額法）</t>
    <rPh sb="0" eb="3">
      <t>ショウキャクリツ</t>
    </rPh>
    <rPh sb="4" eb="7">
      <t>テイガクホウ</t>
    </rPh>
    <phoneticPr fontId="3"/>
  </si>
  <si>
    <t>年数</t>
  </si>
  <si>
    <t>率</t>
  </si>
  <si>
    <t>立木竹</t>
    <rPh sb="0" eb="2">
      <t>リュウボク</t>
    </rPh>
    <rPh sb="2" eb="3">
      <t>チク</t>
    </rPh>
    <phoneticPr fontId="2"/>
  </si>
  <si>
    <t>-</t>
    <phoneticPr fontId="2"/>
  </si>
  <si>
    <t>ソフトウェア</t>
    <phoneticPr fontId="2"/>
  </si>
  <si>
    <t>その他無形固定資産</t>
    <rPh sb="2" eb="3">
      <t>タ</t>
    </rPh>
    <rPh sb="3" eb="5">
      <t>ムケイ</t>
    </rPh>
    <rPh sb="5" eb="7">
      <t>コテイ</t>
    </rPh>
    <rPh sb="7" eb="9">
      <t>シサン</t>
    </rPh>
    <phoneticPr fontId="2"/>
  </si>
  <si>
    <t>棚卸資産</t>
    <rPh sb="0" eb="2">
      <t>タナオロシ</t>
    </rPh>
    <rPh sb="2" eb="4">
      <t>シサン</t>
    </rPh>
    <phoneticPr fontId="2"/>
  </si>
  <si>
    <t>農業集落排水事業特別会計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2">
      <t>カイケイ</t>
    </rPh>
    <phoneticPr fontId="2"/>
  </si>
  <si>
    <t>保健福祉課福祉係</t>
  </si>
  <si>
    <t>除却</t>
    <rPh sb="0" eb="2">
      <t>ジョキャク</t>
    </rPh>
    <phoneticPr fontId="2"/>
  </si>
  <si>
    <t>神崎本宿 鬼越 163</t>
  </si>
  <si>
    <t>神崎本宿 鬼越 168</t>
  </si>
  <si>
    <t>神崎本宿 鬼越 176-4</t>
  </si>
  <si>
    <t>神崎本宿 目中 231-10</t>
  </si>
  <si>
    <t>神崎本宿 目中 231-19</t>
  </si>
  <si>
    <t>神崎神宿 居下 680-29</t>
  </si>
  <si>
    <t>神崎神宿 居下 680-70</t>
  </si>
  <si>
    <t>神崎神宿 川州 1006-4</t>
  </si>
  <si>
    <t>高谷 前田 57-4</t>
  </si>
  <si>
    <t>武田 門前 203-3</t>
  </si>
  <si>
    <t>武田 門前 204</t>
  </si>
  <si>
    <t>武田 門前 205-2</t>
  </si>
  <si>
    <t>武田 作ノ下 707-2</t>
  </si>
  <si>
    <t>藤の台 26</t>
  </si>
  <si>
    <t>藤の台 27</t>
  </si>
  <si>
    <t>藤の台 28</t>
  </si>
  <si>
    <t>神崎本宿 宮和田 22</t>
  </si>
  <si>
    <t>神崎本宿 宮和田 22-2</t>
  </si>
  <si>
    <t>神崎本宿 宮和田 23</t>
  </si>
  <si>
    <t>神崎本宿 宮和田 24</t>
  </si>
  <si>
    <t>神崎本宿 宮和田 25-1</t>
  </si>
  <si>
    <t>神崎本宿 宮和田 27-2</t>
  </si>
  <si>
    <t>神崎本宿 宮和田 30-1</t>
  </si>
  <si>
    <t>神崎本宿 宮和田 30-2</t>
  </si>
  <si>
    <t>神崎本宿 宮和田 31-1</t>
  </si>
  <si>
    <t>神崎本宿 宮和田 31-2</t>
  </si>
  <si>
    <t>神崎本宿 宮和田 32</t>
  </si>
  <si>
    <t>神崎本宿 宮和田 33</t>
  </si>
  <si>
    <t>神崎本宿 宮和田 34-1</t>
  </si>
  <si>
    <t>神崎本宿 宮和田 34-3</t>
  </si>
  <si>
    <t>神崎本宿 宮和田 35</t>
  </si>
  <si>
    <t>神崎本宿 宮和田 36</t>
  </si>
  <si>
    <t>神崎神宿 谷津 155-2</t>
  </si>
  <si>
    <t>神崎神宿 谷津 155-4</t>
  </si>
  <si>
    <t>神崎神宿 谷津 200-2</t>
  </si>
  <si>
    <t>神崎神宿 谷津 200-3</t>
  </si>
  <si>
    <t>神崎神宿 谷津 201-1</t>
  </si>
  <si>
    <t>神崎神宿 谷津 201-2</t>
  </si>
  <si>
    <t>神崎神宿 谷津 201-3</t>
  </si>
  <si>
    <t>神崎神宿 谷津 202-1</t>
  </si>
  <si>
    <t>神崎神宿 谷津 202-2</t>
  </si>
  <si>
    <t>神崎神宿 仙見山廻り 203-1</t>
  </si>
  <si>
    <t>神崎神宿 仙見山廻り 203-3</t>
  </si>
  <si>
    <t>神崎神宿 仙見山廻り 203-4</t>
  </si>
  <si>
    <t>神崎神宿 仙見山廻り 204-1</t>
  </si>
  <si>
    <t>神崎神宿 仙見山廻り 204-2</t>
  </si>
  <si>
    <t>神崎神宿 仙見山廻り 205</t>
  </si>
  <si>
    <t>神崎神宿 仙見山廻り 207</t>
  </si>
  <si>
    <t>神崎神宿 仙見山廻り 209</t>
  </si>
  <si>
    <t>神崎神宿 仙見山廻り 210-2</t>
  </si>
  <si>
    <t>神崎本宿 宮和田 27-1</t>
  </si>
  <si>
    <t>神崎本宿 宮和田 27-4</t>
  </si>
  <si>
    <t>神崎神宿 仙見山廻り 204</t>
  </si>
  <si>
    <t>神崎神宿 谷津 155-5</t>
  </si>
  <si>
    <t>神崎本宿 永興寺 98-2</t>
  </si>
  <si>
    <t>神崎本宿 永興寺 98-3</t>
  </si>
  <si>
    <t>神崎本宿 永興寺 98-6</t>
  </si>
  <si>
    <t>神崎本宿 永興寺 98-4</t>
  </si>
  <si>
    <t>神崎本宿 永興寺 98-5</t>
  </si>
  <si>
    <t>神崎神宿 谷津 160-2</t>
  </si>
  <si>
    <t>神崎神宿 谷津 161-2</t>
  </si>
  <si>
    <t>神崎神宿 谷津 162-2</t>
  </si>
  <si>
    <t>神崎神宿 谷津 162-3</t>
  </si>
  <si>
    <t>武田 大平 585-2</t>
  </si>
  <si>
    <t>武田 大平 586-3</t>
  </si>
  <si>
    <t>武田 大平 588-1</t>
  </si>
  <si>
    <t>武田 大平 589</t>
  </si>
  <si>
    <t>武田 大平 589-2</t>
  </si>
  <si>
    <t>武田 大平 590</t>
  </si>
  <si>
    <t>武田 大平 591</t>
  </si>
  <si>
    <t>武田 大平 592</t>
  </si>
  <si>
    <t>武田 豆田 613-1</t>
  </si>
  <si>
    <t>武田 豆田 613-2</t>
  </si>
  <si>
    <t>武田 豆田 614-1</t>
  </si>
  <si>
    <t>武田 豆田 614-2</t>
  </si>
  <si>
    <t>武田 豆田 615</t>
  </si>
  <si>
    <t>武田 大道 677</t>
  </si>
  <si>
    <t>武田 作ノ下 687-1</t>
  </si>
  <si>
    <t>新 大平 378-3</t>
  </si>
  <si>
    <t>新 大平 378-4</t>
  </si>
  <si>
    <t>新 大平 378-6</t>
  </si>
  <si>
    <t>新 大平 380-1</t>
  </si>
  <si>
    <t>新 大平 381</t>
  </si>
  <si>
    <t>新 大平 382</t>
  </si>
  <si>
    <t>新 大平 383</t>
  </si>
  <si>
    <t>新 大平 384</t>
  </si>
  <si>
    <t>新 大平 385</t>
  </si>
  <si>
    <t>新 大平 386</t>
  </si>
  <si>
    <t>新 大平 387-1</t>
  </si>
  <si>
    <t>新 大平 388-1</t>
  </si>
  <si>
    <t>新 大平 388-3</t>
  </si>
  <si>
    <t>新 大平 394</t>
  </si>
  <si>
    <t>新 前久保 395</t>
  </si>
  <si>
    <t>新 前久保 395-2</t>
  </si>
  <si>
    <t>新 前久保 396</t>
  </si>
  <si>
    <t>新 前久保 397</t>
  </si>
  <si>
    <t>新 前久保 398</t>
  </si>
  <si>
    <t>新 前久保 399</t>
  </si>
  <si>
    <t>新 豆田 402</t>
  </si>
  <si>
    <t>新 豆田 403</t>
  </si>
  <si>
    <t>新 豆田 404</t>
  </si>
  <si>
    <t>新 豆田 405</t>
  </si>
  <si>
    <t>新 豆田 406-1</t>
  </si>
  <si>
    <t>新 豆田 407-1</t>
  </si>
  <si>
    <t>新 豆田 407-3</t>
  </si>
  <si>
    <t>新 大道 443</t>
  </si>
  <si>
    <t>新 大道 444</t>
  </si>
  <si>
    <t>新 大道 445</t>
  </si>
  <si>
    <t>新 大平 593</t>
  </si>
  <si>
    <t>新 大平 594</t>
  </si>
  <si>
    <t>新 大平 595-1</t>
  </si>
  <si>
    <t>新 大平 596</t>
  </si>
  <si>
    <t>新 大平 597-1</t>
  </si>
  <si>
    <t>新 大平 597-2</t>
  </si>
  <si>
    <t>新 大平 598-1</t>
  </si>
  <si>
    <t>神崎本宿 高崎前 248</t>
  </si>
  <si>
    <t>神崎本宿 高崎前 249</t>
  </si>
  <si>
    <t>神崎本宿 高崎前 250</t>
  </si>
  <si>
    <t>神崎本宿 高崎前 251-1</t>
  </si>
  <si>
    <t>神崎本宿 高崎前 251-2</t>
  </si>
  <si>
    <t>神崎本宿 高崎前 251-3</t>
  </si>
  <si>
    <t>神崎本宿 高崎前 252</t>
  </si>
  <si>
    <t>神崎本宿 高崎前 253</t>
  </si>
  <si>
    <t>神崎本宿 高崎前 254-1</t>
  </si>
  <si>
    <t>神崎本宿 高崎前 254-2</t>
  </si>
  <si>
    <t>神崎本宿 高崎前 255</t>
  </si>
  <si>
    <t>神崎本宿 高崎前 256</t>
  </si>
  <si>
    <t>神崎本宿 高崎前 257-1</t>
  </si>
  <si>
    <t>神崎本宿 高崎前 257-2</t>
  </si>
  <si>
    <t>神崎本宿 高崎前 258</t>
  </si>
  <si>
    <t>神崎本宿 高崎前 259</t>
  </si>
  <si>
    <t>神崎本宿 高崎前 260-1</t>
  </si>
  <si>
    <t>神崎本宿 高崎前 261-1</t>
  </si>
  <si>
    <t>神崎本宿 高崎前 262</t>
  </si>
  <si>
    <t>神崎本宿 高崎前 263</t>
  </si>
  <si>
    <t>神崎本宿 高崎前 264-1</t>
  </si>
  <si>
    <t>神崎本宿 高崎前 265</t>
  </si>
  <si>
    <t>神崎本宿 高崎前 266</t>
  </si>
  <si>
    <t>神崎本宿 高崎前 267-3</t>
  </si>
  <si>
    <t>神崎本宿 高崎前 268</t>
  </si>
  <si>
    <t>神崎本宿 高崎前 269</t>
  </si>
  <si>
    <t>神崎本宿 高崎前 270-1</t>
  </si>
  <si>
    <t>神崎本宿 高崎前 270-2</t>
  </si>
  <si>
    <t>神崎本宿 高崎前 271</t>
  </si>
  <si>
    <t>神崎本宿 高崎前 272</t>
  </si>
  <si>
    <t>神崎本宿 高崎前 273</t>
  </si>
  <si>
    <t>神崎本宿 高崎前 274</t>
  </si>
  <si>
    <t>神崎本宿 高崎前 275-1</t>
  </si>
  <si>
    <t>神崎本宿 高崎前 275-2</t>
  </si>
  <si>
    <t>神崎本宿 高崎前 276-1</t>
  </si>
  <si>
    <t>神崎本宿 高崎前 276-2</t>
  </si>
  <si>
    <t>神崎本宿 高崎前 277</t>
  </si>
  <si>
    <t>神崎本宿 高崎前 278-1</t>
  </si>
  <si>
    <t>神崎本宿 高崎前 278-2</t>
  </si>
  <si>
    <t>神崎本宿 高崎前 279</t>
  </si>
  <si>
    <t>神崎本宿 高崎前 280-1</t>
  </si>
  <si>
    <t>神崎本宿 高崎前 280-2</t>
  </si>
  <si>
    <t>神崎本宿 高崎前 281-1</t>
  </si>
  <si>
    <t>神崎本宿 高崎前 281-2</t>
  </si>
  <si>
    <t>神崎本宿 高崎前 282</t>
  </si>
  <si>
    <t>神崎本宿 高崎前 283-2</t>
  </si>
  <si>
    <t>神崎本宿 高崎前 284-1</t>
  </si>
  <si>
    <t>神崎本宿 高崎前 284-2</t>
  </si>
  <si>
    <t>神崎本宿 高崎前 285</t>
  </si>
  <si>
    <t>神崎本宿 高崎前 286</t>
  </si>
  <si>
    <t>神崎本宿 高崎前 288-1</t>
  </si>
  <si>
    <t>神崎本宿 高崎前 288-3</t>
  </si>
  <si>
    <t>神崎本宿 高崎前 289</t>
  </si>
  <si>
    <t>神崎本宿 高崎前 641</t>
  </si>
  <si>
    <t>神崎本宿 高崎前 642</t>
  </si>
  <si>
    <t>神崎本宿 高崎前 650</t>
  </si>
  <si>
    <t>神崎神宿 堂ノ洲 1117-1</t>
  </si>
  <si>
    <t>神崎神宿 堂ノ洲 1117-16</t>
  </si>
  <si>
    <t>神崎本宿 鬼越 90-1</t>
  </si>
  <si>
    <t>神崎本宿 川端 2001-58</t>
  </si>
  <si>
    <t>神崎神宿 明神 1906</t>
  </si>
  <si>
    <t>神崎神宿 明神 1942</t>
  </si>
  <si>
    <t>神崎神宿 明神 1949</t>
  </si>
  <si>
    <t>神崎神宿 水神 1978</t>
  </si>
  <si>
    <t>神崎神宿 水神 1979</t>
  </si>
  <si>
    <t>神崎神宿 水神 1980</t>
  </si>
  <si>
    <t>神崎神宿 水神 1981</t>
  </si>
  <si>
    <t>神崎神宿 水神 1982-1</t>
  </si>
  <si>
    <t>神崎神宿 水神 1982-2</t>
  </si>
  <si>
    <t>神崎神宿 水神 1982-3</t>
  </si>
  <si>
    <t>郡 関ノ内 1156-4</t>
  </si>
  <si>
    <t>四季の丘 1-28</t>
  </si>
  <si>
    <t>四季の丘 2-27</t>
  </si>
  <si>
    <t>四季の丘 2-26</t>
  </si>
  <si>
    <t>四季の丘 2-31</t>
  </si>
  <si>
    <t>四季の丘 2-34</t>
  </si>
  <si>
    <t>四季の丘 3-25</t>
  </si>
  <si>
    <t>四季の丘 3-26</t>
  </si>
  <si>
    <t>四季の丘 4-14</t>
  </si>
  <si>
    <t>四季の丘 5-15</t>
  </si>
  <si>
    <t>四季の丘 5-21</t>
  </si>
  <si>
    <t>四季の丘 6-23</t>
  </si>
  <si>
    <t>四季の丘 7-11</t>
  </si>
  <si>
    <t>四季の丘 7-13</t>
  </si>
  <si>
    <t>四季の丘 7-19</t>
  </si>
  <si>
    <t>四季の丘 8-9</t>
  </si>
  <si>
    <t>四季の丘 8-15</t>
  </si>
  <si>
    <t>四季の丘 9-1</t>
  </si>
  <si>
    <t>四季の丘 12-15</t>
  </si>
  <si>
    <t>四季の丘 13-22</t>
  </si>
  <si>
    <t>四季の丘 17-17</t>
  </si>
  <si>
    <t>四季の丘 19-1</t>
  </si>
  <si>
    <t>四季の丘 19-5</t>
  </si>
  <si>
    <t>四季の丘 21-27</t>
  </si>
  <si>
    <t>四季の丘 22-17</t>
  </si>
  <si>
    <t>四季の丘 22-19</t>
  </si>
  <si>
    <t>四季の丘 23-20</t>
  </si>
  <si>
    <t>四季の丘 7-12</t>
  </si>
  <si>
    <t>四季の丘 8-1</t>
  </si>
  <si>
    <t>四季の丘 12-14</t>
  </si>
  <si>
    <t>四季の丘 22-18</t>
  </si>
  <si>
    <t>四季の丘 23-21</t>
  </si>
  <si>
    <t>四季の丘 24-16</t>
  </si>
  <si>
    <t>四季の丘 307-16</t>
  </si>
  <si>
    <t>四季の丘 307-33</t>
  </si>
  <si>
    <t>藤の台 16</t>
  </si>
  <si>
    <t>藤の台 29</t>
  </si>
  <si>
    <t>四季の丘 1-31</t>
  </si>
  <si>
    <t>四季の丘 1-32</t>
  </si>
  <si>
    <t>四季の丘 1-33</t>
  </si>
  <si>
    <t>四季の丘 2-24</t>
  </si>
  <si>
    <t>四季の丘 2-29</t>
  </si>
  <si>
    <t>四季の丘 2-33</t>
  </si>
  <si>
    <t>四季の丘 2-38</t>
  </si>
  <si>
    <t>四季の丘 2-39</t>
  </si>
  <si>
    <t>四季の丘 3-9</t>
  </si>
  <si>
    <t>四季の丘 5-3</t>
  </si>
  <si>
    <t>四季の丘 5-13</t>
  </si>
  <si>
    <t>四季の丘 5-30</t>
  </si>
  <si>
    <t>四季の丘 6-3</t>
  </si>
  <si>
    <t>四季の丘 6-26</t>
  </si>
  <si>
    <t>四季の丘 7-16</t>
  </si>
  <si>
    <t>四季の丘 8-12</t>
  </si>
  <si>
    <t>四季の丘 8-13</t>
  </si>
  <si>
    <t>四季の丘 8-17</t>
  </si>
  <si>
    <t>四季の丘 9-8</t>
  </si>
  <si>
    <t>四季の丘 9-17</t>
  </si>
  <si>
    <t>四季の丘 9-27</t>
  </si>
  <si>
    <t>四季の丘 9-33</t>
  </si>
  <si>
    <t>四季の丘 11-17</t>
  </si>
  <si>
    <t>四季の丘 12-16</t>
  </si>
  <si>
    <t>四季の丘 13-23</t>
  </si>
  <si>
    <t>四季の丘 15-17</t>
  </si>
  <si>
    <t>四季の丘 15-18</t>
  </si>
  <si>
    <t>四季の丘 16-19</t>
  </si>
  <si>
    <t>四季の丘 17-15</t>
  </si>
  <si>
    <t>四季の丘 18-4</t>
  </si>
  <si>
    <t>四季の丘 18-5</t>
  </si>
  <si>
    <t>四季の丘 19-4</t>
  </si>
  <si>
    <t>四季の丘 21-26</t>
  </si>
  <si>
    <t>四季の丘 22-20</t>
  </si>
  <si>
    <t>四季の丘 23-22</t>
  </si>
  <si>
    <t>四季の丘 23-23</t>
  </si>
  <si>
    <t>四季の丘 23-24</t>
  </si>
  <si>
    <t>四季の丘 24-15</t>
  </si>
  <si>
    <t>四季の丘 307-50</t>
  </si>
  <si>
    <t>四季の丘 307-65</t>
  </si>
  <si>
    <t>藤の台 17</t>
  </si>
  <si>
    <t>藤の台 18</t>
  </si>
  <si>
    <t>藤の台 19</t>
  </si>
  <si>
    <t>藤の台 20</t>
  </si>
  <si>
    <t>藤の台 21</t>
  </si>
  <si>
    <t>藤の台 22</t>
  </si>
  <si>
    <t>藤の台 23</t>
  </si>
  <si>
    <t>藤の台 24</t>
  </si>
  <si>
    <t>藤の台 25</t>
  </si>
  <si>
    <t>神崎本宿 横町 1923</t>
  </si>
  <si>
    <t>神崎本宿 川端 2001-91</t>
  </si>
  <si>
    <t>神崎神宿 向野 1074-2</t>
  </si>
  <si>
    <t>神崎神宿 向野 1074-3</t>
  </si>
  <si>
    <t>神崎本宿 鳥井前 1930-3</t>
  </si>
  <si>
    <t>神崎本宿 川端 3110</t>
  </si>
  <si>
    <t>古原 堂ノ前 甲106-1</t>
  </si>
  <si>
    <t>大貫 大貫前 2-109</t>
  </si>
  <si>
    <t>大貫 大貫前 383-29</t>
  </si>
  <si>
    <t>四季の丘 8-2</t>
  </si>
  <si>
    <t>植房 中田 828-29</t>
  </si>
  <si>
    <t>立野 西 521-44</t>
  </si>
  <si>
    <t>郡 岩崎 1115</t>
  </si>
  <si>
    <t>郡 岩崎 1116</t>
  </si>
  <si>
    <t>郡 岩崎 1117-1</t>
  </si>
  <si>
    <t>武田 宿口 836-1</t>
  </si>
  <si>
    <t>武田 宿口 836-2</t>
  </si>
  <si>
    <t>武田 宿口 836-3</t>
  </si>
  <si>
    <t>神崎本宿 鬼越 164</t>
  </si>
  <si>
    <t>並木 鬼越 443-1</t>
  </si>
  <si>
    <t>並木 鬼越 444</t>
  </si>
  <si>
    <t>並木 石川谷津 487-2</t>
  </si>
  <si>
    <t>並木 石川谷津 488-1</t>
  </si>
  <si>
    <t>並木 石川谷津 489-2</t>
  </si>
  <si>
    <t>武田 大道 676-1</t>
  </si>
  <si>
    <t>武田 大道 677-2</t>
  </si>
  <si>
    <t>新 大道 441</t>
  </si>
  <si>
    <t>新 大道 442</t>
  </si>
  <si>
    <t>大貫 大貫前 383-6</t>
  </si>
  <si>
    <t>大貫 大貫前 383-30</t>
  </si>
  <si>
    <t>武田 観音堂 447-1</t>
  </si>
  <si>
    <t>武田 門前 689-1</t>
  </si>
  <si>
    <t>武田 門前 690-4</t>
  </si>
  <si>
    <t>武田 観音堂 697</t>
  </si>
  <si>
    <t>武田 観音堂 700-2</t>
  </si>
  <si>
    <t>武田 観音堂 705-1</t>
  </si>
  <si>
    <t>四季の丘 1-30</t>
  </si>
  <si>
    <t>神崎本宿 鬼越 87-1</t>
  </si>
  <si>
    <t>神崎本宿 鬼越 90-4</t>
  </si>
  <si>
    <t>神崎本宿 永興寺 96</t>
  </si>
  <si>
    <t>神崎本宿 鬼越 113-1</t>
  </si>
  <si>
    <t>神崎本宿 鬼越 113-2</t>
  </si>
  <si>
    <t>神崎本宿 鬼越 113-3</t>
  </si>
  <si>
    <t>神崎本宿 鬼越 113-4</t>
  </si>
  <si>
    <t>神崎本宿 鬼越 114-1</t>
  </si>
  <si>
    <t>神崎本宿 鬼越 114-2</t>
  </si>
  <si>
    <t>神崎本宿 鬼越 114-3</t>
  </si>
  <si>
    <t>神崎本宿 鬼越 114-4</t>
  </si>
  <si>
    <t>神崎本宿 鬼越 114-5</t>
  </si>
  <si>
    <t>神崎本宿 鬼越 115-1</t>
  </si>
  <si>
    <t>神崎本宿 鬼越 115-2</t>
  </si>
  <si>
    <t>神崎本宿 鬼越 115-3</t>
  </si>
  <si>
    <t>神崎本宿 鬼越 116-1</t>
  </si>
  <si>
    <t>神崎本宿 鬼越 116-2</t>
  </si>
  <si>
    <t>神崎本宿 鬼越 116-3</t>
  </si>
  <si>
    <t>神崎本宿 鬼越 116-4</t>
  </si>
  <si>
    <t>神崎本宿 鬼越 117-1</t>
  </si>
  <si>
    <t>神崎本宿 鬼越 117-2</t>
  </si>
  <si>
    <t>神崎本宿 鬼越 118-1</t>
  </si>
  <si>
    <t>神崎本宿 鬼越 118-2</t>
  </si>
  <si>
    <t>神崎本宿 鬼越 119-2</t>
  </si>
  <si>
    <t>神崎本宿 鬼越 120</t>
  </si>
  <si>
    <t>神崎本宿 鬼越 121</t>
  </si>
  <si>
    <t>神崎本宿 鬼越 122</t>
  </si>
  <si>
    <t>神崎本宿 鬼越 123-1</t>
  </si>
  <si>
    <t>神崎本宿 鬼越 124-1</t>
  </si>
  <si>
    <t>神崎本宿 鬼越 125-1</t>
  </si>
  <si>
    <t>神崎本宿 鬼越 126-1</t>
  </si>
  <si>
    <t>神崎本宿 鬼越 127-1</t>
  </si>
  <si>
    <t>神崎本宿 鬼越 141-1</t>
  </si>
  <si>
    <t>神崎本宿 鬼越 142-1</t>
  </si>
  <si>
    <t>神崎本宿 鬼越 176-1</t>
  </si>
  <si>
    <t>神崎本宿 鬼越 177-1</t>
  </si>
  <si>
    <t>神崎本宿 鬼越 178</t>
  </si>
  <si>
    <t>神崎本宿 鬼越 179-1</t>
  </si>
  <si>
    <t>並木 夏母 658</t>
  </si>
  <si>
    <t>並木 西ノ城 671-1</t>
  </si>
  <si>
    <t>並木 西ノ城 671-3</t>
  </si>
  <si>
    <t>並木 西ノ城 671-6</t>
  </si>
  <si>
    <t>並木 西ノ城 671-10</t>
  </si>
  <si>
    <t>小松 谷ツ 601-2</t>
  </si>
  <si>
    <t>小松 谷ツ 625-3</t>
  </si>
  <si>
    <t>小松 谷ツ 625-4</t>
  </si>
  <si>
    <t>小松 谷ツ 627-4</t>
  </si>
  <si>
    <t>小松 谷ツ 627-5</t>
  </si>
  <si>
    <t>小松 谷ツ 627-6</t>
  </si>
  <si>
    <t>小松 谷ツ 627-7</t>
  </si>
  <si>
    <t>小松 谷ツ 628-1</t>
  </si>
  <si>
    <t>小松 谷ツ 628-2</t>
  </si>
  <si>
    <t>小松 谷ツ 628-3</t>
  </si>
  <si>
    <t>小松 谷ツ 628-4</t>
  </si>
  <si>
    <t>小松 谷ツ 628-5</t>
  </si>
  <si>
    <t>小松 谷ツ 633-1</t>
  </si>
  <si>
    <t>小松 谷ツ 633-3</t>
  </si>
  <si>
    <t>小松 谷ツ 633-4</t>
  </si>
  <si>
    <t>武田 宮ノ前 542-1</t>
  </si>
  <si>
    <t>毛成 辺田前 309-2</t>
  </si>
  <si>
    <t>四季の丘 307-51</t>
  </si>
  <si>
    <t>藤の台 40</t>
  </si>
  <si>
    <t>藤の台 41</t>
  </si>
  <si>
    <t>藤の台 42</t>
  </si>
  <si>
    <t>藤の台 43</t>
  </si>
  <si>
    <t>藤の台 44</t>
  </si>
  <si>
    <t>四季の丘 18-27</t>
  </si>
  <si>
    <t>四季の丘 25-24</t>
  </si>
  <si>
    <t>四季の丘 25-25</t>
  </si>
  <si>
    <t>神崎本宿 鬼越 158</t>
  </si>
  <si>
    <t>神崎本宿 鬼越 160</t>
  </si>
  <si>
    <t>神崎本宿 目中 231-22</t>
  </si>
  <si>
    <t>藤の台 38</t>
  </si>
  <si>
    <t>藤の台 39</t>
  </si>
  <si>
    <t>武田 八幡平 20-23</t>
  </si>
  <si>
    <t>武田 天満崎 298-4</t>
  </si>
  <si>
    <t>武田 八幡平 20-2</t>
  </si>
  <si>
    <t>武田 八幡平 20-16</t>
  </si>
  <si>
    <t>松崎 下利根川通 855</t>
  </si>
  <si>
    <t>松崎 下利根川通 858</t>
  </si>
  <si>
    <t>松崎 下利根川通 857</t>
  </si>
  <si>
    <t>松崎 下利根川通 856</t>
  </si>
  <si>
    <t>松崎 下利根川通 859</t>
  </si>
  <si>
    <t>武田 観音堂 701</t>
  </si>
  <si>
    <t>古原 秣場 甲787-1</t>
  </si>
  <si>
    <t>神崎神宿 内沼 54-1</t>
  </si>
  <si>
    <t>神崎神宿 内沼 54-3</t>
  </si>
  <si>
    <t>神崎神宿 居下 680-21</t>
  </si>
  <si>
    <t>郡 岩崎 1140-1</t>
  </si>
  <si>
    <t>神崎本宿 高崎前 247</t>
  </si>
  <si>
    <t>神崎本宿 川端 1989-2</t>
  </si>
  <si>
    <t>神崎本宿 川端 2001-3</t>
  </si>
  <si>
    <t>神崎本宿 川端 2161-10</t>
  </si>
  <si>
    <t>藤の台 30</t>
  </si>
  <si>
    <t>藤の台 31</t>
  </si>
  <si>
    <t>神崎本宿 長田 3346</t>
  </si>
  <si>
    <t>神崎神宿 居下 691-4</t>
  </si>
  <si>
    <t>神崎神宿 居下 695-4</t>
  </si>
  <si>
    <t>神崎神宿 向野 1007-1</t>
  </si>
  <si>
    <t>神崎神宿 向野 1193-6</t>
  </si>
  <si>
    <t>神崎神宿 堂ノ洲 1100-9</t>
  </si>
  <si>
    <t>松崎 下利根川通 791-2</t>
  </si>
  <si>
    <t>松崎 下利根川通 791-3</t>
  </si>
  <si>
    <t>小松 馬場 321-3</t>
  </si>
  <si>
    <t>今 土手根 24-18</t>
  </si>
  <si>
    <t>武田 門前 205-3</t>
  </si>
  <si>
    <t>四季の丘 2-22</t>
  </si>
  <si>
    <t>四季の丘 2-28</t>
  </si>
  <si>
    <t>四季の丘 2-30</t>
  </si>
  <si>
    <t>四季の丘 2-32</t>
  </si>
  <si>
    <t>四季の丘 2-35</t>
  </si>
  <si>
    <t>四季の丘 14-2</t>
  </si>
  <si>
    <t>四季の丘 14-4</t>
  </si>
  <si>
    <t>四季の丘 307-32</t>
  </si>
  <si>
    <t>四季の丘 307-46</t>
  </si>
  <si>
    <t>四季の丘 307-47</t>
  </si>
  <si>
    <t>四季の丘 307-48</t>
  </si>
  <si>
    <t>四季の丘 307-49</t>
  </si>
  <si>
    <t>四季の丘 307-55</t>
  </si>
  <si>
    <t>四季の丘 307-56</t>
  </si>
  <si>
    <t>藤の台 36</t>
  </si>
  <si>
    <t>神崎神宿 居下 722-19</t>
  </si>
  <si>
    <t>神崎神宿 居下 722-20</t>
  </si>
  <si>
    <t>神崎神宿 居下 722-21</t>
  </si>
  <si>
    <t>神崎神宿 居下 722-22</t>
  </si>
  <si>
    <t>神崎神宿 居下 722-23</t>
  </si>
  <si>
    <t>神崎神宿 居下 722-25</t>
  </si>
  <si>
    <t>藤の台 32</t>
  </si>
  <si>
    <t>藤の台 37</t>
  </si>
  <si>
    <t>武田 八幡平 20-4</t>
  </si>
  <si>
    <t>神崎本宿 長田 3292</t>
  </si>
  <si>
    <t>神崎本宿 長田 3293</t>
  </si>
  <si>
    <t>神崎本宿 長田 3294</t>
  </si>
  <si>
    <t>神崎本宿 長田 3295</t>
  </si>
  <si>
    <t>郡 関ノ内 1197-2</t>
  </si>
  <si>
    <t>郡 佐藤 1232-5</t>
  </si>
  <si>
    <t>小松 横須賀 128-1</t>
  </si>
  <si>
    <t>小松 横須賀 128-4</t>
  </si>
  <si>
    <t>小松 片スカ 2190-1</t>
  </si>
  <si>
    <t>郡 重田 1967</t>
  </si>
  <si>
    <t>小松 片スカ 2190-2</t>
  </si>
  <si>
    <t>神崎町役場</t>
  </si>
  <si>
    <t>本宿駐在所</t>
  </si>
  <si>
    <t>防火水槽</t>
  </si>
  <si>
    <t>神崎小学校</t>
  </si>
  <si>
    <t>米沢小学校</t>
  </si>
  <si>
    <t>神崎中学校</t>
  </si>
  <si>
    <t>町営住宅</t>
  </si>
  <si>
    <t>こうざき天の川公園</t>
  </si>
  <si>
    <t>駅北口公園</t>
  </si>
  <si>
    <t>北公園</t>
  </si>
  <si>
    <t>緑道</t>
  </si>
  <si>
    <t>四季の丘中央公園</t>
  </si>
  <si>
    <t>東公園</t>
  </si>
  <si>
    <t>せせらぎ公園</t>
  </si>
  <si>
    <t>南公園</t>
  </si>
  <si>
    <t>藤の台みんなの公園</t>
  </si>
  <si>
    <t>ゴミ集積所</t>
  </si>
  <si>
    <t>旧神崎町役場</t>
  </si>
  <si>
    <t>きたふれあいセンター</t>
  </si>
  <si>
    <t>向野集落センター</t>
  </si>
  <si>
    <t>平成コミュニティセンター</t>
  </si>
  <si>
    <t>本宿コミュニティセンター</t>
  </si>
  <si>
    <t>古原コミュニティセンター</t>
  </si>
  <si>
    <t>大貫コミュニティセンター</t>
  </si>
  <si>
    <t>四季の丘コミュニティセンター</t>
  </si>
  <si>
    <t>成城台コミュニティセンター</t>
  </si>
  <si>
    <t>郡やすらぎの家</t>
  </si>
  <si>
    <t>武田やすらぎの家</t>
  </si>
  <si>
    <t>学童保育所</t>
  </si>
  <si>
    <t>神崎保育所</t>
  </si>
  <si>
    <t>米沢保育所</t>
  </si>
  <si>
    <t>町民野球場</t>
  </si>
  <si>
    <t>町民体育館</t>
  </si>
  <si>
    <t>汚水処理場</t>
  </si>
  <si>
    <t>神崎ふれあいプラザ</t>
  </si>
  <si>
    <t>わくわく西の城</t>
  </si>
  <si>
    <t>米沢保育所（跡地）</t>
  </si>
  <si>
    <t>土地改良記念碑</t>
  </si>
  <si>
    <t>調整池</t>
  </si>
  <si>
    <t>四季の丘案内標識敷地</t>
  </si>
  <si>
    <t>商工会館用地</t>
  </si>
  <si>
    <t>汚水処理施設用地</t>
  </si>
  <si>
    <t>工業団地井戸用地</t>
  </si>
  <si>
    <t>農業用水井戸用地</t>
  </si>
  <si>
    <t>工業団地調整池</t>
  </si>
  <si>
    <t>工業団地水道施設用地</t>
  </si>
  <si>
    <t>道の駅発酵の里こうざき</t>
  </si>
  <si>
    <t>町民テニスコート裏山林</t>
  </si>
  <si>
    <t>千葉県生涯大学校</t>
  </si>
  <si>
    <t>平永宅</t>
  </si>
  <si>
    <t>緑地</t>
  </si>
  <si>
    <t>緑地帯</t>
  </si>
  <si>
    <t>月極駐車場</t>
  </si>
  <si>
    <t>常総国道事務所圏央道監督官詰所</t>
  </si>
  <si>
    <t>JAかとり西部広域低温倉庫</t>
  </si>
  <si>
    <t>神崎東部ライスセンター</t>
  </si>
  <si>
    <t>神崎西部ライスセンター</t>
  </si>
  <si>
    <t>昭和60年度道路用地取得費</t>
  </si>
  <si>
    <t>昭和61年度道路用地取得費</t>
  </si>
  <si>
    <t>昭和62年度道路用地取得費</t>
  </si>
  <si>
    <t>昭和63年度道路用地取得費</t>
  </si>
  <si>
    <t>平成元年度道路用地取得費</t>
  </si>
  <si>
    <t>平成2年度道路用地取得費</t>
  </si>
  <si>
    <t>平成3年度道路用地取得費</t>
  </si>
  <si>
    <t>平成4年度道路用地取得費</t>
  </si>
  <si>
    <t>平成5年度道路用地取得費</t>
  </si>
  <si>
    <t>平成6年度道路用地取得費</t>
  </si>
  <si>
    <t>平成7年度道路用地取得費</t>
  </si>
  <si>
    <t>平成9年度道路用地取得費</t>
  </si>
  <si>
    <t>平成10年度道路用地取得費</t>
  </si>
  <si>
    <t>平成11年度道路用地取得費</t>
  </si>
  <si>
    <t>平成12年度道路用地取得費</t>
  </si>
  <si>
    <t>平成13年度道路用地取得費</t>
  </si>
  <si>
    <t>平成14年度道路用地取得費</t>
  </si>
  <si>
    <t>平成15年度道路用地取得費</t>
  </si>
  <si>
    <t>平成16年度道路用地取得費</t>
  </si>
  <si>
    <t>平成17年度道路用地取得費</t>
  </si>
  <si>
    <t>平成18年度道路用地取得費</t>
  </si>
  <si>
    <t>平成19年度道路用地取得費</t>
  </si>
  <si>
    <t>平成20年度道路用地取得費</t>
  </si>
  <si>
    <t>平成22年度道路用地取得費</t>
  </si>
  <si>
    <t>平成23年度道路用地取得費</t>
  </si>
  <si>
    <t>平成24年度道路用地取得費</t>
  </si>
  <si>
    <t>平成25年度道路用地取得費</t>
  </si>
  <si>
    <t>平成26年度道路用地取得費</t>
  </si>
  <si>
    <t>道路用地（新）</t>
  </si>
  <si>
    <t>道路用地（成田神崎線事業用地）</t>
  </si>
  <si>
    <t>道路用地（原宿）</t>
  </si>
  <si>
    <t>道路用地（神宿諏訪下線）</t>
  </si>
  <si>
    <t>道路用地（愛宕台）</t>
  </si>
  <si>
    <t>神崎町役場 庁舎</t>
  </si>
  <si>
    <t>神崎町役場 休憩室書庫及び車庫</t>
  </si>
  <si>
    <t>神崎町役場 車庫</t>
  </si>
  <si>
    <t>神崎町役場 バス車庫</t>
  </si>
  <si>
    <t>神崎町消防団　消防機具庫 消防機具庫</t>
  </si>
  <si>
    <t>神崎町消防団　第１分団第２部　消防機具庫 消防機具庫</t>
  </si>
  <si>
    <t>神崎町消防団　第１分団第３部　消防機具庫 消防機具庫</t>
  </si>
  <si>
    <t>神崎町消防団　第１分団第４部　消防機具庫 消防機具庫</t>
  </si>
  <si>
    <t>神崎町消防団　第１分団第５部　消防機具庫 消防機具庫</t>
  </si>
  <si>
    <t>神崎町消防団　第１分団第６部　消防機具庫 消防機具庫</t>
  </si>
  <si>
    <t>神崎町消防団　第２分団第１部　消防機具庫 消防機具庫</t>
  </si>
  <si>
    <t>神崎町消防団　第２分団第２部　消防機具庫 消防機具庫</t>
  </si>
  <si>
    <t>神崎町消防団　第２分団第３部　消防機具庫 消防機具庫</t>
  </si>
  <si>
    <t>神崎町消防団　第２分団第４部　消防機具庫 消防機具庫</t>
  </si>
  <si>
    <t>神崎町消防団　第２分団第５部　消防機具庫 消防機具庫</t>
  </si>
  <si>
    <t>神崎町消防団　第２分団第６部　消防機具庫 消防機具庫</t>
  </si>
  <si>
    <t>神崎町消防団　第２分団第７部　消防機具庫 消防機具庫</t>
  </si>
  <si>
    <t>神崎町消防団　第１分団第１部　消防機具庫・詰所 消防機具庫</t>
  </si>
  <si>
    <t>神崎小学校 校舎</t>
  </si>
  <si>
    <t>神崎小学校 プール付属室</t>
  </si>
  <si>
    <t>神崎小学校 体育館</t>
  </si>
  <si>
    <t>神崎小学校 倉庫</t>
  </si>
  <si>
    <t>神崎小学校 トイレ</t>
  </si>
  <si>
    <t>米沢小学校 校舎</t>
  </si>
  <si>
    <t>米沢小学校 プール付属室</t>
  </si>
  <si>
    <t>米沢小学校 体育倉庫</t>
  </si>
  <si>
    <t>米沢小学校 トイレ</t>
  </si>
  <si>
    <t>米沢小学校 ポンプ機械室</t>
  </si>
  <si>
    <t>米沢小学校 体育館</t>
  </si>
  <si>
    <t>神崎中学校 特別活動・家庭科棟</t>
  </si>
  <si>
    <t>神崎中学校 プール付属室</t>
  </si>
  <si>
    <t>神崎中学校 技術科棟</t>
  </si>
  <si>
    <t>神崎中学校 倉庫</t>
  </si>
  <si>
    <t>神崎中学校 体育館</t>
  </si>
  <si>
    <t>神崎中学校 校舎</t>
  </si>
  <si>
    <t>神崎中学校 機械室</t>
  </si>
  <si>
    <t>神崎中学校 トイレ</t>
  </si>
  <si>
    <t>町営住宅 町営住宅</t>
  </si>
  <si>
    <t>旧神崎町役場 旧役場庁舎</t>
  </si>
  <si>
    <t>旧神崎町役場 トイレ</t>
  </si>
  <si>
    <t>みなみふれあいセンター 高齢者憩いの家</t>
  </si>
  <si>
    <t>きたふれあいセンター 車庫</t>
  </si>
  <si>
    <t>きたふれあいセンター 地域福祉センター</t>
  </si>
  <si>
    <t>新集落センター 集会所</t>
  </si>
  <si>
    <t>本宿青年館 集会所</t>
  </si>
  <si>
    <t>並木青年館 集会所</t>
  </si>
  <si>
    <t>植房農村館 集会所</t>
  </si>
  <si>
    <t>今コミュニティセンター 集会所</t>
  </si>
  <si>
    <t>平成コミュニティセンター 集会所</t>
  </si>
  <si>
    <t>出羽第四コミュニティセンター 集会所</t>
  </si>
  <si>
    <t>本宿コミュニティセンター 集会所</t>
  </si>
  <si>
    <t>神宿コミュニティセンター 集会所</t>
  </si>
  <si>
    <t>松崎コミュニティセンター 集会所</t>
  </si>
  <si>
    <t>小松コミュニティセンター 集会所</t>
  </si>
  <si>
    <t>毛成コミュニティセンター 集会所</t>
  </si>
  <si>
    <t>古原コミュニティセンター 集会所</t>
  </si>
  <si>
    <t>原宿コミュニティセンター 集会所</t>
  </si>
  <si>
    <t>立野コミュニティセンター 集会所</t>
  </si>
  <si>
    <t>大貫コミュニティセンター 集会所</t>
  </si>
  <si>
    <t>横町コミュニティセンター 集会所</t>
  </si>
  <si>
    <t>高谷コミュニティセンター 集会所</t>
  </si>
  <si>
    <t>郡江口コミュニティセンター 集会所</t>
  </si>
  <si>
    <t>四季の丘コミュニティセンター 集会所</t>
  </si>
  <si>
    <t>成城台コミュニティセンター 集会所</t>
  </si>
  <si>
    <t>郡やすらぎの家 集会所</t>
  </si>
  <si>
    <t>武田やすらぎの家 集会所</t>
  </si>
  <si>
    <t>堺コミュニティセンター 集会所</t>
  </si>
  <si>
    <t>土蔵 倉庫</t>
  </si>
  <si>
    <t>神崎町学校給食センター 調理室棟</t>
  </si>
  <si>
    <t>神崎町学校給食センター プロパン庫</t>
  </si>
  <si>
    <t>学童保育所 学童保育所</t>
  </si>
  <si>
    <t>神崎保育所 保育所</t>
  </si>
  <si>
    <t>米沢保育所 保育所</t>
  </si>
  <si>
    <t>町民野球場 トイレ</t>
  </si>
  <si>
    <t>町民野球場 管理棟</t>
  </si>
  <si>
    <t>町民体育館 トイレ</t>
  </si>
  <si>
    <t>町民体育館 管理棟</t>
  </si>
  <si>
    <t>町民体育館 体育館</t>
  </si>
  <si>
    <t>神崎ふれあいプラザ 神崎ふれあいプラザ</t>
  </si>
  <si>
    <t>神崎ふれあいプラザ 車庫棟</t>
  </si>
  <si>
    <t>神崎町ステーションホール ステーションホール</t>
  </si>
  <si>
    <t>わくわく西の城 給水加圧ポンプ室</t>
  </si>
  <si>
    <t>わくわく西の城 研修所</t>
  </si>
  <si>
    <t>わくわく西の城 体育館</t>
  </si>
  <si>
    <t>わくわく西の城 宿泊所</t>
  </si>
  <si>
    <t>わくわく西の城 陶芸用窯場</t>
  </si>
  <si>
    <t>わくわく西の城 工芸研修棟</t>
  </si>
  <si>
    <t>わくわく西の城 陶芸用倉庫</t>
  </si>
  <si>
    <t>平永宅 居宅</t>
  </si>
  <si>
    <t>道の駅発酵の里こうざき　施設棟（4棟）</t>
  </si>
  <si>
    <t>道の駅発酵の里こうざき　トイレ棟</t>
  </si>
  <si>
    <t>向野コミュニティセンター</t>
  </si>
  <si>
    <t>道の駅バス待合所</t>
  </si>
  <si>
    <t>神崎町役場庁舎省エネ・新エネ改修工事</t>
  </si>
  <si>
    <t>神崎町役場庁舎省エネ改修工事</t>
  </si>
  <si>
    <t>神崎町役場非常用電源設備設置</t>
  </si>
  <si>
    <t>新集落センター耐震補強工事</t>
  </si>
  <si>
    <t>武田やすらぎの家耐震補強工事</t>
  </si>
  <si>
    <t>わくわく西の城陶芸室エアコン交換工事</t>
  </si>
  <si>
    <t>神崎保育所高圧引込ケーブル交換工事</t>
  </si>
  <si>
    <t>神崎小学校配電設備修繕工事</t>
  </si>
  <si>
    <t>神崎小学校体育館天井等落下防止対策</t>
  </si>
  <si>
    <t>米沢小学校体育館天井等落下防止対策</t>
  </si>
  <si>
    <t>神崎中学校校舎屋上防水及び外壁改修</t>
  </si>
  <si>
    <t>蒸気ボイラー交換工事</t>
  </si>
  <si>
    <t>道路用地（成田神崎線）</t>
  </si>
  <si>
    <t>道路用地（道の駅第２駐車場）</t>
  </si>
  <si>
    <t>道路用地（古原名木線）</t>
  </si>
  <si>
    <t>大貫コミュニティセンター耐震補強</t>
  </si>
  <si>
    <t>並木青年館耐震補強</t>
  </si>
  <si>
    <t>郡やすらぎの家耐震補強</t>
  </si>
  <si>
    <t>神崎ふれあいプラザ給水ポンプユニット交換</t>
  </si>
  <si>
    <t>神崎ふれあいプラザ空調冷温水発生機定期整備</t>
  </si>
  <si>
    <t>道の駅コンビニ風除室設置工事</t>
  </si>
  <si>
    <t>神崎小学校児童用トイレ洋式化改修</t>
  </si>
  <si>
    <t>米沢小学校校舎塗装</t>
  </si>
  <si>
    <t>神崎中学校空調冷温水発生機定期整備</t>
  </si>
  <si>
    <t>給食センター高圧受電設備関連機器交換</t>
  </si>
  <si>
    <t>道路用地（新町１０号線）</t>
  </si>
  <si>
    <t>議場音響システム改修</t>
  </si>
  <si>
    <t>庁舎高架水槽改修</t>
  </si>
  <si>
    <t>庁舎トイレ改修</t>
  </si>
  <si>
    <t>バス車庫改修</t>
  </si>
  <si>
    <t>わくわく西の城トイレ改修</t>
  </si>
  <si>
    <t>米沢保育所給水設備改修</t>
  </si>
  <si>
    <t>道の駅新新鮮市場棟</t>
  </si>
  <si>
    <t>道の駅新新鮮市場棟　電気設備</t>
  </si>
  <si>
    <t>道の駅新新鮮市場棟　昇降設備</t>
  </si>
  <si>
    <t>道の駅新新鮮市場棟　機械設備（給排水・衛生・ガス）</t>
  </si>
  <si>
    <t>道の駅新新鮮市場棟　機械設備（冷暖房）</t>
  </si>
  <si>
    <t>道の駅新新鮮市場棟　機械設備（換気）</t>
  </si>
  <si>
    <t>道の駅新新鮮市場棟　外構</t>
  </si>
  <si>
    <t>道の駅新新鮮市場棟　放送設備改修</t>
  </si>
  <si>
    <t>道の駅新新鮮市場棟　冷機等</t>
  </si>
  <si>
    <t>道の駅旧新鮮市場棟改造</t>
  </si>
  <si>
    <t>神崎中学校体育倉庫改修</t>
  </si>
  <si>
    <t>町民野球場トイレ改修</t>
  </si>
  <si>
    <t>給食センター厨芥処理機交換</t>
  </si>
  <si>
    <t>道の駅関連施設用地（いちご農園）</t>
  </si>
  <si>
    <t>道路用地（古原１５号線）</t>
  </si>
  <si>
    <t>米沢保育所　乳児室増築</t>
  </si>
  <si>
    <t>庁舎東側通用口自動ドア設置</t>
  </si>
  <si>
    <t>神崎ふれあいプラザ合併浄化槽改修</t>
  </si>
  <si>
    <t>わくわく西の城消防設備改修</t>
  </si>
  <si>
    <t>給食センター食器洗浄機交換</t>
  </si>
  <si>
    <t>給食センタープレハブ冷凍庫改修</t>
  </si>
  <si>
    <t>米沢保育所高圧受電設備定期修繕</t>
  </si>
  <si>
    <t>庁舎耐震補強</t>
  </si>
  <si>
    <t>わくわく西の城体育館耐震補強</t>
  </si>
  <si>
    <t>庁舎受水槽揚水ポンプ交換</t>
  </si>
  <si>
    <t>ふれあいプラザ移動観覧席改修</t>
  </si>
  <si>
    <t>ふれあいプラザ吸収冷温水機用ポンプ改修</t>
  </si>
  <si>
    <t>わくわく西の城増圧ポンプ改修</t>
  </si>
  <si>
    <t>わくわく西の城体育館屋根改修</t>
  </si>
  <si>
    <t>神崎保育所トイレ改修</t>
  </si>
  <si>
    <t>米沢保育所トイレ改修</t>
  </si>
  <si>
    <t>米沢保育所調理室エアコン交換</t>
  </si>
  <si>
    <t>旧役場外壁改修</t>
  </si>
  <si>
    <t>神崎小学校給食用ダムウェーター改修</t>
  </si>
  <si>
    <t>神崎小学校空調機改修</t>
  </si>
  <si>
    <t>神崎中学校トイレ改修</t>
  </si>
  <si>
    <t>神崎中学校給食用ダムウェーター改修</t>
  </si>
  <si>
    <t>神崎中学校特別教室エアコン設置</t>
  </si>
  <si>
    <t>神崎中学校空調機改修</t>
  </si>
  <si>
    <t>給食センター食缶洗浄機交換</t>
  </si>
  <si>
    <t>道路用地（郡）</t>
  </si>
  <si>
    <t>道路用地（大貫）</t>
  </si>
  <si>
    <t>道路用地（神宿松崎線）</t>
  </si>
  <si>
    <t>旧役場屋根等改修</t>
  </si>
  <si>
    <t>みなみふれあいセンター屋根等改修</t>
  </si>
  <si>
    <t>松崎字下利根川通861-1</t>
  </si>
  <si>
    <t>松崎字下利根川通862-1</t>
  </si>
  <si>
    <t>松崎字下利根川通863-1</t>
  </si>
  <si>
    <t>松崎字下利根川通864-1</t>
  </si>
  <si>
    <t>松崎字下利根川通865-1</t>
  </si>
  <si>
    <t>松崎字下利根川通866-1</t>
  </si>
  <si>
    <t>松崎字下利根川通867-1</t>
  </si>
  <si>
    <t>松崎字下利根川通868-1</t>
  </si>
  <si>
    <t>松崎字下中谷945-2</t>
  </si>
  <si>
    <t>一般会計</t>
    <rPh sb="0" eb="4">
      <t>イッパンカイケイ</t>
    </rPh>
    <phoneticPr fontId="2"/>
  </si>
  <si>
    <t>事業用資産</t>
    <rPh sb="0" eb="5">
      <t>ジギョウヨウシサン</t>
    </rPh>
    <phoneticPr fontId="2"/>
  </si>
  <si>
    <t>総務課</t>
  </si>
  <si>
    <t>まちづくり課建設係</t>
  </si>
  <si>
    <t>町民課生活環境係</t>
  </si>
  <si>
    <t>まちづくり課企画係</t>
  </si>
  <si>
    <t>まちづくり課産業係</t>
  </si>
  <si>
    <t>インフラ資産</t>
    <rPh sb="4" eb="6">
      <t>シサン</t>
    </rPh>
    <phoneticPr fontId="2"/>
  </si>
  <si>
    <t>新字大平前333-2</t>
  </si>
  <si>
    <t>植房字馬場511</t>
  </si>
  <si>
    <t>植房字カトウ915-2</t>
  </si>
  <si>
    <t>植房字中台495-4</t>
  </si>
  <si>
    <t>植房字中台495-5</t>
  </si>
  <si>
    <t>植房字中台495-3</t>
  </si>
  <si>
    <t>植房字妙カチ494-2</t>
  </si>
  <si>
    <t>植房字林ノ後764-5</t>
  </si>
  <si>
    <t>植房字長作733-3</t>
  </si>
  <si>
    <t>植房字長作733-5</t>
  </si>
  <si>
    <t>植房字長作733-7</t>
  </si>
  <si>
    <t>植房字ムクヌキ769-5</t>
  </si>
  <si>
    <t>植房字ムクヌキ769-6</t>
  </si>
  <si>
    <t>植房字ムクヌキ773-3</t>
  </si>
  <si>
    <t>植房字ムクヌキ773-4</t>
  </si>
  <si>
    <t>古原字出羽乙292-10</t>
  </si>
  <si>
    <t>古原字出羽乙367-12</t>
  </si>
  <si>
    <t>古原字出羽乙368-2</t>
  </si>
  <si>
    <t>神崎神宿字諏訪下7-2</t>
  </si>
  <si>
    <t>神崎神宿字代山214-6</t>
  </si>
  <si>
    <t>植房字新林877-2</t>
  </si>
  <si>
    <t>植房字カトウ903-2</t>
  </si>
  <si>
    <t>植房字カトウ</t>
  </si>
  <si>
    <t>植房字新林877-3</t>
  </si>
  <si>
    <t>植房字年田887-3</t>
  </si>
  <si>
    <t>植房字年田887-4</t>
  </si>
  <si>
    <t>松崎字下利根川通869-2</t>
  </si>
  <si>
    <t>松崎字下利根川通869-3</t>
  </si>
  <si>
    <t>松崎字下利根川通869-1</t>
  </si>
  <si>
    <t>松崎字下利根川通870-1</t>
  </si>
  <si>
    <t>古原字天神前乙23-2</t>
  </si>
  <si>
    <t>古原字たやしき甲126-4</t>
  </si>
  <si>
    <t>古原字たやしき甲126-6</t>
  </si>
  <si>
    <t>古原字たやしき甲183-3</t>
  </si>
  <si>
    <t>古原字たやしき甲183-4</t>
  </si>
  <si>
    <t>古原字天神前甲170-2</t>
  </si>
  <si>
    <t>字浅間甲175-2</t>
  </si>
  <si>
    <t>字浅間甲176-2</t>
  </si>
  <si>
    <t>字浅間甲178-2</t>
  </si>
  <si>
    <t>字たやしき甲183-6</t>
  </si>
  <si>
    <t>字たやしき甲183-7</t>
  </si>
  <si>
    <t>字たやしき甲185-2</t>
  </si>
  <si>
    <t>字かいほう甲194-3</t>
  </si>
  <si>
    <t>字下塚甲240-3</t>
  </si>
  <si>
    <t>字下塚甲241-3</t>
  </si>
  <si>
    <t>字下塚甲239-3</t>
  </si>
  <si>
    <t>字かいほう甲186-3</t>
  </si>
  <si>
    <t>字かいほう甲193-2</t>
  </si>
  <si>
    <t>古原字下塚甲244-4</t>
  </si>
  <si>
    <t>古原字下塚甲241-4</t>
  </si>
  <si>
    <t>古原字下塚甲239-4</t>
  </si>
  <si>
    <t>古原字下塚甲244-5</t>
  </si>
  <si>
    <t>古原字下塚甲240-4</t>
  </si>
  <si>
    <t>古原字井戸向甲246-8</t>
  </si>
  <si>
    <t>植房字作尻889-3</t>
  </si>
  <si>
    <t>植房字作尻889-4</t>
  </si>
  <si>
    <t>植房字長作735</t>
  </si>
  <si>
    <t>植房字林ノ後765-2</t>
  </si>
  <si>
    <t>立野字西587-45</t>
  </si>
  <si>
    <t>神崎本宿字堂ノ州2396-14</t>
  </si>
  <si>
    <t>古原字天神前甲134-2</t>
  </si>
  <si>
    <t>古原字浅間甲162-3</t>
  </si>
  <si>
    <t>古原字浅間甲164-4</t>
  </si>
  <si>
    <t>古原字浅間甲165-2</t>
  </si>
  <si>
    <t>古原字浅間甲164-3</t>
  </si>
  <si>
    <t>古原字浅間甲213-2</t>
  </si>
  <si>
    <t>古原字古屋敷乙36-7</t>
  </si>
  <si>
    <t>古原字古屋敷乙36-8</t>
  </si>
  <si>
    <t>古原字下塚甲245-4</t>
  </si>
  <si>
    <t>植房字沢田876-5</t>
  </si>
  <si>
    <t>植房字新林878-6</t>
  </si>
  <si>
    <t>植房字新林878-7</t>
  </si>
  <si>
    <t>植房字四郎エ門山879-5</t>
  </si>
  <si>
    <t>植房字四郎エ門山879-6</t>
  </si>
  <si>
    <t>植房字四郎エ門山891-2</t>
  </si>
  <si>
    <t>郡字江口220番地12</t>
  </si>
  <si>
    <t>大貫字大貫前2番地118</t>
  </si>
  <si>
    <t>松崎字水戸尻740番地1</t>
  </si>
  <si>
    <t>植房字馬場651番地2</t>
  </si>
  <si>
    <t>植房字宮下67番地2</t>
  </si>
  <si>
    <t>植房字馬場648番地2</t>
  </si>
  <si>
    <t>植房字馬場649番地5</t>
  </si>
  <si>
    <t>植房字馬場649番地6</t>
  </si>
  <si>
    <t>植房字馬場655番地6</t>
  </si>
  <si>
    <t>植房字四郎エ門山879番地7</t>
  </si>
  <si>
    <t>植房字年田888番地8</t>
  </si>
  <si>
    <t>植房字小貫作660番地2</t>
  </si>
  <si>
    <t>植房字カトウ902番地2</t>
  </si>
  <si>
    <t>植房字小貫作661番地2</t>
  </si>
  <si>
    <t>植房字ヲンダシ742番地2</t>
  </si>
  <si>
    <t>植房字年田955番地9</t>
  </si>
  <si>
    <t>松崎字溝前通127番地2</t>
  </si>
  <si>
    <t>松崎字下利根川通742番地6</t>
  </si>
  <si>
    <t>松崎字溝前通152番地2</t>
  </si>
  <si>
    <t>松崎字屋敷添70番地4</t>
  </si>
  <si>
    <t>松崎字水戸尻740番地23</t>
  </si>
  <si>
    <t>松崎字水戸尻740番地24</t>
  </si>
  <si>
    <t>松崎字屋敷添33番地3</t>
  </si>
  <si>
    <t>松崎字屋敷添39番地3</t>
  </si>
  <si>
    <t>神崎町</t>
    <rPh sb="0" eb="2">
      <t>コウザキ</t>
    </rPh>
    <rPh sb="2" eb="3">
      <t>チョウ</t>
    </rPh>
    <phoneticPr fontId="2"/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</si>
  <si>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</si>
  <si>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</si>
  <si>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</si>
  <si>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</si>
  <si>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</si>
  <si>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</si>
  <si>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</si>
  <si>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</si>
  <si>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</si>
  <si>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</si>
  <si>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</si>
  <si>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</si>
  <si>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</si>
  <si>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</si>
  <si>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</si>
  <si>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</si>
  <si>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</si>
  <si>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</si>
  <si>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</si>
  <si>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</si>
  <si>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</si>
  <si>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</si>
  <si>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</si>
  <si>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</si>
  <si>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</si>
  <si>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</si>
  <si>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</si>
  <si>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</si>
  <si>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</si>
  <si>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</si>
  <si>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</si>
  <si>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</si>
  <si>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</si>
  <si>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</si>
  <si>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</si>
  <si>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</si>
  <si>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</si>
  <si>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</si>
  <si>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</si>
  <si>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</si>
  <si>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</si>
  <si>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</si>
  <si>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</si>
  <si>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</si>
  <si>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</si>
  <si>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</si>
  <si>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</si>
  <si>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</si>
  <si>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</si>
  <si>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</si>
  <si>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</si>
  <si>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</si>
  <si>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</si>
  <si>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</si>
  <si>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</si>
  <si>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</si>
  <si>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</si>
  <si>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</si>
  <si>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</si>
  <si>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</si>
  <si>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</si>
  <si>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</si>
  <si>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</si>
  <si>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</si>
  <si>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</si>
  <si>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</si>
  <si>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</si>
  <si>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</si>
  <si>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</si>
  <si>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</si>
  <si>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</si>
  <si>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</si>
  <si>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</si>
  <si>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</si>
  <si>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</si>
  <si>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</si>
  <si>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</si>
  <si>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</si>
  <si>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</si>
  <si>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</si>
  <si>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</si>
  <si>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</si>
  <si>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</si>
  <si>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</si>
  <si>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</si>
  <si>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</si>
  <si>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</si>
  <si>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</si>
  <si>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</si>
  <si>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</si>
  <si>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</si>
  <si>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</si>
  <si>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</si>
  <si>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</si>
  <si>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</si>
  <si>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</si>
  <si>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</si>
  <si>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</si>
  <si>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</si>
  <si>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</si>
  <si>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</si>
  <si>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</si>
  <si>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</si>
  <si>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</si>
  <si>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</si>
  <si>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</si>
  <si>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</si>
  <si>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</si>
  <si>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</si>
  <si>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</si>
  <si>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</si>
  <si>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</si>
  <si>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</si>
  <si>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</si>
  <si>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</si>
  <si>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</si>
  <si>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</si>
  <si>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</si>
  <si>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</si>
  <si>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</si>
  <si>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</si>
  <si>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</si>
  <si>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</si>
  <si>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</si>
  <si>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</si>
  <si>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</si>
  <si>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</si>
  <si>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</si>
  <si>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</si>
  <si>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</si>
  <si>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</si>
  <si>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</si>
  <si>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</si>
  <si>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</si>
  <si>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</si>
  <si>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</si>
  <si>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</si>
  <si>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</si>
  <si>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</si>
  <si>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</si>
  <si>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</si>
  <si>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</si>
  <si>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</si>
  <si>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</si>
  <si>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</si>
  <si>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</si>
  <si>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</si>
  <si>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</si>
  <si>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</si>
  <si>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</si>
  <si>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</si>
  <si>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</si>
  <si>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</si>
  <si>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</si>
  <si>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</si>
  <si>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</si>
  <si>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</si>
  <si>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</si>
  <si>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</si>
  <si>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</si>
  <si>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</si>
  <si>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</si>
  <si>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</si>
  <si>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</si>
  <si>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</si>
  <si>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</si>
  <si>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</si>
  <si>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</si>
  <si>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</si>
  <si>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</si>
  <si>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</si>
  <si>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</si>
  <si>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</si>
  <si>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</si>
  <si>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</si>
  <si>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</si>
  <si>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</si>
  <si>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</si>
  <si>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</si>
  <si>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</si>
  <si>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</si>
  <si>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</si>
  <si>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</si>
  <si>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</si>
  <si>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</si>
  <si>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</si>
  <si>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</si>
  <si>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</si>
  <si>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</si>
  <si>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</si>
  <si>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</si>
  <si>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</si>
  <si>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</si>
  <si>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</si>
  <si>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</si>
  <si>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</si>
  <si>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</si>
  <si>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</si>
  <si>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</si>
  <si>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</si>
  <si>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</si>
  <si>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</si>
  <si>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</si>
  <si>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</si>
  <si>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</si>
  <si>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</si>
  <si>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</si>
  <si>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</si>
  <si>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</si>
  <si>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</si>
  <si>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</si>
  <si>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</si>
  <si>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</si>
  <si>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</si>
  <si>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</si>
  <si>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</si>
  <si>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</si>
  <si>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</si>
  <si>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</si>
  <si>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</si>
  <si>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</si>
  <si>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</si>
  <si>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</si>
  <si>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</si>
  <si>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</si>
  <si>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</si>
  <si>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</si>
  <si>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</si>
  <si>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</si>
  <si>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</si>
  <si>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</si>
  <si>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</si>
  <si>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</si>
  <si>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</si>
  <si>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</si>
  <si>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</si>
  <si>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</si>
  <si>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</si>
  <si>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</si>
  <si>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</si>
  <si>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</si>
  <si>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</si>
  <si>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</si>
  <si>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</si>
  <si>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</si>
  <si>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</si>
  <si>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</si>
  <si>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</si>
  <si>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</si>
  <si>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</si>
  <si>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</si>
  <si>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</si>
  <si>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</si>
  <si>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</si>
  <si>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</si>
  <si>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</si>
  <si>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</si>
  <si>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</si>
  <si>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</si>
  <si>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</si>
  <si>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</si>
  <si>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</si>
  <si>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</si>
  <si>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</si>
  <si>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</si>
  <si>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</si>
  <si>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</si>
  <si>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</si>
  <si>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</si>
  <si>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</si>
  <si>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</si>
  <si>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</si>
  <si>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</si>
  <si>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</si>
  <si>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</si>
  <si>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</si>
  <si>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</si>
  <si>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</si>
  <si>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</si>
  <si>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</si>
  <si>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</si>
  <si>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</si>
  <si>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</si>
  <si>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</si>
  <si>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</si>
  <si>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</si>
  <si>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</si>
  <si>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</si>
  <si>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</si>
  <si>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</si>
  <si>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</si>
  <si>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</si>
  <si>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</si>
  <si>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</si>
  <si>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</si>
  <si>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</si>
  <si>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</si>
  <si>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</si>
  <si>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</si>
  <si>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</si>
  <si>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</si>
  <si>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</si>
  <si>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</si>
  <si>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</si>
  <si>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</si>
  <si>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</si>
  <si>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</si>
  <si>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</si>
  <si>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</si>
  <si>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</si>
  <si>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</si>
  <si>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</si>
  <si>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</si>
  <si>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</si>
  <si>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</si>
  <si>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</si>
  <si>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</si>
  <si>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</si>
  <si>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</si>
  <si>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</si>
  <si>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</si>
  <si>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</si>
  <si>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</si>
  <si>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</si>
  <si>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</si>
  <si>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</si>
  <si>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</si>
  <si>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</si>
  <si>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</si>
  <si>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</si>
  <si>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</si>
  <si>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</si>
  <si>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</si>
  <si>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</si>
  <si>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</si>
  <si>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</si>
  <si>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</si>
  <si>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</si>
  <si>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</si>
  <si>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</si>
  <si>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</si>
  <si>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</si>
  <si>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</si>
  <si>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</si>
  <si>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</si>
  <si>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</si>
  <si>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</si>
  <si>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</si>
  <si>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</si>
  <si>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</si>
  <si>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</si>
  <si>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</si>
  <si>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</si>
  <si>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</si>
  <si>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</si>
  <si>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</si>
  <si>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</si>
  <si>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</si>
  <si>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</si>
  <si>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</si>
  <si>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</si>
  <si>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</si>
  <si>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</si>
  <si>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</si>
  <si>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</si>
  <si>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</si>
  <si>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</si>
  <si>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</si>
  <si>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</si>
  <si>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</si>
  <si>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</si>
  <si>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</si>
  <si>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</si>
  <si>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</si>
  <si>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</si>
  <si>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</si>
  <si>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</si>
  <si>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</si>
  <si>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</si>
  <si>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</si>
  <si>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</si>
  <si>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</si>
  <si>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</si>
  <si>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</si>
  <si>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</si>
  <si>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</si>
  <si>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</si>
  <si>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</si>
  <si>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</si>
  <si>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</si>
  <si>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</si>
  <si>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</si>
  <si>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</si>
  <si>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</si>
  <si>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</si>
  <si>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</si>
  <si>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</si>
  <si>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</si>
  <si>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</si>
  <si>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</si>
  <si>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</si>
  <si>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</si>
  <si>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</si>
  <si>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</si>
  <si>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</si>
  <si>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</si>
  <si>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</si>
  <si>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</si>
  <si>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</si>
  <si>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</si>
  <si>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</si>
  <si>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</si>
  <si>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</si>
  <si>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</si>
  <si>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</si>
  <si>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</si>
  <si>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</si>
  <si>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</si>
  <si>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</si>
  <si>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</si>
  <si>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</si>
  <si>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</si>
  <si>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</si>
  <si>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</si>
  <si>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</si>
  <si>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</si>
  <si>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</si>
  <si>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</si>
  <si>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</si>
  <si>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</si>
  <si>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</si>
  <si>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</si>
  <si>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</si>
  <si>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</si>
  <si>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</si>
  <si>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</si>
  <si>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</si>
  <si>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</si>
  <si>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</si>
  <si>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</si>
  <si>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</si>
  <si>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</si>
  <si>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</si>
  <si>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</si>
  <si>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</si>
  <si>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</si>
  <si>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</si>
  <si>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</si>
  <si>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</si>
  <si>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</si>
  <si>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</si>
  <si>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</si>
  <si>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</si>
  <si>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</si>
  <si>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</si>
  <si>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</si>
  <si>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</si>
  <si>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</si>
  <si>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</si>
  <si>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</si>
  <si>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</si>
  <si>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</si>
  <si>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</si>
  <si>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</si>
  <si>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</si>
  <si>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</si>
  <si>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</si>
  <si>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</si>
  <si>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</si>
  <si>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</si>
  <si>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</si>
  <si>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</si>
  <si>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</si>
  <si>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</si>
  <si>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</si>
  <si>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</si>
  <si>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</si>
  <si>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</si>
  <si>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</si>
  <si>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</si>
  <si>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</si>
  <si>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</si>
  <si>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</si>
  <si>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</si>
  <si>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</si>
  <si>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</si>
  <si>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</si>
  <si>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</si>
  <si>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</si>
  <si>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</si>
  <si>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</si>
  <si>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</si>
  <si>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</si>
  <si>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</si>
  <si>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</si>
  <si>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</si>
  <si>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</si>
  <si>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</si>
  <si>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</si>
  <si>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</si>
  <si>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</si>
  <si>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</si>
  <si>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</si>
  <si>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</si>
  <si>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</si>
  <si>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</si>
  <si>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000895</t>
  </si>
  <si>
    <t>000896</t>
  </si>
  <si>
    <t>000897</t>
  </si>
  <si>
    <t>000898</t>
  </si>
  <si>
    <t>000899</t>
  </si>
  <si>
    <t>000900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</si>
  <si>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</si>
  <si>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</si>
  <si>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</si>
  <si>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</si>
  <si>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</si>
  <si>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</si>
  <si>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</si>
  <si>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</si>
  <si>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</si>
  <si>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</si>
  <si>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</si>
  <si>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</si>
  <si>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</si>
  <si>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</si>
  <si>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</si>
  <si>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</si>
  <si>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</si>
  <si>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</si>
  <si>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</si>
  <si>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</si>
  <si>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</si>
  <si>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</si>
  <si>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</si>
  <si>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</si>
  <si>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</si>
  <si>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</si>
  <si>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</si>
  <si>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</si>
  <si>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</si>
  <si>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000982</t>
  </si>
  <si>
    <t>000983</t>
  </si>
  <si>
    <t>000984</t>
  </si>
  <si>
    <t>000985</t>
  </si>
  <si>
    <t>000986</t>
  </si>
  <si>
    <t>000987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</si>
  <si>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</si>
  <si>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</si>
  <si>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</si>
  <si>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</si>
  <si>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</si>
  <si>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</si>
  <si>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</si>
  <si>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</si>
  <si>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</si>
  <si>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</si>
  <si>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</si>
  <si>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</si>
  <si>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</si>
  <si>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</si>
  <si>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</si>
  <si>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</si>
  <si>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</si>
  <si>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</si>
  <si>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</si>
  <si>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</si>
  <si>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</si>
  <si>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</si>
  <si>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</si>
  <si>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</si>
  <si>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</si>
  <si>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</si>
  <si>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</si>
  <si>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</si>
  <si>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</si>
  <si>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</si>
  <si>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</si>
  <si>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</si>
  <si>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</si>
  <si>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</si>
  <si>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</si>
  <si>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</si>
  <si>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</si>
  <si>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</si>
  <si>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</si>
  <si>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神崎本宿 1930-3</t>
  </si>
  <si>
    <t>神崎本宿 3110</t>
  </si>
  <si>
    <t>小松 宿 338</t>
  </si>
  <si>
    <t>並木 636-5</t>
  </si>
  <si>
    <t>松崎 744-2</t>
  </si>
  <si>
    <t>郡 1117-1</t>
  </si>
  <si>
    <t>大貫 383-29</t>
  </si>
  <si>
    <t>今 9-3</t>
  </si>
  <si>
    <t>植房 741-2</t>
  </si>
  <si>
    <t>毛成 作 1112-1</t>
  </si>
  <si>
    <t>武田 697</t>
  </si>
  <si>
    <t>古原 鹿島前 甲141</t>
  </si>
  <si>
    <t>神崎本宿 231-22</t>
  </si>
  <si>
    <t>神崎本宿 113-1</t>
  </si>
  <si>
    <t>神崎本宿 22</t>
  </si>
  <si>
    <t>武田 687-1</t>
  </si>
  <si>
    <t>神崎本宿 248</t>
  </si>
  <si>
    <t>古原 甲16-2</t>
  </si>
  <si>
    <t>新 大平前 333</t>
  </si>
  <si>
    <t>神崎本宿 1945</t>
  </si>
  <si>
    <t>並木 640</t>
  </si>
  <si>
    <t>植房 658-1</t>
  </si>
  <si>
    <t>今 22</t>
  </si>
  <si>
    <t>神崎本宿 590</t>
  </si>
  <si>
    <t>神崎神宿 252</t>
  </si>
  <si>
    <t>松崎 下利根川通 744-2</t>
  </si>
  <si>
    <t>小松 337</t>
  </si>
  <si>
    <t>毛成 877</t>
  </si>
  <si>
    <t>古原 上宿 乙274-2</t>
  </si>
  <si>
    <t>立野 榎台 517</t>
  </si>
  <si>
    <t>武田 383-29</t>
  </si>
  <si>
    <t>高谷 54-4</t>
  </si>
  <si>
    <t>郡 788-1</t>
  </si>
  <si>
    <t>小松 703</t>
  </si>
  <si>
    <t>神崎本宿 宮和田 26</t>
  </si>
  <si>
    <t>郡 1923-3</t>
  </si>
  <si>
    <t>松崎字下利根川通855</t>
  </si>
  <si>
    <t>神崎神宿字向野1074-2</t>
  </si>
  <si>
    <t>教育委員会給食センター</t>
  </si>
  <si>
    <t>新字大道441</t>
  </si>
  <si>
    <t>事業用資産</t>
  </si>
  <si>
    <t>事業用資産</t>
    <rPh sb="0" eb="2">
      <t>ジギョウ</t>
    </rPh>
    <rPh sb="2" eb="3">
      <t>ヨウ</t>
    </rPh>
    <rPh sb="3" eb="5">
      <t>シサン</t>
    </rPh>
    <phoneticPr fontId="2"/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</si>
  <si>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</si>
  <si>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</si>
  <si>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</si>
  <si>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</si>
  <si>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</si>
  <si>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</si>
  <si>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</si>
  <si>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</si>
  <si>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</si>
  <si>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</si>
  <si>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</si>
  <si>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</si>
  <si>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</si>
  <si>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</si>
  <si>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</si>
  <si>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</si>
  <si>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</si>
  <si>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</si>
  <si>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</si>
  <si>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</si>
  <si>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</si>
  <si>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</si>
  <si>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</si>
  <si>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</si>
  <si>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</si>
  <si>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</si>
  <si>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</si>
  <si>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</si>
  <si>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</si>
  <si>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</si>
  <si>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</si>
  <si>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</si>
  <si>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</si>
  <si>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</si>
  <si>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</si>
  <si>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</si>
  <si>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</si>
  <si>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</si>
  <si>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</si>
  <si>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</si>
  <si>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</si>
  <si>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</si>
  <si>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</si>
  <si>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</si>
  <si>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</si>
  <si>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</si>
  <si>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</si>
  <si>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</si>
  <si>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</si>
  <si>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</si>
  <si>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</si>
  <si>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</si>
  <si>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</si>
  <si>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</si>
  <si>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</si>
  <si>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</si>
  <si>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</si>
  <si>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</si>
  <si>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</si>
  <si>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</si>
  <si>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</si>
  <si>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</si>
  <si>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</si>
  <si>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</si>
  <si>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</si>
  <si>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</si>
  <si>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</si>
  <si>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</si>
  <si>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</si>
  <si>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</si>
  <si>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</si>
  <si>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</si>
  <si>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</si>
  <si>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</si>
  <si>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</si>
  <si>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</si>
  <si>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</si>
  <si>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</si>
  <si>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</si>
  <si>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</si>
  <si>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</si>
  <si>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</si>
  <si>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</si>
  <si>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</si>
  <si>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</si>
  <si>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</si>
  <si>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</si>
  <si>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</si>
  <si>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</si>
  <si>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</si>
  <si>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</si>
  <si>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</si>
  <si>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</si>
  <si>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</si>
  <si>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</si>
  <si>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</si>
  <si>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</si>
  <si>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</si>
  <si>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</si>
  <si>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</si>
  <si>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</si>
  <si>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</si>
  <si>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</si>
  <si>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</si>
  <si>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</si>
  <si>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</si>
  <si>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000963</t>
  </si>
  <si>
    <t>000964</t>
  </si>
  <si>
    <t>000965</t>
  </si>
  <si>
    <t>000966</t>
  </si>
  <si>
    <t>000967</t>
  </si>
  <si>
    <t>000969</t>
  </si>
  <si>
    <t>000970</t>
  </si>
  <si>
    <t>000971</t>
  </si>
  <si>
    <t>000972</t>
  </si>
  <si>
    <t>000973</t>
  </si>
  <si>
    <t>000988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</si>
  <si>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</si>
  <si>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</si>
  <si>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</si>
  <si>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</si>
  <si>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</si>
  <si>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</si>
  <si>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</si>
  <si>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</si>
  <si>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</si>
  <si>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</si>
  <si>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</si>
  <si>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</si>
  <si>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</si>
  <si>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001002</t>
  </si>
  <si>
    <t>001003</t>
  </si>
  <si>
    <t>001004</t>
  </si>
  <si>
    <t>001005</t>
  </si>
  <si>
    <t>001006</t>
  </si>
  <si>
    <t>001045</t>
  </si>
  <si>
    <t>001046</t>
  </si>
  <si>
    <t>001047</t>
  </si>
  <si>
    <t>001048</t>
  </si>
  <si>
    <t>001049</t>
  </si>
  <si>
    <t>001052</t>
  </si>
  <si>
    <t>001053</t>
  </si>
  <si>
    <t>001070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</si>
  <si>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</si>
  <si>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</si>
  <si>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</si>
  <si>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</si>
  <si>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</si>
  <si>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</si>
  <si>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</si>
  <si>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</si>
  <si>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</si>
  <si>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</si>
  <si>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</si>
  <si>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</si>
  <si>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</si>
  <si>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</si>
  <si>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</si>
  <si>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</si>
  <si>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</si>
  <si>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</si>
  <si>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001129</t>
  </si>
  <si>
    <t>001130</t>
  </si>
  <si>
    <t>こうざき天の川公園 トイレ</t>
  </si>
  <si>
    <t>神崎神宿 1982</t>
  </si>
  <si>
    <t>昭和34年度　道路整備事業費</t>
  </si>
  <si>
    <t>昭和39年度　道路整備事業費</t>
  </si>
  <si>
    <t>昭和48年度　道路整備事業費</t>
  </si>
  <si>
    <t>昭和49年度　道路整備事業費</t>
  </si>
  <si>
    <t>昭和50年度　道路整備事業費</t>
  </si>
  <si>
    <t>昭和51年度　道路整備事業費</t>
  </si>
  <si>
    <t>昭和53年度　道路整備事業費</t>
  </si>
  <si>
    <t>昭和54年度　道路整備事業費</t>
  </si>
  <si>
    <t>昭和55年度　道路整備事業費</t>
  </si>
  <si>
    <t>昭和57年度　道路整備事業費</t>
  </si>
  <si>
    <t>昭和58年度　道路整備事業費</t>
  </si>
  <si>
    <t>昭和59年度　道路整備事業費</t>
  </si>
  <si>
    <t>昭和60年度　道路整備事業費</t>
  </si>
  <si>
    <t>昭和61年度　道路整備事業費</t>
  </si>
  <si>
    <t>昭和62年度　道路整備事業費</t>
  </si>
  <si>
    <t>昭和63年度　道路整備事業費</t>
  </si>
  <si>
    <t>平成元年度　道路整備事業費</t>
  </si>
  <si>
    <t>平成2年度　道路整備事業費</t>
  </si>
  <si>
    <t>平成3年度　道路整備事業費</t>
  </si>
  <si>
    <t>平成4年度　道路整備事業費</t>
  </si>
  <si>
    <t>平成5年度　道路整備事業費</t>
  </si>
  <si>
    <t>平成6年度　道路整備事業費</t>
  </si>
  <si>
    <t>平成7年度　道路整備事業費</t>
  </si>
  <si>
    <t>平成8年度　道路整備事業費</t>
  </si>
  <si>
    <t>平成9年度　道路整備事業費</t>
  </si>
  <si>
    <t>平成10年度　道路整備事業費</t>
  </si>
  <si>
    <t>平成11年度　道路整備事業費</t>
  </si>
  <si>
    <t>平成12年度　道路整備事業費</t>
  </si>
  <si>
    <t>平成13年度　道路整備事業費</t>
  </si>
  <si>
    <t>平成14年度　道路整備事業費</t>
  </si>
  <si>
    <t>平成15年度　道路整備事業費</t>
  </si>
  <si>
    <t>平成16年度　道路整備事業費</t>
  </si>
  <si>
    <t>平成17年度　道路整備事業費</t>
  </si>
  <si>
    <t>平成18年度　道路整備事業費</t>
  </si>
  <si>
    <t>平成19年度　道路整備事業費</t>
  </si>
  <si>
    <t>平成20年度　道路整備事業費</t>
  </si>
  <si>
    <t>平成21年度　道路整備事業費</t>
  </si>
  <si>
    <t>平成22年度　道路整備事業費</t>
  </si>
  <si>
    <t>平成23年度　道路整備事業費</t>
  </si>
  <si>
    <t>平成24年度　道路整備事業費</t>
  </si>
  <si>
    <t>平成25年度　道路整備事業費</t>
  </si>
  <si>
    <t>平成26年度　道路整備事業費</t>
  </si>
  <si>
    <t>神1-1</t>
  </si>
  <si>
    <t>神2-2</t>
  </si>
  <si>
    <t>神3-3</t>
  </si>
  <si>
    <t>神4-4</t>
  </si>
  <si>
    <t>神5-5</t>
  </si>
  <si>
    <t>神6-1</t>
  </si>
  <si>
    <t>神7-2</t>
  </si>
  <si>
    <t>神8-3</t>
  </si>
  <si>
    <t>神9-4</t>
  </si>
  <si>
    <t>神10-5</t>
  </si>
  <si>
    <t>神11-6</t>
  </si>
  <si>
    <t>神12-7</t>
  </si>
  <si>
    <t>神13-8</t>
  </si>
  <si>
    <t>神14-9</t>
  </si>
  <si>
    <t>神15-10</t>
  </si>
  <si>
    <t>神16-11</t>
  </si>
  <si>
    <t>神17-12</t>
  </si>
  <si>
    <t>神18-13</t>
  </si>
  <si>
    <t>神21-1</t>
  </si>
  <si>
    <t>神22-2</t>
  </si>
  <si>
    <t>神23-3</t>
  </si>
  <si>
    <t>神24-4</t>
  </si>
  <si>
    <t>神25-5</t>
  </si>
  <si>
    <t>神26-6</t>
  </si>
  <si>
    <t>神27-7</t>
  </si>
  <si>
    <t>神28-8</t>
  </si>
  <si>
    <t>神29-1</t>
  </si>
  <si>
    <t>神30-2</t>
  </si>
  <si>
    <t>神31-3</t>
  </si>
  <si>
    <t>神32-4</t>
  </si>
  <si>
    <t>神33-5</t>
  </si>
  <si>
    <t>神34-6</t>
  </si>
  <si>
    <t>神35-1</t>
  </si>
  <si>
    <t>神38-2</t>
  </si>
  <si>
    <t>神39-3</t>
  </si>
  <si>
    <t>神40-4</t>
  </si>
  <si>
    <t>神41-5</t>
  </si>
  <si>
    <t>神42-6</t>
  </si>
  <si>
    <t>神43-7</t>
  </si>
  <si>
    <t>神44-8</t>
  </si>
  <si>
    <t>神45-9</t>
  </si>
  <si>
    <t>神46-10</t>
  </si>
  <si>
    <t>神47-1</t>
  </si>
  <si>
    <t>神48-2</t>
  </si>
  <si>
    <t>神49-3</t>
  </si>
  <si>
    <t>神50-4</t>
  </si>
  <si>
    <t>神51-5</t>
  </si>
  <si>
    <t>神52-6</t>
  </si>
  <si>
    <t>神53-7</t>
  </si>
  <si>
    <t>神54-1</t>
  </si>
  <si>
    <t>神55-2</t>
  </si>
  <si>
    <t>神56-3</t>
  </si>
  <si>
    <t>神57-1</t>
  </si>
  <si>
    <t>神58-2</t>
  </si>
  <si>
    <t>神59-3</t>
  </si>
  <si>
    <t>神60-4</t>
  </si>
  <si>
    <t>神61-5</t>
  </si>
  <si>
    <t>神62-6</t>
  </si>
  <si>
    <t>神63-7</t>
  </si>
  <si>
    <t>神64-8</t>
  </si>
  <si>
    <t>神65-9</t>
  </si>
  <si>
    <t>神66-10</t>
  </si>
  <si>
    <t>神67-11</t>
  </si>
  <si>
    <t>神73-1</t>
  </si>
  <si>
    <t>神74-2</t>
  </si>
  <si>
    <t>神75-3</t>
  </si>
  <si>
    <t>神76-4</t>
  </si>
  <si>
    <t>神77-5</t>
  </si>
  <si>
    <t>神78-6</t>
  </si>
  <si>
    <t>神79-7</t>
  </si>
  <si>
    <t>神80-8</t>
  </si>
  <si>
    <t>神81-9</t>
  </si>
  <si>
    <t>神82-10</t>
  </si>
  <si>
    <t>神83-11</t>
  </si>
  <si>
    <t>神84-12</t>
  </si>
  <si>
    <t>神85-13</t>
  </si>
  <si>
    <t>神90-1</t>
  </si>
  <si>
    <t>神91-2</t>
  </si>
  <si>
    <t>神92-3</t>
  </si>
  <si>
    <t>神93-4</t>
  </si>
  <si>
    <t>神94-5</t>
  </si>
  <si>
    <t>神95-6</t>
  </si>
  <si>
    <t>神96-1</t>
  </si>
  <si>
    <t>神97-2</t>
  </si>
  <si>
    <t>神98-3</t>
  </si>
  <si>
    <t>神99-4</t>
  </si>
  <si>
    <t>神100-5</t>
  </si>
  <si>
    <t>神101-6</t>
  </si>
  <si>
    <t>神102-7</t>
  </si>
  <si>
    <t>神103-8</t>
  </si>
  <si>
    <t>神104-9</t>
  </si>
  <si>
    <t>神105-10</t>
  </si>
  <si>
    <t>神106-11</t>
  </si>
  <si>
    <t>神108-1</t>
  </si>
  <si>
    <t>神109-2</t>
  </si>
  <si>
    <t>神110-3</t>
  </si>
  <si>
    <t>神111-4</t>
  </si>
  <si>
    <t>神112-5</t>
  </si>
  <si>
    <t>神113-6</t>
  </si>
  <si>
    <t>神114-7</t>
  </si>
  <si>
    <t>神115-8</t>
  </si>
  <si>
    <t>神116-9</t>
  </si>
  <si>
    <t>神117-10</t>
  </si>
  <si>
    <t>神118-1</t>
  </si>
  <si>
    <t>神119-2</t>
  </si>
  <si>
    <t>神120-3</t>
  </si>
  <si>
    <t>神121-4</t>
  </si>
  <si>
    <t>神122-5</t>
  </si>
  <si>
    <t>神123-6</t>
  </si>
  <si>
    <t>神124-7</t>
  </si>
  <si>
    <t>神125-8</t>
  </si>
  <si>
    <t>神126-9</t>
  </si>
  <si>
    <t>神127-10</t>
  </si>
  <si>
    <t>神128-11</t>
  </si>
  <si>
    <t>神129-12</t>
  </si>
  <si>
    <t>神138-1</t>
  </si>
  <si>
    <t>神139-2</t>
  </si>
  <si>
    <t>神140-3</t>
  </si>
  <si>
    <t>神141-4</t>
  </si>
  <si>
    <t>神142-5</t>
  </si>
  <si>
    <t>神143-6</t>
  </si>
  <si>
    <t>神144-7</t>
  </si>
  <si>
    <t>神145-8</t>
  </si>
  <si>
    <t>神146-9</t>
  </si>
  <si>
    <t>神147-10</t>
  </si>
  <si>
    <t>神148-11</t>
  </si>
  <si>
    <t>神149-12</t>
  </si>
  <si>
    <t>神150-13</t>
  </si>
  <si>
    <t>神151-14</t>
  </si>
  <si>
    <t>神152-15</t>
  </si>
  <si>
    <t>神153-16</t>
  </si>
  <si>
    <t>神154-17</t>
  </si>
  <si>
    <t>神155-18</t>
  </si>
  <si>
    <t>今村橋</t>
  </si>
  <si>
    <t>ふれあい橋</t>
  </si>
  <si>
    <t>高谷橋</t>
  </si>
  <si>
    <t>親水橋</t>
  </si>
  <si>
    <t>並木中堤橋</t>
  </si>
  <si>
    <t>小松片須賀橋</t>
  </si>
  <si>
    <t>カド橋</t>
  </si>
  <si>
    <t>矢崎橋</t>
  </si>
  <si>
    <t>樫木橋</t>
  </si>
  <si>
    <t>駒込橋</t>
  </si>
  <si>
    <t>境橋</t>
  </si>
  <si>
    <t>松崎2号橋</t>
  </si>
  <si>
    <t>郡江口橋</t>
  </si>
  <si>
    <t>並木田向根橋</t>
  </si>
  <si>
    <t>松崎1号橋</t>
  </si>
  <si>
    <t>向野橋</t>
  </si>
  <si>
    <t>本宿長田橋</t>
  </si>
  <si>
    <t>大貫橋</t>
  </si>
  <si>
    <t>小松入宇田橋</t>
  </si>
  <si>
    <t>武田八幡橋</t>
  </si>
  <si>
    <t>黄金橋</t>
  </si>
  <si>
    <t>立向橋</t>
  </si>
  <si>
    <t>郡大須賀線橋</t>
  </si>
  <si>
    <t>毛成橋</t>
  </si>
  <si>
    <t>ふれあい親水公園</t>
  </si>
  <si>
    <t>こうざき自然遊歩道</t>
  </si>
  <si>
    <t>神崎町防災行政無線通信施設整備工事</t>
  </si>
  <si>
    <t>受水槽改修工事</t>
  </si>
  <si>
    <t>受水槽揚水ポンプ交換工事</t>
  </si>
  <si>
    <t>デジタル防災行政無線（固定系）屋外子局設備設置工事　その1</t>
  </si>
  <si>
    <t>デジタル防災行政無線（固定系）屋外子局設備設置工事　その2</t>
  </si>
  <si>
    <t>神崎保育所複合遊具設置工事</t>
  </si>
  <si>
    <t>米崎保育所複合遊具設置工事</t>
  </si>
  <si>
    <t>水環境整備事業（こうざき天の川公園）</t>
  </si>
  <si>
    <t>観光案内板設置工事</t>
  </si>
  <si>
    <t>急傾斜地崩壊対策工事</t>
  </si>
  <si>
    <t>米沢小学校プール工事</t>
  </si>
  <si>
    <t>神小プール建設工事代</t>
  </si>
  <si>
    <t>神小プールさく井工事代</t>
  </si>
  <si>
    <t>急傾斜地崩壊対策工事（神崎神宿地先）</t>
  </si>
  <si>
    <t>急傾斜地崩壊対策工事（立野地先）</t>
  </si>
  <si>
    <t>ホース乾燥棟（1-1）</t>
  </si>
  <si>
    <t>ホース乾燥棟（1-2）</t>
  </si>
  <si>
    <t>ホース乾燥棟（1-3）</t>
  </si>
  <si>
    <t>ホース乾燥棟（1-4）</t>
  </si>
  <si>
    <t>ホース乾燥棟（1-5）</t>
  </si>
  <si>
    <t>ホース乾燥棟（1-6）</t>
  </si>
  <si>
    <t>ホース乾燥棟（2-1）</t>
  </si>
  <si>
    <t>ホース乾燥棟（2-2）</t>
  </si>
  <si>
    <t>ホース乾燥棟（2-3）</t>
  </si>
  <si>
    <t>ホース乾燥棟（2-5）</t>
  </si>
  <si>
    <t>ホース乾燥棟（2-6）</t>
  </si>
  <si>
    <t>ホース乾燥棟（2-7）</t>
  </si>
  <si>
    <t>交通安全施設設置工事</t>
  </si>
  <si>
    <t>防犯灯新設工事</t>
  </si>
  <si>
    <t>児童公園遊具改修工事</t>
  </si>
  <si>
    <t>道の駅太陽光発電設備設置</t>
  </si>
  <si>
    <t>道の駅展示用小型飛行機設置工事</t>
  </si>
  <si>
    <t>舗装修繕工事（公共）　原宿村中線（古原地先）</t>
  </si>
  <si>
    <t>舗装修繕工事（公共）　並木植房立向線（植房地先）</t>
  </si>
  <si>
    <t>舗装修繕工事（単独）　立野大貫線</t>
  </si>
  <si>
    <t>橋梁修繕工事　境橋・江口橋</t>
  </si>
  <si>
    <t>道路改良　新町松崎線</t>
  </si>
  <si>
    <t>デジタル防災行政無線戸別受信機設置工事</t>
  </si>
  <si>
    <t>交通安全施設設置</t>
  </si>
  <si>
    <t>下総神崎駅前広場遊具修繕</t>
  </si>
  <si>
    <t>町道舗装修繕　大貫武田線</t>
  </si>
  <si>
    <t>町道舗装修繕　本宿並木小松線ほか</t>
  </si>
  <si>
    <t>町道舗装修繕　佐谷戸線</t>
  </si>
  <si>
    <t>町道排水整備　新地先水路</t>
  </si>
  <si>
    <t>町道舗装修繕　西和田毛成柴田線</t>
  </si>
  <si>
    <t>道の駅第２駐車場整備</t>
  </si>
  <si>
    <t>道の駅駐車場案内標識設置</t>
  </si>
  <si>
    <t>道の駅駐車場案内板設置</t>
  </si>
  <si>
    <t>町道改良　新町松崎線</t>
  </si>
  <si>
    <t>町道改良　古原名木線</t>
  </si>
  <si>
    <t>町道舗装新設　神宿大日山線</t>
  </si>
  <si>
    <t>防犯灯新設</t>
  </si>
  <si>
    <t>神崎中学校テニスコート防球ネット設置</t>
  </si>
  <si>
    <t>町民野球場高圧受電設備改修</t>
  </si>
  <si>
    <t>道の駅駐車場整備（H25～26）</t>
  </si>
  <si>
    <t>町道舗装修繕　川岸線</t>
  </si>
  <si>
    <t>町道舗装修繕　今芝村中線</t>
  </si>
  <si>
    <t>町道舗装修繕　堺３号線</t>
  </si>
  <si>
    <t>町道排水整備　出羽５号線</t>
  </si>
  <si>
    <t>道の駅　展望所</t>
  </si>
  <si>
    <t>道の駅　バス案内標識</t>
  </si>
  <si>
    <t>本宿1944</t>
  </si>
  <si>
    <t>本宿1953-1</t>
  </si>
  <si>
    <t>本宿2083-1</t>
  </si>
  <si>
    <t>本宿2102</t>
  </si>
  <si>
    <t>本宿2111</t>
  </si>
  <si>
    <t>本宿1923</t>
  </si>
  <si>
    <t>本宿1897-6</t>
  </si>
  <si>
    <t>本宿90-1</t>
  </si>
  <si>
    <t>本宿336-1</t>
  </si>
  <si>
    <t>本宿211</t>
  </si>
  <si>
    <t>本宿220</t>
  </si>
  <si>
    <t>本宿241</t>
  </si>
  <si>
    <t>本宿305</t>
  </si>
  <si>
    <t>本宿1131-7</t>
  </si>
  <si>
    <t>本宿680</t>
  </si>
  <si>
    <t>本宿2001-58</t>
  </si>
  <si>
    <t>本宿2003-3</t>
  </si>
  <si>
    <t>本宿2046-2</t>
  </si>
  <si>
    <t>本宿2143</t>
  </si>
  <si>
    <t>本宿2131</t>
  </si>
  <si>
    <t>本宿3110</t>
  </si>
  <si>
    <t>神宿675</t>
  </si>
  <si>
    <t>神宿277</t>
  </si>
  <si>
    <t>神宿9-2</t>
  </si>
  <si>
    <t>神宿454</t>
  </si>
  <si>
    <t>神宿1006-4</t>
  </si>
  <si>
    <t>神宿242</t>
  </si>
  <si>
    <t>小松3</t>
  </si>
  <si>
    <t>小松375-1</t>
  </si>
  <si>
    <t>小松406-1</t>
  </si>
  <si>
    <t>小松337</t>
  </si>
  <si>
    <t>小松286-4</t>
  </si>
  <si>
    <t>小松286</t>
  </si>
  <si>
    <t>小松228</t>
  </si>
  <si>
    <t>小松745</t>
  </si>
  <si>
    <t>小松775-2</t>
  </si>
  <si>
    <t>小松373-3</t>
  </si>
  <si>
    <t>並木674-2</t>
  </si>
  <si>
    <t>並木636-5</t>
  </si>
  <si>
    <t>並木630</t>
  </si>
  <si>
    <t>並木616</t>
  </si>
  <si>
    <t>並木406-2</t>
  </si>
  <si>
    <t>並木440-1</t>
  </si>
  <si>
    <t>並木456-6</t>
  </si>
  <si>
    <t>松崎744-2</t>
  </si>
  <si>
    <t>松崎51</t>
  </si>
  <si>
    <t>松崎25-1</t>
  </si>
  <si>
    <t>郡1017-1</t>
  </si>
  <si>
    <t>郡788</t>
  </si>
  <si>
    <t>郡374</t>
  </si>
  <si>
    <t>郡1063</t>
  </si>
  <si>
    <t>郡1117-1</t>
  </si>
  <si>
    <t>郡1361</t>
  </si>
  <si>
    <t>郡1562</t>
  </si>
  <si>
    <t>郡1704</t>
  </si>
  <si>
    <t>郡</t>
  </si>
  <si>
    <t>大貫</t>
  </si>
  <si>
    <t>大貫980-1</t>
  </si>
  <si>
    <t>大貫1852</t>
  </si>
  <si>
    <t>大貫1836</t>
  </si>
  <si>
    <t>大貫383-29</t>
  </si>
  <si>
    <t>大貫1057-2-84</t>
  </si>
  <si>
    <t>大貫1072-1</t>
  </si>
  <si>
    <t>立野484</t>
  </si>
  <si>
    <t>立野495-5</t>
  </si>
  <si>
    <t>立野495-4</t>
  </si>
  <si>
    <t>立野499-3</t>
  </si>
  <si>
    <t>立野491</t>
  </si>
  <si>
    <t>立野401-1</t>
  </si>
  <si>
    <t>今1098</t>
  </si>
  <si>
    <t>今9-3</t>
  </si>
  <si>
    <t>今22</t>
  </si>
  <si>
    <t>高谷78-6</t>
  </si>
  <si>
    <t>高谷313</t>
  </si>
  <si>
    <t>植房565</t>
  </si>
  <si>
    <t>植房544</t>
  </si>
  <si>
    <t>植房547</t>
  </si>
  <si>
    <t>植房598</t>
  </si>
  <si>
    <t>植房604</t>
  </si>
  <si>
    <t>植房613</t>
  </si>
  <si>
    <t>植房614</t>
  </si>
  <si>
    <t>植房719</t>
  </si>
  <si>
    <t>植房650</t>
  </si>
  <si>
    <t>植房741-1</t>
  </si>
  <si>
    <t>植房744-2</t>
  </si>
  <si>
    <t>毛成1096</t>
  </si>
  <si>
    <t>毛成1112-1</t>
  </si>
  <si>
    <t>毛成1191</t>
  </si>
  <si>
    <t>毛成1156</t>
  </si>
  <si>
    <t>毛成1302</t>
  </si>
  <si>
    <t>毛成1014</t>
  </si>
  <si>
    <t>毛成1313-4</t>
  </si>
  <si>
    <t>毛成1508-1</t>
  </si>
  <si>
    <t>毛成1061-1</t>
  </si>
  <si>
    <t>毛成1011</t>
  </si>
  <si>
    <t>武田892</t>
  </si>
  <si>
    <t>武田841</t>
  </si>
  <si>
    <t>武田802</t>
  </si>
  <si>
    <t>武田779-1</t>
  </si>
  <si>
    <t>武田821</t>
  </si>
  <si>
    <t>武田697</t>
  </si>
  <si>
    <t>新385</t>
  </si>
  <si>
    <t>新333</t>
  </si>
  <si>
    <t>新316</t>
  </si>
  <si>
    <t>新302-1</t>
  </si>
  <si>
    <t>新298</t>
  </si>
  <si>
    <t>古原甲35-1</t>
  </si>
  <si>
    <t>古原甲141-2</t>
  </si>
  <si>
    <t>古原甲53-2</t>
  </si>
  <si>
    <t>古原甲12</t>
  </si>
  <si>
    <t>古原甲10</t>
  </si>
  <si>
    <t>古原甲879-2</t>
  </si>
  <si>
    <t>古原乙297-3</t>
  </si>
  <si>
    <t>古原乙242</t>
  </si>
  <si>
    <t>古原乙274-2</t>
  </si>
  <si>
    <t>古原乙247-1</t>
  </si>
  <si>
    <t>古原乙265</t>
  </si>
  <si>
    <t>古原乙207-3</t>
  </si>
  <si>
    <t>古原甲504</t>
  </si>
  <si>
    <t>古原甲496</t>
  </si>
  <si>
    <t>古原乙340-25</t>
  </si>
  <si>
    <t>古原甲871</t>
  </si>
  <si>
    <t>インフラ資産</t>
  </si>
  <si>
    <t>000300 まちづくり課企画係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</si>
  <si>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</si>
  <si>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</si>
  <si>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</si>
  <si>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</si>
  <si>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</si>
  <si>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</si>
  <si>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</si>
  <si>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</si>
  <si>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</si>
  <si>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</si>
  <si>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</si>
  <si>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</si>
  <si>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</si>
  <si>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</si>
  <si>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</si>
  <si>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</si>
  <si>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</si>
  <si>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</si>
  <si>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</si>
  <si>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</si>
  <si>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</si>
  <si>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</si>
  <si>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</si>
  <si>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</si>
  <si>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</si>
  <si>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</si>
  <si>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</si>
  <si>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</si>
  <si>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</si>
  <si>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</si>
  <si>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</si>
  <si>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</si>
  <si>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</si>
  <si>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</si>
  <si>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</si>
  <si>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</si>
  <si>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</si>
  <si>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</si>
  <si>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</si>
  <si>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</si>
  <si>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</si>
  <si>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</si>
  <si>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</si>
  <si>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</si>
  <si>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</si>
  <si>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</si>
  <si>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</si>
  <si>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</si>
  <si>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</si>
  <si>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</si>
  <si>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</si>
  <si>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</si>
  <si>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</si>
  <si>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</si>
  <si>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</si>
  <si>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</si>
  <si>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</si>
  <si>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</si>
  <si>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</si>
  <si>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</si>
  <si>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</si>
  <si>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</si>
  <si>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</si>
  <si>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</si>
  <si>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</si>
  <si>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</si>
  <si>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</si>
  <si>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</si>
  <si>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</si>
  <si>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</si>
  <si>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</si>
  <si>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</si>
  <si>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</si>
  <si>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</si>
  <si>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</si>
  <si>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</si>
  <si>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</si>
  <si>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</si>
  <si>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</si>
  <si>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</si>
  <si>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</si>
  <si>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</si>
  <si>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</si>
  <si>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</si>
  <si>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</si>
  <si>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</si>
  <si>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</si>
  <si>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</si>
  <si>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</si>
  <si>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</si>
  <si>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</si>
  <si>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</si>
  <si>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</si>
  <si>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</si>
  <si>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</si>
  <si>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</si>
  <si>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</si>
  <si>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</si>
  <si>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</si>
  <si>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</si>
  <si>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</si>
  <si>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</si>
  <si>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</si>
  <si>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</si>
  <si>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</si>
  <si>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</si>
  <si>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</si>
  <si>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</si>
  <si>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</si>
  <si>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</si>
  <si>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</si>
  <si>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</si>
  <si>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</si>
  <si>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</si>
  <si>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</si>
  <si>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</si>
  <si>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</si>
  <si>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</si>
  <si>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</si>
  <si>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</si>
  <si>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</si>
  <si>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</si>
  <si>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</si>
  <si>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</si>
  <si>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</si>
  <si>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</si>
  <si>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</si>
  <si>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</si>
  <si>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</si>
  <si>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</si>
  <si>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</si>
  <si>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</si>
  <si>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</si>
  <si>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</si>
  <si>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</si>
  <si>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</si>
  <si>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</si>
  <si>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</si>
  <si>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</si>
  <si>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</si>
  <si>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</si>
  <si>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</si>
  <si>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</si>
  <si>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</si>
  <si>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</si>
  <si>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</si>
  <si>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</si>
  <si>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</si>
  <si>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</si>
  <si>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</si>
  <si>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</si>
  <si>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</si>
  <si>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</si>
  <si>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</si>
  <si>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</si>
  <si>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</si>
  <si>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</si>
  <si>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</si>
  <si>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</si>
  <si>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</si>
  <si>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</si>
  <si>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</si>
  <si>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</si>
  <si>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</si>
  <si>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</si>
  <si>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</si>
  <si>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</si>
  <si>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</si>
  <si>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</si>
  <si>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</si>
  <si>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</si>
  <si>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</si>
  <si>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</si>
  <si>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</si>
  <si>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</si>
  <si>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</si>
  <si>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</si>
  <si>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</si>
  <si>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</si>
  <si>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</si>
  <si>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</si>
  <si>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</si>
  <si>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</si>
  <si>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</si>
  <si>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</si>
  <si>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</si>
  <si>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</si>
  <si>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</si>
  <si>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</si>
  <si>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</si>
  <si>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</si>
  <si>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</si>
  <si>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</si>
  <si>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</si>
  <si>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</si>
  <si>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</si>
  <si>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</si>
  <si>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</si>
  <si>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</si>
  <si>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</si>
  <si>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</si>
  <si>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</si>
  <si>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</si>
  <si>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</si>
  <si>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</si>
  <si>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</si>
  <si>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</si>
  <si>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</si>
  <si>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</si>
  <si>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</si>
  <si>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</si>
  <si>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</si>
  <si>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</si>
  <si>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</si>
  <si>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</si>
  <si>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</si>
  <si>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</si>
  <si>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</si>
  <si>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</si>
  <si>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</si>
  <si>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</si>
  <si>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</si>
  <si>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</si>
  <si>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</si>
  <si>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</si>
  <si>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</si>
  <si>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</si>
  <si>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</si>
  <si>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</si>
  <si>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</si>
  <si>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</si>
  <si>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</si>
  <si>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</si>
  <si>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</si>
  <si>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</si>
  <si>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</si>
  <si>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</si>
  <si>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</si>
  <si>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</si>
  <si>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</si>
  <si>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</si>
  <si>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</si>
  <si>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000948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</si>
  <si>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</si>
  <si>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</si>
  <si>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</si>
  <si>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</si>
  <si>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</si>
  <si>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</si>
  <si>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</si>
  <si>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</si>
  <si>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</si>
  <si>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</si>
  <si>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</si>
  <si>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</si>
  <si>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000974</t>
  </si>
  <si>
    <t>000975</t>
  </si>
  <si>
    <t>000976</t>
  </si>
  <si>
    <t>000978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</si>
  <si>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</si>
  <si>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</si>
  <si>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</si>
  <si>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</si>
  <si>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</si>
  <si>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</si>
  <si>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</si>
  <si>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</si>
  <si>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</si>
  <si>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</si>
  <si>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</si>
  <si>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</si>
  <si>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</si>
  <si>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</si>
  <si>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</si>
  <si>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</si>
  <si>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</si>
  <si>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</si>
  <si>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</si>
  <si>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001071</t>
  </si>
  <si>
    <t>001096</t>
  </si>
  <si>
    <t>001097</t>
  </si>
  <si>
    <t>001098</t>
  </si>
  <si>
    <t>001099</t>
  </si>
  <si>
    <t>001100</t>
  </si>
  <si>
    <t>001101</t>
  </si>
  <si>
    <t>001102</t>
  </si>
  <si>
    <t>登録商標「なんじゃもん」</t>
  </si>
  <si>
    <t>登録商標「発酵の里こうざき」</t>
  </si>
  <si>
    <t>一般会計</t>
    <rPh sb="0" eb="4">
      <t>イッパンカイケイ</t>
    </rPh>
    <phoneticPr fontId="1"/>
  </si>
  <si>
    <t>ボンゴ（成田400さ6768）</t>
  </si>
  <si>
    <t>消防用小型動力ポンプ積載車1-3（成田830さ103）</t>
  </si>
  <si>
    <t>消防用小型動力ポンプ積載車2-3（成田830さ203）</t>
  </si>
  <si>
    <t>スチームコンベクションオーブン，自動軟水器　ほか</t>
  </si>
  <si>
    <t>スチームコンベクションオーブン</t>
  </si>
  <si>
    <t>キャリー（成田480う1005）</t>
  </si>
  <si>
    <t>Ｎ－ＢＯＸ（成田580き6132）</t>
  </si>
  <si>
    <t>消防用小型動力ポンプ積載車1-4（成田830す104）</t>
  </si>
  <si>
    <t>消防用小型動力ポンプ積載車1-5（成田830そ105）</t>
  </si>
  <si>
    <t>ミニホイールローダ（神崎町た55）</t>
  </si>
  <si>
    <t>消防団旗</t>
  </si>
  <si>
    <t>消防用小型動力ポンプ軽積載車2-4（成田883あ204）</t>
  </si>
  <si>
    <t>消防用小型動力ポンプ（2-4）</t>
  </si>
  <si>
    <t>業務用食器洗浄機，ガスブースター</t>
  </si>
  <si>
    <t>業務用食器洗浄機</t>
  </si>
  <si>
    <t>タント（成田580え5350）</t>
  </si>
  <si>
    <t>エスティマハイブリッド（町長車）（成田330な2111）</t>
  </si>
  <si>
    <t>業務用冷凍冷蔵庫</t>
  </si>
  <si>
    <t>デリカトラック（成田400さ3426）</t>
  </si>
  <si>
    <t>プリウス（成田300す3085）</t>
  </si>
  <si>
    <t>インサイト（成田500す7011）</t>
  </si>
  <si>
    <t>消防用小型動力ポンプ（1-3）</t>
  </si>
  <si>
    <t>消防用小型動力ポンプ（1-5）</t>
  </si>
  <si>
    <t>消防用小型動力ポンプ（2-3）</t>
  </si>
  <si>
    <t>緊急時水道給水タンク（1m3）　６セット</t>
  </si>
  <si>
    <t>資源回収所プレハブ倉庫</t>
  </si>
  <si>
    <t>スライドモア（トラクター草刈アタッチメント）</t>
  </si>
  <si>
    <t>図書室複式書架（本棚）</t>
  </si>
  <si>
    <t>消防用小型動力ポンプ（2-2）</t>
  </si>
  <si>
    <t>消防用小型動力ポンプ（1-4）</t>
  </si>
  <si>
    <t>消防用小型動力ポンプ（1-1）</t>
  </si>
  <si>
    <t>消防用小型動力ポンプ（2-6）</t>
  </si>
  <si>
    <t>消防用小型動力ポンプ（2-5）</t>
  </si>
  <si>
    <t>消防用小型動力ポンプ（本部･旧2-4）</t>
  </si>
  <si>
    <t>消防用小型動力ポンプ（2-7）</t>
  </si>
  <si>
    <t>消防用小型動力ポンプ（1-2）</t>
  </si>
  <si>
    <t>航空機騒音データ処理ソフトウェア</t>
  </si>
  <si>
    <t>要援護者台帳管理システム</t>
  </si>
  <si>
    <t>消防用小型動力ポンプ積載車2-1（成田830す201）</t>
  </si>
  <si>
    <t>消防団資機材運搬車（千葉11な6789）</t>
  </si>
  <si>
    <t>フードスライサー</t>
  </si>
  <si>
    <t>給食運搬車（成田100さ3080）</t>
  </si>
  <si>
    <t>サクシード（成田430に2016)</t>
  </si>
  <si>
    <t>防災倉庫（道の駅駐車場）</t>
  </si>
  <si>
    <t>道路パトロール車　エクストレイル（成田800さ1801）</t>
  </si>
  <si>
    <t>自動昇降型フライヤー</t>
  </si>
  <si>
    <t>自動昇降型フライヤー用貯油タンク付濾過機</t>
  </si>
  <si>
    <t>インバーター冷凍庫</t>
  </si>
  <si>
    <t>インバーターパススルー冷凍庫</t>
  </si>
  <si>
    <t>肋木クライミングウォール</t>
  </si>
  <si>
    <t>デジタル印刷機+架台</t>
  </si>
  <si>
    <t>研修バス（成田230さ2111）</t>
  </si>
  <si>
    <t>電子黒板　６５型</t>
  </si>
  <si>
    <t>食器消毒保管庫</t>
  </si>
  <si>
    <t>シエンタ（成田531つ2018）</t>
  </si>
  <si>
    <t>大判カラープリンター複合機</t>
  </si>
  <si>
    <t>冷蔵庫（給食牛乳用）</t>
  </si>
  <si>
    <t>消防用小型動力ポンプ積載車2-2（成田830さ202）</t>
  </si>
  <si>
    <t>Ｎ－ＢＯＸ（成田583う2114）</t>
  </si>
  <si>
    <t>階段昇降車</t>
  </si>
  <si>
    <t>保健福祉課神崎保育所</t>
  </si>
  <si>
    <t>保健福祉課米沢保育所</t>
  </si>
  <si>
    <t>教育委員会米沢小学校</t>
  </si>
  <si>
    <t>教育委員会神崎中学校</t>
  </si>
  <si>
    <t>教育委員会神崎小学校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</si>
  <si>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</si>
  <si>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</si>
  <si>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</si>
  <si>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</si>
  <si>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</si>
  <si>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</si>
  <si>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</si>
  <si>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</si>
  <si>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</si>
  <si>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</si>
  <si>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</si>
  <si>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</si>
  <si>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</si>
  <si>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</si>
  <si>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</si>
  <si>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</si>
  <si>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</si>
  <si>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</si>
  <si>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</si>
  <si>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</si>
  <si>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</si>
  <si>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</si>
  <si>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</si>
  <si>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</si>
  <si>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</si>
  <si>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</si>
  <si>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</si>
  <si>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</si>
  <si>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</si>
  <si>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</si>
  <si>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</si>
  <si>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</si>
  <si>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</si>
  <si>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</si>
  <si>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</si>
  <si>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</si>
  <si>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</si>
  <si>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</si>
  <si>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</si>
  <si>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</si>
  <si>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</si>
  <si>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</si>
  <si>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</si>
  <si>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</si>
  <si>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</si>
  <si>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</si>
  <si>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</si>
  <si>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</si>
  <si>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</si>
  <si>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</si>
  <si>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</si>
  <si>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</si>
  <si>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</si>
  <si>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</si>
  <si>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</si>
  <si>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</si>
  <si>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001016</t>
  </si>
  <si>
    <t>001017</t>
  </si>
  <si>
    <t>001018</t>
  </si>
  <si>
    <t>001019</t>
  </si>
  <si>
    <t>001020</t>
  </si>
  <si>
    <t>001064</t>
  </si>
  <si>
    <t>001065</t>
  </si>
  <si>
    <t>001066</t>
  </si>
  <si>
    <t>001067</t>
  </si>
  <si>
    <t>001068</t>
  </si>
  <si>
    <t>001069</t>
  </si>
  <si>
    <t>001074</t>
  </si>
  <si>
    <t>001075</t>
  </si>
  <si>
    <t>001076</t>
  </si>
  <si>
    <t>001077</t>
  </si>
  <si>
    <t>事業用資産</t>
    <rPh sb="0" eb="5">
      <t>ジギョウヨウシサン</t>
    </rPh>
    <phoneticPr fontId="2"/>
  </si>
  <si>
    <t>循環バスきらきら号（成田200さ121）</t>
    <phoneticPr fontId="2"/>
  </si>
  <si>
    <t>公衆用道路</t>
  </si>
  <si>
    <t>田</t>
  </si>
  <si>
    <t>寄附</t>
    <rPh sb="0" eb="2">
      <t>キフ</t>
    </rPh>
    <phoneticPr fontId="1"/>
  </si>
  <si>
    <t>売買</t>
    <rPh sb="0" eb="2">
      <t>バイバイ</t>
    </rPh>
    <phoneticPr fontId="1"/>
  </si>
  <si>
    <t>道路用地</t>
    <rPh sb="0" eb="4">
      <t>ドウロヨウチ</t>
    </rPh>
    <phoneticPr fontId="1"/>
  </si>
  <si>
    <t>道路用地（毛成堀籠線）</t>
    <rPh sb="0" eb="4">
      <t>ドウロヨウチ</t>
    </rPh>
    <rPh sb="5" eb="7">
      <t>ケナリ</t>
    </rPh>
    <rPh sb="7" eb="9">
      <t>ホリカゴ</t>
    </rPh>
    <rPh sb="9" eb="10">
      <t>セン</t>
    </rPh>
    <phoneticPr fontId="1"/>
  </si>
  <si>
    <t>道路用地（成田神崎線）</t>
    <rPh sb="0" eb="4">
      <t>ドウロヨウチ</t>
    </rPh>
    <rPh sb="5" eb="7">
      <t>ナリタ</t>
    </rPh>
    <rPh sb="7" eb="9">
      <t>コウザキ</t>
    </rPh>
    <rPh sb="9" eb="10">
      <t>セン</t>
    </rPh>
    <phoneticPr fontId="1"/>
  </si>
  <si>
    <t>毛成字宮下1360-3</t>
  </si>
  <si>
    <t>植房字沢田874-2</t>
  </si>
  <si>
    <t>植房字沢田874-3</t>
  </si>
  <si>
    <t>植房字新林878-8</t>
  </si>
  <si>
    <t>植房字年田888-4</t>
  </si>
  <si>
    <t>植房字沢田876-6</t>
  </si>
  <si>
    <t>植房字沢田876-7</t>
  </si>
  <si>
    <t>松崎字溝前通170-2</t>
  </si>
  <si>
    <t>松崎字屋敷添54-6</t>
  </si>
  <si>
    <t>松崎字溝前通149-2</t>
  </si>
  <si>
    <t>松崎字下利根川通877-3</t>
  </si>
  <si>
    <t>松崎字下利根川通878-3</t>
  </si>
  <si>
    <t>松崎字下利根川通879-3</t>
  </si>
  <si>
    <t>松崎字下利根川通880-3</t>
  </si>
  <si>
    <t>松崎字溝前通150-2</t>
  </si>
  <si>
    <t>松崎字中谷913-2</t>
  </si>
  <si>
    <t>松崎字中谷913-3</t>
  </si>
  <si>
    <t>松崎字屋敷添45-5</t>
  </si>
  <si>
    <t>松崎字屋敷添45-6</t>
  </si>
  <si>
    <t>松崎字屋敷添45-7</t>
  </si>
  <si>
    <t>松崎字溝前通173-4</t>
  </si>
  <si>
    <t>松崎字下利根川通882-3</t>
  </si>
  <si>
    <t>毛成字橋向75-9</t>
  </si>
  <si>
    <t>毛成字高田37-2</t>
  </si>
  <si>
    <t>毛成字高田38-2</t>
  </si>
  <si>
    <t>毛成字高田34-2</t>
  </si>
  <si>
    <t>毛成字舟山169-2</t>
  </si>
  <si>
    <t>毛成字高田33-6</t>
  </si>
  <si>
    <t>毛成字高田33-7</t>
  </si>
  <si>
    <t>毛成字高田42-3</t>
  </si>
  <si>
    <t>毛成字舟山142-4</t>
  </si>
  <si>
    <t>毛成字舟山158-6</t>
  </si>
  <si>
    <t>毛成字舟山167-2</t>
  </si>
  <si>
    <t>災害対策用備品</t>
  </si>
  <si>
    <t>公用車</t>
  </si>
  <si>
    <t>感染症予防対策用備品</t>
  </si>
  <si>
    <t>循環バス購入</t>
  </si>
  <si>
    <t>オンライン学習用備品</t>
  </si>
  <si>
    <t>避難所用気化熱式大型冷風機</t>
    <phoneticPr fontId="2"/>
  </si>
  <si>
    <t>避難所用体温検知器機能付き顔認証カメラ</t>
    <phoneticPr fontId="2"/>
  </si>
  <si>
    <t>避難所用LEDバルーン投光器</t>
    <phoneticPr fontId="2"/>
  </si>
  <si>
    <t>避難所用間仕切</t>
    <phoneticPr fontId="2"/>
  </si>
  <si>
    <t>避難所用プライバシー保護テント</t>
    <phoneticPr fontId="2"/>
  </si>
  <si>
    <t>保健福祉課</t>
    <rPh sb="0" eb="5">
      <t>ホケンフクシカ</t>
    </rPh>
    <phoneticPr fontId="2"/>
  </si>
  <si>
    <t>公用車（保健福祉課ワゴンＲ）</t>
    <phoneticPr fontId="2"/>
  </si>
  <si>
    <t>公共施設会議室等用空気清浄機</t>
    <phoneticPr fontId="2"/>
  </si>
  <si>
    <t>神崎ふれあいプラザ防災倉庫</t>
    <phoneticPr fontId="2"/>
  </si>
  <si>
    <t>循環バス（ﾄﾖﾀ ﾊｲｴｰｽｺﾐｭｰﾀｰ）</t>
    <phoneticPr fontId="2"/>
  </si>
  <si>
    <t>GIGAスクール用コンピュータ</t>
    <phoneticPr fontId="2"/>
  </si>
  <si>
    <t>給食センター</t>
  </si>
  <si>
    <t>児童用下駄箱</t>
    <phoneticPr fontId="2"/>
  </si>
  <si>
    <t>生徒用ロッカー改修</t>
    <phoneticPr fontId="2"/>
  </si>
  <si>
    <t>プレハブ冷凍冷蔵庫改修</t>
    <phoneticPr fontId="2"/>
  </si>
  <si>
    <t>庁舎トイレ手洗器自動水栓化</t>
    <phoneticPr fontId="2"/>
  </si>
  <si>
    <t>テニスコート照明設備改修</t>
  </si>
  <si>
    <t>テニスコート照明設備改修</t>
    <phoneticPr fontId="2"/>
  </si>
  <si>
    <t>体育館給水管改修</t>
  </si>
  <si>
    <t>庁舎ＰＡＳ交換</t>
  </si>
  <si>
    <t>放送設備交換</t>
  </si>
  <si>
    <t>研修棟トイレ改修</t>
  </si>
  <si>
    <t>体育館トイレ改修</t>
  </si>
  <si>
    <t>給水ポンプユニット交換</t>
  </si>
  <si>
    <t>庁舎非常用発電設備</t>
  </si>
  <si>
    <t>ふれあいプラザ非常用発電設備</t>
  </si>
  <si>
    <t>神崎町役場庁舎非常用発電設備外構</t>
    <rPh sb="0" eb="7">
      <t>コウザキマチヤクバチョウシャ</t>
    </rPh>
    <phoneticPr fontId="2"/>
  </si>
  <si>
    <t>神崎町役場庁舎非常用発電設備</t>
    <rPh sb="0" eb="7">
      <t>コウザキマチヤクバチョウシャ</t>
    </rPh>
    <phoneticPr fontId="2"/>
  </si>
  <si>
    <t>ふれあいプラザ非常用発電設備</t>
    <phoneticPr fontId="2"/>
  </si>
  <si>
    <t>米沢保育所空調機更新</t>
    <rPh sb="0" eb="5">
      <t>ヨネザワホイクショ</t>
    </rPh>
    <phoneticPr fontId="2"/>
  </si>
  <si>
    <t>第2分団第3部消防器具庫修繕</t>
    <rPh sb="0" eb="1">
      <t>ダイ</t>
    </rPh>
    <rPh sb="2" eb="5">
      <t>ブンダンダイ</t>
    </rPh>
    <rPh sb="6" eb="7">
      <t>ブ</t>
    </rPh>
    <phoneticPr fontId="2"/>
  </si>
  <si>
    <t>道の駅サイン看板増設</t>
  </si>
  <si>
    <t>学童保育所フェンス改修</t>
  </si>
  <si>
    <t>観光案内看板改修</t>
  </si>
  <si>
    <t>道の駅バス待合所屋根増設</t>
  </si>
  <si>
    <t>神崎小学校プール　ブロック塀改修</t>
  </si>
  <si>
    <t>町道舗装修繕　下総神崎駅並木線</t>
  </si>
  <si>
    <t>町道排水整備　今１号線</t>
  </si>
  <si>
    <t>町道排水整備　古原１５号線</t>
  </si>
  <si>
    <t>排水路床整備　小松地先</t>
  </si>
  <si>
    <t>町道舗装修繕　武田毛成線</t>
  </si>
  <si>
    <t>町道舗装修繕　今高谷線</t>
  </si>
  <si>
    <t>町道排水整備　田向根線</t>
  </si>
  <si>
    <t>道路舗装修繕　小松地先</t>
  </si>
  <si>
    <t>児童公園複合遊具</t>
    <phoneticPr fontId="2"/>
  </si>
  <si>
    <t>町道亀下佐谷戸線法面修繕</t>
    <phoneticPr fontId="2"/>
  </si>
  <si>
    <t>こうざき天の川公園排水路</t>
    <phoneticPr fontId="2"/>
  </si>
  <si>
    <t>並木田向根橋修繕</t>
    <rPh sb="6" eb="8">
      <t>シュウゼン</t>
    </rPh>
    <phoneticPr fontId="2"/>
  </si>
  <si>
    <t>町道今１号線排水整備</t>
    <phoneticPr fontId="2"/>
  </si>
  <si>
    <t>交通安全施設設置</t>
    <phoneticPr fontId="2"/>
  </si>
  <si>
    <t>駒込橋修繕</t>
    <phoneticPr fontId="2"/>
  </si>
  <si>
    <t>町道成田神崎線道路改良</t>
    <phoneticPr fontId="2"/>
  </si>
  <si>
    <t>神崎町立小中学校情報通信ﾈｯﾄﾜｰｸ環境施設整備工事</t>
    <phoneticPr fontId="2"/>
  </si>
  <si>
    <t>町道亀下佐谷戸線法面修繕</t>
    <rPh sb="10" eb="12">
      <t>シュウゼン</t>
    </rPh>
    <phoneticPr fontId="2"/>
  </si>
  <si>
    <t>町道佐谷戸線舗装修繕</t>
    <phoneticPr fontId="2"/>
  </si>
  <si>
    <t>事業用資産</t>
    <phoneticPr fontId="2"/>
  </si>
  <si>
    <t>神崎保育所防水改修工事等設計</t>
    <rPh sb="0" eb="5">
      <t>コウザキホイクショ</t>
    </rPh>
    <phoneticPr fontId="2"/>
  </si>
  <si>
    <t>神崎町立神崎小学校屋内運動場非常用発電設備設置工事設計</t>
    <phoneticPr fontId="2"/>
  </si>
  <si>
    <t>町道神宿松崎線橋梁詳細設計</t>
    <phoneticPr fontId="2"/>
  </si>
  <si>
    <t>町道毛成堀籠線橋梁詳細設計</t>
    <phoneticPr fontId="2"/>
  </si>
  <si>
    <t>町道神宿松崎線道路設計</t>
    <phoneticPr fontId="2"/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</si>
  <si>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</si>
  <si>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</si>
  <si>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</si>
  <si>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</si>
  <si>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</si>
  <si>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</si>
  <si>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</si>
  <si>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</si>
  <si>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㎡</t>
    <phoneticPr fontId="2"/>
  </si>
  <si>
    <t>000537</t>
  </si>
  <si>
    <t>名称</t>
    <rPh sb="0" eb="2">
      <t>メイショウ</t>
    </rPh>
    <phoneticPr fontId="3"/>
  </si>
  <si>
    <t>地籍</t>
    <rPh sb="0" eb="2">
      <t>チセキ</t>
    </rPh>
    <phoneticPr fontId="3"/>
  </si>
  <si>
    <t>減価償却
累計額</t>
    <rPh sb="0" eb="4">
      <t>ゲンカショウキャク</t>
    </rPh>
    <rPh sb="5" eb="8">
      <t>ルイケイガク</t>
    </rPh>
    <phoneticPr fontId="3"/>
  </si>
  <si>
    <t>現在簿価</t>
    <rPh sb="0" eb="2">
      <t>ゲンザイ</t>
    </rPh>
    <rPh sb="2" eb="4">
      <t>ボカ</t>
    </rPh>
    <phoneticPr fontId="3"/>
  </si>
  <si>
    <t>面積</t>
    <rPh sb="0" eb="2">
      <t>メンセキ</t>
    </rPh>
    <phoneticPr fontId="3"/>
  </si>
  <si>
    <t>現在簿価</t>
    <rPh sb="0" eb="4">
      <t>ゲンザイボカ</t>
    </rPh>
    <phoneticPr fontId="3"/>
  </si>
  <si>
    <t>減価償却
累計額</t>
    <rPh sb="0" eb="2">
      <t>ゲンカ</t>
    </rPh>
    <rPh sb="2" eb="4">
      <t>ショウキャク</t>
    </rPh>
    <rPh sb="5" eb="8">
      <t>ルイケイガク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</si>
</sst>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0" xfId="2"/>
    <xf numFmtId="14" fontId="1" fillId="0" borderId="0" xfId="2" applyNumberFormat="1"/>
    <xf numFmtId="0" fontId="4" fillId="0" borderId="0" xfId="2" applyFont="1"/>
    <xf numFmtId="38" fontId="6" fillId="0" borderId="0" xfId="3" applyFont="1" applyAlignment="1"/>
    <xf numFmtId="0" fontId="1" fillId="0" borderId="0" xfId="2" applyAlignment="1">
      <alignment horizontal="center" vertical="center"/>
    </xf>
    <xf numFmtId="0" fontId="7" fillId="3" borderId="4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1" fillId="0" borderId="4" xfId="2" applyBorder="1"/>
    <xf numFmtId="14" fontId="1" fillId="0" borderId="4" xfId="2" applyNumberFormat="1" applyBorder="1"/>
    <xf numFmtId="14" fontId="1" fillId="4" borderId="4" xfId="2" applyNumberFormat="1" applyFill="1" applyBorder="1"/>
    <xf numFmtId="0" fontId="1" fillId="4" borderId="4" xfId="2" applyFill="1" applyBorder="1"/>
    <xf numFmtId="38" fontId="6" fillId="0" borderId="4" xfId="3" applyFont="1" applyBorder="1" applyAlignment="1"/>
    <xf numFmtId="38" fontId="6" fillId="4" borderId="4" xfId="3" applyFont="1" applyFill="1" applyBorder="1" applyAlignment="1"/>
    <xf numFmtId="38" fontId="1" fillId="4" borderId="4" xfId="2" applyNumberFormat="1" applyFill="1" applyBorder="1"/>
    <xf numFmtId="38" fontId="1" fillId="4" borderId="4" xfId="3" applyFont="1" applyFill="1" applyBorder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" fillId="0" borderId="10" xfId="2" applyBorder="1" applyAlignment="1">
      <alignment vertical="center"/>
    </xf>
    <xf numFmtId="38" fontId="6" fillId="0" borderId="10" xfId="3" applyFont="1" applyBorder="1">
      <alignment vertical="center"/>
    </xf>
    <xf numFmtId="10" fontId="1" fillId="0" borderId="4" xfId="4" applyNumberFormat="1" applyBorder="1" applyAlignment="1">
      <alignment horizontal="center" vertical="center"/>
    </xf>
    <xf numFmtId="10" fontId="6" fillId="0" borderId="4" xfId="4" applyNumberFormat="1" applyFont="1" applyBorder="1">
      <alignment vertical="center"/>
    </xf>
    <xf numFmtId="0" fontId="1" fillId="0" borderId="6" xfId="2" applyBorder="1" applyAlignment="1">
      <alignment vertical="center"/>
    </xf>
    <xf numFmtId="0" fontId="1" fillId="0" borderId="11" xfId="2" applyBorder="1" applyAlignment="1">
      <alignment vertical="center"/>
    </xf>
    <xf numFmtId="10" fontId="6" fillId="0" borderId="12" xfId="4" applyNumberFormat="1" applyFont="1" applyBorder="1">
      <alignment vertical="center"/>
    </xf>
    <xf numFmtId="0" fontId="1" fillId="0" borderId="8" xfId="2" applyBorder="1" applyAlignment="1">
      <alignment vertical="center"/>
    </xf>
    <xf numFmtId="38" fontId="6" fillId="0" borderId="13" xfId="3" applyFont="1" applyBorder="1">
      <alignment vertical="center"/>
    </xf>
    <xf numFmtId="10" fontId="6" fillId="0" borderId="8" xfId="4" applyNumberFormat="1" applyFont="1" applyBorder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1" fillId="0" borderId="15" xfId="2" applyBorder="1" applyAlignment="1">
      <alignment horizontal="center" vertical="top" wrapText="1"/>
    </xf>
    <xf numFmtId="0" fontId="1" fillId="0" borderId="16" xfId="2" applyBorder="1" applyAlignment="1">
      <alignment horizontal="center" vertical="top" wrapText="1"/>
    </xf>
    <xf numFmtId="0" fontId="1" fillId="0" borderId="17" xfId="2" applyBorder="1" applyAlignment="1">
      <alignment horizontal="center" vertical="top" wrapText="1"/>
    </xf>
    <xf numFmtId="0" fontId="1" fillId="0" borderId="17" xfId="2" applyBorder="1" applyAlignment="1">
      <alignment horizontal="center" wrapText="1"/>
    </xf>
    <xf numFmtId="0" fontId="1" fillId="0" borderId="15" xfId="2" applyBorder="1" applyAlignment="1">
      <alignment horizontal="center" wrapText="1"/>
    </xf>
    <xf numFmtId="0" fontId="1" fillId="0" borderId="16" xfId="2" applyBorder="1" applyAlignment="1">
      <alignment horizontal="center" wrapText="1"/>
    </xf>
    <xf numFmtId="38" fontId="6" fillId="0" borderId="4" xfId="3" applyFont="1" applyBorder="1" applyAlignment="1">
      <alignment horizontal="center" vertical="center"/>
    </xf>
    <xf numFmtId="0" fontId="1" fillId="0" borderId="6" xfId="2" applyBorder="1" applyAlignment="1">
      <alignment vertical="center" shrinkToFit="1"/>
    </xf>
    <xf numFmtId="0" fontId="1" fillId="6" borderId="4" xfId="2" applyFill="1" applyBorder="1"/>
    <xf numFmtId="14" fontId="1" fillId="6" borderId="4" xfId="2" applyNumberFormat="1" applyFill="1" applyBorder="1"/>
    <xf numFmtId="38" fontId="6" fillId="6" borderId="4" xfId="3" applyFont="1" applyFill="1" applyBorder="1" applyAlignment="1"/>
    <xf numFmtId="38" fontId="1" fillId="6" borderId="4" xfId="3" applyFont="1" applyFill="1" applyBorder="1">
      <alignment vertical="center"/>
    </xf>
    <xf numFmtId="38" fontId="1" fillId="6" borderId="4" xfId="2" applyNumberFormat="1" applyFill="1" applyBorder="1"/>
    <xf numFmtId="0" fontId="1" fillId="6" borderId="0" xfId="2" applyFill="1"/>
    <xf numFmtId="0" fontId="12" fillId="5" borderId="4" xfId="2" applyFont="1" applyFill="1" applyBorder="1"/>
    <xf numFmtId="14" fontId="12" fillId="5" borderId="4" xfId="2" applyNumberFormat="1" applyFont="1" applyFill="1" applyBorder="1"/>
    <xf numFmtId="38" fontId="13" fillId="5" borderId="4" xfId="3" applyFont="1" applyFill="1" applyBorder="1" applyAlignment="1"/>
    <xf numFmtId="38" fontId="12" fillId="5" borderId="4" xfId="3" applyFont="1" applyFill="1" applyBorder="1">
      <alignment vertical="center"/>
    </xf>
    <xf numFmtId="38" fontId="12" fillId="5" borderId="4" xfId="2" applyNumberFormat="1" applyFont="1" applyFill="1" applyBorder="1"/>
    <xf numFmtId="0" fontId="12" fillId="5" borderId="0" xfId="2" applyFont="1" applyFill="1"/>
    <xf numFmtId="0" fontId="12" fillId="0" borderId="0" xfId="2" applyFont="1"/>
    <xf numFmtId="0" fontId="14" fillId="0" borderId="0" xfId="2" applyFont="1" applyFill="1"/>
    <xf numFmtId="14" fontId="14" fillId="0" borderId="0" xfId="2" applyNumberFormat="1" applyFont="1" applyFill="1"/>
    <xf numFmtId="176" fontId="14" fillId="0" borderId="0" xfId="2" applyNumberFormat="1" applyFont="1" applyFill="1"/>
    <xf numFmtId="0" fontId="15" fillId="0" borderId="0" xfId="2" applyFont="1" applyFill="1"/>
    <xf numFmtId="38" fontId="16" fillId="0" borderId="0" xfId="3" applyFont="1" applyFill="1" applyAlignment="1"/>
    <xf numFmtId="0" fontId="14" fillId="0" borderId="0" xfId="2" applyFont="1" applyFill="1" applyAlignment="1">
      <alignment horizontal="center" vertical="center"/>
    </xf>
    <xf numFmtId="0" fontId="14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176" fontId="17" fillId="0" borderId="4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/>
    <xf numFmtId="14" fontId="14" fillId="0" borderId="4" xfId="2" applyNumberFormat="1" applyFont="1" applyFill="1" applyBorder="1"/>
    <xf numFmtId="176" fontId="16" fillId="0" borderId="4" xfId="0" applyNumberFormat="1" applyFont="1" applyFill="1" applyBorder="1">
      <alignment vertical="center"/>
    </xf>
    <xf numFmtId="38" fontId="16" fillId="0" borderId="4" xfId="3" applyFont="1" applyFill="1" applyBorder="1" applyAlignment="1"/>
    <xf numFmtId="38" fontId="14" fillId="0" borderId="4" xfId="2" applyNumberFormat="1" applyFont="1" applyFill="1" applyBorder="1"/>
    <xf numFmtId="3" fontId="16" fillId="0" borderId="4" xfId="3" applyNumberFormat="1" applyFont="1" applyFill="1" applyBorder="1" applyAlignment="1"/>
    <xf numFmtId="0" fontId="16" fillId="0" borderId="4" xfId="0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6" fillId="0" borderId="4" xfId="3" applyNumberFormat="1" applyFont="1" applyFill="1" applyBorder="1" applyAlignment="1"/>
    <xf numFmtId="0" fontId="18" fillId="0" borderId="0" xfId="2" applyFont="1" applyFill="1"/>
    <xf numFmtId="38" fontId="14" fillId="0" borderId="0" xfId="3" applyFont="1" applyFill="1" applyAlignment="1"/>
    <xf numFmtId="9" fontId="14" fillId="0" borderId="0" xfId="4" applyFont="1" applyFill="1" applyAlignment="1"/>
    <xf numFmtId="176" fontId="14" fillId="0" borderId="4" xfId="2" applyNumberFormat="1" applyFont="1" applyFill="1" applyBorder="1" applyAlignment="1">
      <alignment horizontal="center" vertical="center" wrapText="1"/>
    </xf>
    <xf numFmtId="14" fontId="14" fillId="0" borderId="4" xfId="2" applyNumberFormat="1" applyFont="1" applyFill="1" applyBorder="1" applyAlignment="1">
      <alignment horizontal="right"/>
    </xf>
    <xf numFmtId="176" fontId="14" fillId="0" borderId="4" xfId="0" applyNumberFormat="1" applyFont="1" applyFill="1" applyBorder="1">
      <alignment vertical="center"/>
    </xf>
    <xf numFmtId="38" fontId="14" fillId="0" borderId="4" xfId="3" applyFont="1" applyFill="1" applyBorder="1" applyAlignment="1"/>
    <xf numFmtId="9" fontId="14" fillId="0" borderId="4" xfId="4" applyFont="1" applyFill="1" applyBorder="1" applyAlignment="1"/>
    <xf numFmtId="38" fontId="14" fillId="0" borderId="4" xfId="3" applyFont="1" applyFill="1" applyBorder="1">
      <alignment vertical="center"/>
    </xf>
    <xf numFmtId="0" fontId="14" fillId="0" borderId="0" xfId="0" applyFont="1" applyFill="1">
      <alignment vertical="center"/>
    </xf>
    <xf numFmtId="176" fontId="14" fillId="0" borderId="4" xfId="2" applyNumberFormat="1" applyFont="1" applyFill="1" applyBorder="1"/>
    <xf numFmtId="9" fontId="14" fillId="0" borderId="4" xfId="1" applyFont="1" applyFill="1" applyBorder="1" applyAlignment="1"/>
    <xf numFmtId="0" fontId="14" fillId="0" borderId="0" xfId="2" applyFont="1" applyFill="1" applyAlignment="1">
      <alignment horizontal="center"/>
    </xf>
    <xf numFmtId="38" fontId="16" fillId="0" borderId="0" xfId="3" applyFont="1" applyFill="1" applyAlignment="1">
      <alignment shrinkToFit="1"/>
    </xf>
    <xf numFmtId="0" fontId="14" fillId="6" borderId="4" xfId="2" applyFont="1" applyFill="1" applyBorder="1"/>
    <xf numFmtId="0" fontId="14" fillId="6" borderId="4" xfId="2" applyFont="1" applyFill="1" applyBorder="1" applyAlignment="1">
      <alignment horizontal="center"/>
    </xf>
    <xf numFmtId="14" fontId="14" fillId="6" borderId="4" xfId="2" applyNumberFormat="1" applyFont="1" applyFill="1" applyBorder="1"/>
    <xf numFmtId="14" fontId="14" fillId="6" borderId="4" xfId="2" applyNumberFormat="1" applyFont="1" applyFill="1" applyBorder="1" applyAlignment="1">
      <alignment horizontal="right"/>
    </xf>
    <xf numFmtId="38" fontId="14" fillId="6" borderId="4" xfId="3" applyFont="1" applyFill="1" applyBorder="1" applyAlignment="1"/>
    <xf numFmtId="9" fontId="14" fillId="6" borderId="4" xfId="4" applyFont="1" applyFill="1" applyBorder="1" applyAlignment="1"/>
    <xf numFmtId="38" fontId="14" fillId="6" borderId="4" xfId="3" applyFont="1" applyFill="1" applyBorder="1">
      <alignment vertical="center"/>
    </xf>
    <xf numFmtId="0" fontId="14" fillId="0" borderId="4" xfId="0" applyFont="1" applyFill="1" applyBorder="1">
      <alignment vertical="center"/>
    </xf>
    <xf numFmtId="38" fontId="14" fillId="0" borderId="0" xfId="3" applyFont="1" applyFill="1" applyAlignment="1">
      <alignment shrinkToFit="1"/>
    </xf>
    <xf numFmtId="0" fontId="17" fillId="0" borderId="4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14" fontId="14" fillId="0" borderId="4" xfId="2" applyNumberFormat="1" applyFont="1" applyFill="1" applyBorder="1" applyAlignment="1">
      <alignment horizontal="center" vertical="center"/>
    </xf>
    <xf numFmtId="14" fontId="14" fillId="0" borderId="4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4" fontId="14" fillId="0" borderId="8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38" fontId="14" fillId="0" borderId="4" xfId="3" applyFont="1" applyFill="1" applyBorder="1" applyAlignment="1">
      <alignment horizontal="center" vertical="center"/>
    </xf>
    <xf numFmtId="176" fontId="14" fillId="0" borderId="5" xfId="2" applyNumberFormat="1" applyFont="1" applyFill="1" applyBorder="1" applyAlignment="1">
      <alignment horizontal="center" vertical="center" wrapText="1"/>
    </xf>
    <xf numFmtId="176" fontId="14" fillId="0" borderId="8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/>
    </xf>
    <xf numFmtId="0" fontId="14" fillId="0" borderId="18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0" fontId="14" fillId="6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/>
    </xf>
    <xf numFmtId="0" fontId="1" fillId="0" borderId="4" xfId="2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14" fontId="7" fillId="2" borderId="4" xfId="2" applyNumberFormat="1" applyFont="1" applyFill="1" applyBorder="1" applyAlignment="1">
      <alignment horizontal="center" vertical="center"/>
    </xf>
    <xf numFmtId="14" fontId="7" fillId="2" borderId="4" xfId="2" applyNumberFormat="1" applyFont="1" applyFill="1" applyBorder="1" applyAlignment="1">
      <alignment horizontal="center" vertical="center" wrapText="1"/>
    </xf>
    <xf numFmtId="14" fontId="7" fillId="3" borderId="5" xfId="2" applyNumberFormat="1" applyFont="1" applyFill="1" applyBorder="1" applyAlignment="1">
      <alignment horizontal="center" vertical="center" wrapText="1"/>
    </xf>
    <xf numFmtId="14" fontId="7" fillId="3" borderId="8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38" fontId="7" fillId="2" borderId="4" xfId="3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4" fillId="0" borderId="7" xfId="2" applyFont="1" applyFill="1" applyBorder="1" applyAlignment="1">
      <alignment horizontal="center" vertical="center" wrapText="1"/>
    </xf>
    <xf numFmtId="9" fontId="14" fillId="0" borderId="4" xfId="4" applyFont="1" applyFill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38" fontId="6" fillId="0" borderId="9" xfId="3" applyFont="1" applyBorder="1" applyAlignment="1">
      <alignment horizontal="right" vertical="center"/>
    </xf>
    <xf numFmtId="0" fontId="9" fillId="4" borderId="10" xfId="2" applyFont="1" applyFill="1" applyBorder="1" applyAlignment="1">
      <alignment horizontal="center" vertical="center"/>
    </xf>
    <xf numFmtId="38" fontId="6" fillId="4" borderId="4" xfId="3" applyFont="1" applyFill="1" applyBorder="1" applyAlignment="1">
      <alignment horizontal="center" vertical="center"/>
    </xf>
    <xf numFmtId="38" fontId="6" fillId="4" borderId="4" xfId="3" applyFont="1" applyFill="1" applyBorder="1" applyAlignment="1">
      <alignment horizontal="center" vertical="center" wrapText="1"/>
    </xf>
  </cellXfs>
  <cellStyles count="5">
    <cellStyle name="パーセント" xfId="1" builtinId="5"/>
    <cellStyle name="パーセント 3" xfId="4"/>
    <cellStyle name="桁区切り 4" xfId="3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.tateishi/Desktop/&#19978;&#12494;&#22269;&#30010;&#12304;151112&#26132;&#36786;&#20316;&#26989;&#20998;&#12305;/&#9733;&#24314;&#29289;&#21488;&#24115;CSV1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oru/OneDrive/&#12489;&#12461;&#12517;&#12513;&#12531;&#12488;/&#20844;&#20250;&#35336;/&#21271;&#31452;&#30010;/160520_&#32013;&#21697;&#29289;/&#9679;&#21513;&#23713;&#12392;&#12398;&#12420;&#12426;&#12392;&#12426;/H241010_&#65298;&#65298;&#24180;&#24230;&#31777;&#20415;&#27861;&#36001;&#21209;&#65300;&#34920;/&#39015;&#23458;/&#36947;&#22830;/&#21271;&#24195;&#23798;&#24066;/2009&#27770;&#31639;/PPP&#20837;&#21147;&#12487;&#12540;&#12479;(&#21271;&#24195;&#23798;&#24066;&#65289;2009/&#65297;&#65294;&#22793;&#25563;&#23450;&#32681;/&#22793;&#25563;&#12523;&#12540;&#12523;&#20316;&#25104;&#12484;&#12540;&#12523;_&#21271;&#24195;&#23798;&#24066;&#65288;PMC&#35373;&#23450;1.3&#29256;&#65289;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台帳CSV(1)"/>
    </sheetNames>
    <sheetDataSet>
      <sheetData sheetId="0">
        <row r="23">
          <cell r="BU23" t="str">
            <v>済</v>
          </cell>
          <cell r="BV23" t="str">
            <v>済</v>
          </cell>
          <cell r="BW23" t="str">
            <v>直営</v>
          </cell>
        </row>
        <row r="24">
          <cell r="BU24" t="str">
            <v>未</v>
          </cell>
          <cell r="BV24" t="str">
            <v>未</v>
          </cell>
          <cell r="BW24" t="str">
            <v>指定管理</v>
          </cell>
          <cell r="CL24" t="str">
            <v>地区内</v>
          </cell>
        </row>
        <row r="25">
          <cell r="BU25" t="str">
            <v>不要</v>
          </cell>
          <cell r="BV25" t="str">
            <v>不要</v>
          </cell>
          <cell r="BW25" t="str">
            <v>運営委託</v>
          </cell>
          <cell r="CL25" t="str">
            <v>町内</v>
          </cell>
        </row>
        <row r="26">
          <cell r="BU26" t="str">
            <v>不明</v>
          </cell>
          <cell r="BV26" t="str">
            <v>不明</v>
          </cell>
          <cell r="BW26" t="str">
            <v>リース</v>
          </cell>
          <cell r="CL26" t="str">
            <v>広域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歳入"/>
      <sheetName val="DATA"/>
      <sheetName val="rule_sainyu"/>
      <sheetName val="歳出"/>
      <sheetName val="桁数補正"/>
      <sheetName val="登録"/>
      <sheetName val="rule_saishutsu"/>
      <sheetName val="資産"/>
      <sheetName val="科目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642"/>
  <sheetViews>
    <sheetView tabSelected="1" zoomScale="75" zoomScaleNormal="75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3" sqref="B3:B4"/>
    </sheetView>
  </sheetViews>
  <sheetFormatPr defaultRowHeight="18.75" outlineLevelCol="1" x14ac:dyDescent="0.4"/>
  <cols>
    <col min="1" max="1" width="5.625" style="59" bestFit="1" customWidth="1"/>
    <col min="2" max="2" width="32.25" style="59" bestFit="1" customWidth="1"/>
    <col min="3" max="3" width="26.25" style="59" bestFit="1" customWidth="1"/>
    <col min="4" max="4" width="9.5" style="59" hidden="1" customWidth="1"/>
    <col min="5" max="5" width="11.625" style="59" hidden="1" customWidth="1"/>
    <col min="6" max="6" width="11.375" style="59" hidden="1" customWidth="1"/>
    <col min="7" max="8" width="11.375" style="91" hidden="1" customWidth="1"/>
    <col min="9" max="9" width="28.875" style="59" hidden="1" customWidth="1"/>
    <col min="10" max="10" width="10.125" style="59" hidden="1" customWidth="1"/>
    <col min="11" max="11" width="13" style="59" hidden="1" customWidth="1"/>
    <col min="12" max="13" width="9" style="59" hidden="1" customWidth="1"/>
    <col min="14" max="14" width="12.125" style="60" customWidth="1"/>
    <col min="15" max="15" width="9.75" style="61" bestFit="1" customWidth="1" outlineLevel="1"/>
    <col min="16" max="16" width="10.5" style="60" hidden="1" customWidth="1"/>
    <col min="17" max="17" width="11.5" style="60" hidden="1" customWidth="1"/>
    <col min="18" max="18" width="10.5" style="59" hidden="1" customWidth="1"/>
    <col min="19" max="21" width="9.5" style="59" hidden="1" customWidth="1"/>
    <col min="22" max="22" width="11.75" style="63" customWidth="1"/>
    <col min="23" max="23" width="0" style="59" hidden="1" customWidth="1"/>
    <col min="24" max="24" width="13" style="59" hidden="1" customWidth="1"/>
    <col min="25" max="25" width="16.875" style="59" hidden="1" customWidth="1"/>
    <col min="26" max="26" width="19.5" style="59" hidden="1" customWidth="1"/>
    <col min="27" max="27" width="13" style="59" hidden="1" customWidth="1" outlineLevel="1"/>
    <col min="28" max="29" width="11" style="59" hidden="1" customWidth="1" outlineLevel="1"/>
    <col min="30" max="30" width="15.125" style="59" hidden="1" customWidth="1" outlineLevel="1"/>
    <col min="31" max="31" width="17.125" style="59" hidden="1" customWidth="1" outlineLevel="1"/>
    <col min="32" max="32" width="13" style="59" hidden="1" customWidth="1" outlineLevel="1"/>
    <col min="33" max="33" width="9" style="59" hidden="1" customWidth="1" outlineLevel="1"/>
    <col min="34" max="35" width="11" style="59" hidden="1" customWidth="1" outlineLevel="1"/>
    <col min="36" max="36" width="9" style="59" hidden="1" customWidth="1" outlineLevel="1"/>
    <col min="37" max="37" width="15.125" style="59" hidden="1" customWidth="1" outlineLevel="1"/>
    <col min="38" max="38" width="17.125" style="59" hidden="1" customWidth="1" outlineLevel="1"/>
    <col min="39" max="39" width="13" style="59" hidden="1" customWidth="1" outlineLevel="1"/>
    <col min="40" max="40" width="14.125" style="59" hidden="1" customWidth="1" outlineLevel="1"/>
    <col min="41" max="41" width="11" style="59" bestFit="1" customWidth="1" collapsed="1"/>
    <col min="42" max="42" width="11" style="59" hidden="1" customWidth="1"/>
    <col min="43" max="43" width="11.75" style="59" bestFit="1" customWidth="1"/>
    <col min="44" max="44" width="0" style="59" hidden="1" customWidth="1" outlineLevel="1"/>
    <col min="45" max="45" width="7.5" style="59" hidden="1" customWidth="1" outlineLevel="1"/>
    <col min="46" max="46" width="11.625" style="59" hidden="1" customWidth="1" outlineLevel="1"/>
    <col min="47" max="47" width="16.125" style="59" hidden="1" customWidth="1" outlineLevel="1"/>
    <col min="48" max="48" width="9" style="59" hidden="1" customWidth="1" outlineLevel="1"/>
    <col min="49" max="49" width="5.25" style="59" hidden="1" customWidth="1" outlineLevel="1"/>
    <col min="50" max="50" width="9" style="59" hidden="1" customWidth="1" outlineLevel="1"/>
    <col min="51" max="51" width="15.125" style="59" hidden="1" customWidth="1" outlineLevel="1"/>
    <col min="52" max="53" width="13" style="59" hidden="1" customWidth="1" outlineLevel="1"/>
    <col min="54" max="54" width="7.125" style="59" hidden="1" customWidth="1" outlineLevel="1"/>
    <col min="55" max="55" width="15.125" style="59" hidden="1" customWidth="1" outlineLevel="1"/>
    <col min="56" max="56" width="10" style="61" hidden="1" customWidth="1" outlineLevel="1"/>
    <col min="57" max="57" width="11.75" style="59" hidden="1" customWidth="1" outlineLevel="1"/>
    <col min="58" max="58" width="6.25" style="59" hidden="1" customWidth="1" outlineLevel="1"/>
    <col min="59" max="59" width="11.25" style="59" hidden="1" customWidth="1" outlineLevel="1"/>
    <col min="60" max="60" width="0" style="59" hidden="1" customWidth="1"/>
    <col min="61" max="61" width="11" style="59" hidden="1" customWidth="1"/>
    <col min="62" max="62" width="15.125" style="59" hidden="1" customWidth="1"/>
    <col min="63" max="63" width="20.5" style="59" hidden="1" customWidth="1"/>
    <col min="64" max="66" width="0" style="59" hidden="1" customWidth="1"/>
    <col min="67" max="67" width="11.125" style="59" hidden="1" customWidth="1"/>
    <col min="68" max="68" width="11" style="59" hidden="1" customWidth="1"/>
    <col min="69" max="69" width="0" style="59" hidden="1" customWidth="1"/>
    <col min="70" max="70" width="7.125" style="59" hidden="1" customWidth="1"/>
    <col min="71" max="71" width="0" style="59" hidden="1" customWidth="1"/>
    <col min="72" max="72" width="7.125" style="59" hidden="1" customWidth="1"/>
    <col min="73" max="75" width="0" style="59" hidden="1" customWidth="1"/>
    <col min="76" max="76" width="12.5" style="59" hidden="1" customWidth="1"/>
    <col min="77" max="257" width="9" style="59"/>
    <col min="258" max="259" width="5.25" style="59" bestFit="1" customWidth="1"/>
    <col min="260" max="260" width="17.625" style="59" bestFit="1" customWidth="1"/>
    <col min="261" max="261" width="9.5" style="59" bestFit="1" customWidth="1"/>
    <col min="262" max="262" width="11.625" style="59" bestFit="1" customWidth="1"/>
    <col min="263" max="263" width="11.375" style="59" bestFit="1" customWidth="1"/>
    <col min="264" max="265" width="11.375" style="59" customWidth="1"/>
    <col min="266" max="266" width="28.875" style="59" bestFit="1" customWidth="1"/>
    <col min="267" max="267" width="10.125" style="59" bestFit="1" customWidth="1"/>
    <col min="268" max="268" width="13" style="59" bestFit="1" customWidth="1"/>
    <col min="269" max="270" width="9" style="59"/>
    <col min="271" max="271" width="11" style="59" bestFit="1" customWidth="1"/>
    <col min="272" max="274" width="10.5" style="59" bestFit="1" customWidth="1"/>
    <col min="275" max="277" width="9.5" style="59" customWidth="1"/>
    <col min="278" max="278" width="11.5" style="59" bestFit="1" customWidth="1"/>
    <col min="279" max="279" width="9" style="59"/>
    <col min="280" max="280" width="13" style="59" bestFit="1" customWidth="1"/>
    <col min="281" max="281" width="16.875" style="59" customWidth="1"/>
    <col min="282" max="282" width="19.5" style="59" customWidth="1"/>
    <col min="283" max="283" width="13" style="59" customWidth="1"/>
    <col min="284" max="285" width="11" style="59" customWidth="1"/>
    <col min="286" max="286" width="15.125" style="59" customWidth="1"/>
    <col min="287" max="287" width="17.125" style="59" customWidth="1"/>
    <col min="288" max="288" width="13" style="59" customWidth="1"/>
    <col min="289" max="289" width="9" style="59"/>
    <col min="290" max="291" width="11" style="59" customWidth="1"/>
    <col min="292" max="292" width="9" style="59"/>
    <col min="293" max="293" width="15.125" style="59" customWidth="1"/>
    <col min="294" max="294" width="17.125" style="59" customWidth="1"/>
    <col min="295" max="295" width="13" style="59" customWidth="1"/>
    <col min="296" max="296" width="14.125" style="59" customWidth="1"/>
    <col min="297" max="298" width="11" style="59" bestFit="1" customWidth="1"/>
    <col min="299" max="299" width="15.125" style="59" bestFit="1" customWidth="1"/>
    <col min="300" max="300" width="9" style="59"/>
    <col min="301" max="301" width="7.5" style="59" customWidth="1"/>
    <col min="302" max="302" width="11.625" style="59" customWidth="1"/>
    <col min="303" max="303" width="16.125" style="59" customWidth="1"/>
    <col min="304" max="304" width="9" style="59"/>
    <col min="305" max="305" width="5.25" style="59" customWidth="1"/>
    <col min="306" max="306" width="9" style="59"/>
    <col min="307" max="307" width="15.125" style="59" customWidth="1"/>
    <col min="308" max="309" width="13" style="59" customWidth="1"/>
    <col min="310" max="310" width="7.125" style="59" customWidth="1"/>
    <col min="311" max="311" width="15.125" style="59" customWidth="1"/>
    <col min="312" max="312" width="10" style="59" customWidth="1"/>
    <col min="313" max="313" width="11.75" style="59" customWidth="1"/>
    <col min="314" max="314" width="6.25" style="59" customWidth="1"/>
    <col min="315" max="315" width="11.25" style="59" bestFit="1" customWidth="1"/>
    <col min="316" max="316" width="9" style="59"/>
    <col min="317" max="317" width="11" style="59" bestFit="1" customWidth="1"/>
    <col min="318" max="318" width="15.125" style="59" customWidth="1"/>
    <col min="319" max="319" width="20.5" style="59" bestFit="1" customWidth="1"/>
    <col min="320" max="322" width="9" style="59"/>
    <col min="323" max="323" width="11.125" style="59" bestFit="1" customWidth="1"/>
    <col min="324" max="324" width="11" style="59" bestFit="1" customWidth="1"/>
    <col min="325" max="325" width="9" style="59"/>
    <col min="326" max="326" width="7.125" style="59" bestFit="1" customWidth="1"/>
    <col min="327" max="327" width="9" style="59"/>
    <col min="328" max="328" width="7.125" style="59" bestFit="1" customWidth="1"/>
    <col min="329" max="331" width="9" style="59"/>
    <col min="332" max="332" width="12.5" style="59" customWidth="1"/>
    <col min="333" max="513" width="9" style="59"/>
    <col min="514" max="515" width="5.25" style="59" bestFit="1" customWidth="1"/>
    <col min="516" max="516" width="17.625" style="59" bestFit="1" customWidth="1"/>
    <col min="517" max="517" width="9.5" style="59" bestFit="1" customWidth="1"/>
    <col min="518" max="518" width="11.625" style="59" bestFit="1" customWidth="1"/>
    <col min="519" max="519" width="11.375" style="59" bestFit="1" customWidth="1"/>
    <col min="520" max="521" width="11.375" style="59" customWidth="1"/>
    <col min="522" max="522" width="28.875" style="59" bestFit="1" customWidth="1"/>
    <col min="523" max="523" width="10.125" style="59" bestFit="1" customWidth="1"/>
    <col min="524" max="524" width="13" style="59" bestFit="1" customWidth="1"/>
    <col min="525" max="526" width="9" style="59"/>
    <col min="527" max="527" width="11" style="59" bestFit="1" customWidth="1"/>
    <col min="528" max="530" width="10.5" style="59" bestFit="1" customWidth="1"/>
    <col min="531" max="533" width="9.5" style="59" customWidth="1"/>
    <col min="534" max="534" width="11.5" style="59" bestFit="1" customWidth="1"/>
    <col min="535" max="535" width="9" style="59"/>
    <col min="536" max="536" width="13" style="59" bestFit="1" customWidth="1"/>
    <col min="537" max="537" width="16.875" style="59" customWidth="1"/>
    <col min="538" max="538" width="19.5" style="59" customWidth="1"/>
    <col min="539" max="539" width="13" style="59" customWidth="1"/>
    <col min="540" max="541" width="11" style="59" customWidth="1"/>
    <col min="542" max="542" width="15.125" style="59" customWidth="1"/>
    <col min="543" max="543" width="17.125" style="59" customWidth="1"/>
    <col min="544" max="544" width="13" style="59" customWidth="1"/>
    <col min="545" max="545" width="9" style="59"/>
    <col min="546" max="547" width="11" style="59" customWidth="1"/>
    <col min="548" max="548" width="9" style="59"/>
    <col min="549" max="549" width="15.125" style="59" customWidth="1"/>
    <col min="550" max="550" width="17.125" style="59" customWidth="1"/>
    <col min="551" max="551" width="13" style="59" customWidth="1"/>
    <col min="552" max="552" width="14.125" style="59" customWidth="1"/>
    <col min="553" max="554" width="11" style="59" bestFit="1" customWidth="1"/>
    <col min="555" max="555" width="15.125" style="59" bestFit="1" customWidth="1"/>
    <col min="556" max="556" width="9" style="59"/>
    <col min="557" max="557" width="7.5" style="59" customWidth="1"/>
    <col min="558" max="558" width="11.625" style="59" customWidth="1"/>
    <col min="559" max="559" width="16.125" style="59" customWidth="1"/>
    <col min="560" max="560" width="9" style="59"/>
    <col min="561" max="561" width="5.25" style="59" customWidth="1"/>
    <col min="562" max="562" width="9" style="59"/>
    <col min="563" max="563" width="15.125" style="59" customWidth="1"/>
    <col min="564" max="565" width="13" style="59" customWidth="1"/>
    <col min="566" max="566" width="7.125" style="59" customWidth="1"/>
    <col min="567" max="567" width="15.125" style="59" customWidth="1"/>
    <col min="568" max="568" width="10" style="59" customWidth="1"/>
    <col min="569" max="569" width="11.75" style="59" customWidth="1"/>
    <col min="570" max="570" width="6.25" style="59" customWidth="1"/>
    <col min="571" max="571" width="11.25" style="59" bestFit="1" customWidth="1"/>
    <col min="572" max="572" width="9" style="59"/>
    <col min="573" max="573" width="11" style="59" bestFit="1" customWidth="1"/>
    <col min="574" max="574" width="15.125" style="59" customWidth="1"/>
    <col min="575" max="575" width="20.5" style="59" bestFit="1" customWidth="1"/>
    <col min="576" max="578" width="9" style="59"/>
    <col min="579" max="579" width="11.125" style="59" bestFit="1" customWidth="1"/>
    <col min="580" max="580" width="11" style="59" bestFit="1" customWidth="1"/>
    <col min="581" max="581" width="9" style="59"/>
    <col min="582" max="582" width="7.125" style="59" bestFit="1" customWidth="1"/>
    <col min="583" max="583" width="9" style="59"/>
    <col min="584" max="584" width="7.125" style="59" bestFit="1" customWidth="1"/>
    <col min="585" max="587" width="9" style="59"/>
    <col min="588" max="588" width="12.5" style="59" customWidth="1"/>
    <col min="589" max="769" width="9" style="59"/>
    <col min="770" max="771" width="5.25" style="59" bestFit="1" customWidth="1"/>
    <col min="772" max="772" width="17.625" style="59" bestFit="1" customWidth="1"/>
    <col min="773" max="773" width="9.5" style="59" bestFit="1" customWidth="1"/>
    <col min="774" max="774" width="11.625" style="59" bestFit="1" customWidth="1"/>
    <col min="775" max="775" width="11.375" style="59" bestFit="1" customWidth="1"/>
    <col min="776" max="777" width="11.375" style="59" customWidth="1"/>
    <col min="778" max="778" width="28.875" style="59" bestFit="1" customWidth="1"/>
    <col min="779" max="779" width="10.125" style="59" bestFit="1" customWidth="1"/>
    <col min="780" max="780" width="13" style="59" bestFit="1" customWidth="1"/>
    <col min="781" max="782" width="9" style="59"/>
    <col min="783" max="783" width="11" style="59" bestFit="1" customWidth="1"/>
    <col min="784" max="786" width="10.5" style="59" bestFit="1" customWidth="1"/>
    <col min="787" max="789" width="9.5" style="59" customWidth="1"/>
    <col min="790" max="790" width="11.5" style="59" bestFit="1" customWidth="1"/>
    <col min="791" max="791" width="9" style="59"/>
    <col min="792" max="792" width="13" style="59" bestFit="1" customWidth="1"/>
    <col min="793" max="793" width="16.875" style="59" customWidth="1"/>
    <col min="794" max="794" width="19.5" style="59" customWidth="1"/>
    <col min="795" max="795" width="13" style="59" customWidth="1"/>
    <col min="796" max="797" width="11" style="59" customWidth="1"/>
    <col min="798" max="798" width="15.125" style="59" customWidth="1"/>
    <col min="799" max="799" width="17.125" style="59" customWidth="1"/>
    <col min="800" max="800" width="13" style="59" customWidth="1"/>
    <col min="801" max="801" width="9" style="59"/>
    <col min="802" max="803" width="11" style="59" customWidth="1"/>
    <col min="804" max="804" width="9" style="59"/>
    <col min="805" max="805" width="15.125" style="59" customWidth="1"/>
    <col min="806" max="806" width="17.125" style="59" customWidth="1"/>
    <col min="807" max="807" width="13" style="59" customWidth="1"/>
    <col min="808" max="808" width="14.125" style="59" customWidth="1"/>
    <col min="809" max="810" width="11" style="59" bestFit="1" customWidth="1"/>
    <col min="811" max="811" width="15.125" style="59" bestFit="1" customWidth="1"/>
    <col min="812" max="812" width="9" style="59"/>
    <col min="813" max="813" width="7.5" style="59" customWidth="1"/>
    <col min="814" max="814" width="11.625" style="59" customWidth="1"/>
    <col min="815" max="815" width="16.125" style="59" customWidth="1"/>
    <col min="816" max="816" width="9" style="59"/>
    <col min="817" max="817" width="5.25" style="59" customWidth="1"/>
    <col min="818" max="818" width="9" style="59"/>
    <col min="819" max="819" width="15.125" style="59" customWidth="1"/>
    <col min="820" max="821" width="13" style="59" customWidth="1"/>
    <col min="822" max="822" width="7.125" style="59" customWidth="1"/>
    <col min="823" max="823" width="15.125" style="59" customWidth="1"/>
    <col min="824" max="824" width="10" style="59" customWidth="1"/>
    <col min="825" max="825" width="11.75" style="59" customWidth="1"/>
    <col min="826" max="826" width="6.25" style="59" customWidth="1"/>
    <col min="827" max="827" width="11.25" style="59" bestFit="1" customWidth="1"/>
    <col min="828" max="828" width="9" style="59"/>
    <col min="829" max="829" width="11" style="59" bestFit="1" customWidth="1"/>
    <col min="830" max="830" width="15.125" style="59" customWidth="1"/>
    <col min="831" max="831" width="20.5" style="59" bestFit="1" customWidth="1"/>
    <col min="832" max="834" width="9" style="59"/>
    <col min="835" max="835" width="11.125" style="59" bestFit="1" customWidth="1"/>
    <col min="836" max="836" width="11" style="59" bestFit="1" customWidth="1"/>
    <col min="837" max="837" width="9" style="59"/>
    <col min="838" max="838" width="7.125" style="59" bestFit="1" customWidth="1"/>
    <col min="839" max="839" width="9" style="59"/>
    <col min="840" max="840" width="7.125" style="59" bestFit="1" customWidth="1"/>
    <col min="841" max="843" width="9" style="59"/>
    <col min="844" max="844" width="12.5" style="59" customWidth="1"/>
    <col min="845" max="1025" width="9" style="59"/>
    <col min="1026" max="1027" width="5.25" style="59" bestFit="1" customWidth="1"/>
    <col min="1028" max="1028" width="17.625" style="59" bestFit="1" customWidth="1"/>
    <col min="1029" max="1029" width="9.5" style="59" bestFit="1" customWidth="1"/>
    <col min="1030" max="1030" width="11.625" style="59" bestFit="1" customWidth="1"/>
    <col min="1031" max="1031" width="11.375" style="59" bestFit="1" customWidth="1"/>
    <col min="1032" max="1033" width="11.375" style="59" customWidth="1"/>
    <col min="1034" max="1034" width="28.875" style="59" bestFit="1" customWidth="1"/>
    <col min="1035" max="1035" width="10.125" style="59" bestFit="1" customWidth="1"/>
    <col min="1036" max="1036" width="13" style="59" bestFit="1" customWidth="1"/>
    <col min="1037" max="1038" width="9" style="59"/>
    <col min="1039" max="1039" width="11" style="59" bestFit="1" customWidth="1"/>
    <col min="1040" max="1042" width="10.5" style="59" bestFit="1" customWidth="1"/>
    <col min="1043" max="1045" width="9.5" style="59" customWidth="1"/>
    <col min="1046" max="1046" width="11.5" style="59" bestFit="1" customWidth="1"/>
    <col min="1047" max="1047" width="9" style="59"/>
    <col min="1048" max="1048" width="13" style="59" bestFit="1" customWidth="1"/>
    <col min="1049" max="1049" width="16.875" style="59" customWidth="1"/>
    <col min="1050" max="1050" width="19.5" style="59" customWidth="1"/>
    <col min="1051" max="1051" width="13" style="59" customWidth="1"/>
    <col min="1052" max="1053" width="11" style="59" customWidth="1"/>
    <col min="1054" max="1054" width="15.125" style="59" customWidth="1"/>
    <col min="1055" max="1055" width="17.125" style="59" customWidth="1"/>
    <col min="1056" max="1056" width="13" style="59" customWidth="1"/>
    <col min="1057" max="1057" width="9" style="59"/>
    <col min="1058" max="1059" width="11" style="59" customWidth="1"/>
    <col min="1060" max="1060" width="9" style="59"/>
    <col min="1061" max="1061" width="15.125" style="59" customWidth="1"/>
    <col min="1062" max="1062" width="17.125" style="59" customWidth="1"/>
    <col min="1063" max="1063" width="13" style="59" customWidth="1"/>
    <col min="1064" max="1064" width="14.125" style="59" customWidth="1"/>
    <col min="1065" max="1066" width="11" style="59" bestFit="1" customWidth="1"/>
    <col min="1067" max="1067" width="15.125" style="59" bestFit="1" customWidth="1"/>
    <col min="1068" max="1068" width="9" style="59"/>
    <col min="1069" max="1069" width="7.5" style="59" customWidth="1"/>
    <col min="1070" max="1070" width="11.625" style="59" customWidth="1"/>
    <col min="1071" max="1071" width="16.125" style="59" customWidth="1"/>
    <col min="1072" max="1072" width="9" style="59"/>
    <col min="1073" max="1073" width="5.25" style="59" customWidth="1"/>
    <col min="1074" max="1074" width="9" style="59"/>
    <col min="1075" max="1075" width="15.125" style="59" customWidth="1"/>
    <col min="1076" max="1077" width="13" style="59" customWidth="1"/>
    <col min="1078" max="1078" width="7.125" style="59" customWidth="1"/>
    <col min="1079" max="1079" width="15.125" style="59" customWidth="1"/>
    <col min="1080" max="1080" width="10" style="59" customWidth="1"/>
    <col min="1081" max="1081" width="11.75" style="59" customWidth="1"/>
    <col min="1082" max="1082" width="6.25" style="59" customWidth="1"/>
    <col min="1083" max="1083" width="11.25" style="59" bestFit="1" customWidth="1"/>
    <col min="1084" max="1084" width="9" style="59"/>
    <col min="1085" max="1085" width="11" style="59" bestFit="1" customWidth="1"/>
    <col min="1086" max="1086" width="15.125" style="59" customWidth="1"/>
    <col min="1087" max="1087" width="20.5" style="59" bestFit="1" customWidth="1"/>
    <col min="1088" max="1090" width="9" style="59"/>
    <col min="1091" max="1091" width="11.125" style="59" bestFit="1" customWidth="1"/>
    <col min="1092" max="1092" width="11" style="59" bestFit="1" customWidth="1"/>
    <col min="1093" max="1093" width="9" style="59"/>
    <col min="1094" max="1094" width="7.125" style="59" bestFit="1" customWidth="1"/>
    <col min="1095" max="1095" width="9" style="59"/>
    <col min="1096" max="1096" width="7.125" style="59" bestFit="1" customWidth="1"/>
    <col min="1097" max="1099" width="9" style="59"/>
    <col min="1100" max="1100" width="12.5" style="59" customWidth="1"/>
    <col min="1101" max="1281" width="9" style="59"/>
    <col min="1282" max="1283" width="5.25" style="59" bestFit="1" customWidth="1"/>
    <col min="1284" max="1284" width="17.625" style="59" bestFit="1" customWidth="1"/>
    <col min="1285" max="1285" width="9.5" style="59" bestFit="1" customWidth="1"/>
    <col min="1286" max="1286" width="11.625" style="59" bestFit="1" customWidth="1"/>
    <col min="1287" max="1287" width="11.375" style="59" bestFit="1" customWidth="1"/>
    <col min="1288" max="1289" width="11.375" style="59" customWidth="1"/>
    <col min="1290" max="1290" width="28.875" style="59" bestFit="1" customWidth="1"/>
    <col min="1291" max="1291" width="10.125" style="59" bestFit="1" customWidth="1"/>
    <col min="1292" max="1292" width="13" style="59" bestFit="1" customWidth="1"/>
    <col min="1293" max="1294" width="9" style="59"/>
    <col min="1295" max="1295" width="11" style="59" bestFit="1" customWidth="1"/>
    <col min="1296" max="1298" width="10.5" style="59" bestFit="1" customWidth="1"/>
    <col min="1299" max="1301" width="9.5" style="59" customWidth="1"/>
    <col min="1302" max="1302" width="11.5" style="59" bestFit="1" customWidth="1"/>
    <col min="1303" max="1303" width="9" style="59"/>
    <col min="1304" max="1304" width="13" style="59" bestFit="1" customWidth="1"/>
    <col min="1305" max="1305" width="16.875" style="59" customWidth="1"/>
    <col min="1306" max="1306" width="19.5" style="59" customWidth="1"/>
    <col min="1307" max="1307" width="13" style="59" customWidth="1"/>
    <col min="1308" max="1309" width="11" style="59" customWidth="1"/>
    <col min="1310" max="1310" width="15.125" style="59" customWidth="1"/>
    <col min="1311" max="1311" width="17.125" style="59" customWidth="1"/>
    <col min="1312" max="1312" width="13" style="59" customWidth="1"/>
    <col min="1313" max="1313" width="9" style="59"/>
    <col min="1314" max="1315" width="11" style="59" customWidth="1"/>
    <col min="1316" max="1316" width="9" style="59"/>
    <col min="1317" max="1317" width="15.125" style="59" customWidth="1"/>
    <col min="1318" max="1318" width="17.125" style="59" customWidth="1"/>
    <col min="1319" max="1319" width="13" style="59" customWidth="1"/>
    <col min="1320" max="1320" width="14.125" style="59" customWidth="1"/>
    <col min="1321" max="1322" width="11" style="59" bestFit="1" customWidth="1"/>
    <col min="1323" max="1323" width="15.125" style="59" bestFit="1" customWidth="1"/>
    <col min="1324" max="1324" width="9" style="59"/>
    <col min="1325" max="1325" width="7.5" style="59" customWidth="1"/>
    <col min="1326" max="1326" width="11.625" style="59" customWidth="1"/>
    <col min="1327" max="1327" width="16.125" style="59" customWidth="1"/>
    <col min="1328" max="1328" width="9" style="59"/>
    <col min="1329" max="1329" width="5.25" style="59" customWidth="1"/>
    <col min="1330" max="1330" width="9" style="59"/>
    <col min="1331" max="1331" width="15.125" style="59" customWidth="1"/>
    <col min="1332" max="1333" width="13" style="59" customWidth="1"/>
    <col min="1334" max="1334" width="7.125" style="59" customWidth="1"/>
    <col min="1335" max="1335" width="15.125" style="59" customWidth="1"/>
    <col min="1336" max="1336" width="10" style="59" customWidth="1"/>
    <col min="1337" max="1337" width="11.75" style="59" customWidth="1"/>
    <col min="1338" max="1338" width="6.25" style="59" customWidth="1"/>
    <col min="1339" max="1339" width="11.25" style="59" bestFit="1" customWidth="1"/>
    <col min="1340" max="1340" width="9" style="59"/>
    <col min="1341" max="1341" width="11" style="59" bestFit="1" customWidth="1"/>
    <col min="1342" max="1342" width="15.125" style="59" customWidth="1"/>
    <col min="1343" max="1343" width="20.5" style="59" bestFit="1" customWidth="1"/>
    <col min="1344" max="1346" width="9" style="59"/>
    <col min="1347" max="1347" width="11.125" style="59" bestFit="1" customWidth="1"/>
    <col min="1348" max="1348" width="11" style="59" bestFit="1" customWidth="1"/>
    <col min="1349" max="1349" width="9" style="59"/>
    <col min="1350" max="1350" width="7.125" style="59" bestFit="1" customWidth="1"/>
    <col min="1351" max="1351" width="9" style="59"/>
    <col min="1352" max="1352" width="7.125" style="59" bestFit="1" customWidth="1"/>
    <col min="1353" max="1355" width="9" style="59"/>
    <col min="1356" max="1356" width="12.5" style="59" customWidth="1"/>
    <col min="1357" max="1537" width="9" style="59"/>
    <col min="1538" max="1539" width="5.25" style="59" bestFit="1" customWidth="1"/>
    <col min="1540" max="1540" width="17.625" style="59" bestFit="1" customWidth="1"/>
    <col min="1541" max="1541" width="9.5" style="59" bestFit="1" customWidth="1"/>
    <col min="1542" max="1542" width="11.625" style="59" bestFit="1" customWidth="1"/>
    <col min="1543" max="1543" width="11.375" style="59" bestFit="1" customWidth="1"/>
    <col min="1544" max="1545" width="11.375" style="59" customWidth="1"/>
    <col min="1546" max="1546" width="28.875" style="59" bestFit="1" customWidth="1"/>
    <col min="1547" max="1547" width="10.125" style="59" bestFit="1" customWidth="1"/>
    <col min="1548" max="1548" width="13" style="59" bestFit="1" customWidth="1"/>
    <col min="1549" max="1550" width="9" style="59"/>
    <col min="1551" max="1551" width="11" style="59" bestFit="1" customWidth="1"/>
    <col min="1552" max="1554" width="10.5" style="59" bestFit="1" customWidth="1"/>
    <col min="1555" max="1557" width="9.5" style="59" customWidth="1"/>
    <col min="1558" max="1558" width="11.5" style="59" bestFit="1" customWidth="1"/>
    <col min="1559" max="1559" width="9" style="59"/>
    <col min="1560" max="1560" width="13" style="59" bestFit="1" customWidth="1"/>
    <col min="1561" max="1561" width="16.875" style="59" customWidth="1"/>
    <col min="1562" max="1562" width="19.5" style="59" customWidth="1"/>
    <col min="1563" max="1563" width="13" style="59" customWidth="1"/>
    <col min="1564" max="1565" width="11" style="59" customWidth="1"/>
    <col min="1566" max="1566" width="15.125" style="59" customWidth="1"/>
    <col min="1567" max="1567" width="17.125" style="59" customWidth="1"/>
    <col min="1568" max="1568" width="13" style="59" customWidth="1"/>
    <col min="1569" max="1569" width="9" style="59"/>
    <col min="1570" max="1571" width="11" style="59" customWidth="1"/>
    <col min="1572" max="1572" width="9" style="59"/>
    <col min="1573" max="1573" width="15.125" style="59" customWidth="1"/>
    <col min="1574" max="1574" width="17.125" style="59" customWidth="1"/>
    <col min="1575" max="1575" width="13" style="59" customWidth="1"/>
    <col min="1576" max="1576" width="14.125" style="59" customWidth="1"/>
    <col min="1577" max="1578" width="11" style="59" bestFit="1" customWidth="1"/>
    <col min="1579" max="1579" width="15.125" style="59" bestFit="1" customWidth="1"/>
    <col min="1580" max="1580" width="9" style="59"/>
    <col min="1581" max="1581" width="7.5" style="59" customWidth="1"/>
    <col min="1582" max="1582" width="11.625" style="59" customWidth="1"/>
    <col min="1583" max="1583" width="16.125" style="59" customWidth="1"/>
    <col min="1584" max="1584" width="9" style="59"/>
    <col min="1585" max="1585" width="5.25" style="59" customWidth="1"/>
    <col min="1586" max="1586" width="9" style="59"/>
    <col min="1587" max="1587" width="15.125" style="59" customWidth="1"/>
    <col min="1588" max="1589" width="13" style="59" customWidth="1"/>
    <col min="1590" max="1590" width="7.125" style="59" customWidth="1"/>
    <col min="1591" max="1591" width="15.125" style="59" customWidth="1"/>
    <col min="1592" max="1592" width="10" style="59" customWidth="1"/>
    <col min="1593" max="1593" width="11.75" style="59" customWidth="1"/>
    <col min="1594" max="1594" width="6.25" style="59" customWidth="1"/>
    <col min="1595" max="1595" width="11.25" style="59" bestFit="1" customWidth="1"/>
    <col min="1596" max="1596" width="9" style="59"/>
    <col min="1597" max="1597" width="11" style="59" bestFit="1" customWidth="1"/>
    <col min="1598" max="1598" width="15.125" style="59" customWidth="1"/>
    <col min="1599" max="1599" width="20.5" style="59" bestFit="1" customWidth="1"/>
    <col min="1600" max="1602" width="9" style="59"/>
    <col min="1603" max="1603" width="11.125" style="59" bestFit="1" customWidth="1"/>
    <col min="1604" max="1604" width="11" style="59" bestFit="1" customWidth="1"/>
    <col min="1605" max="1605" width="9" style="59"/>
    <col min="1606" max="1606" width="7.125" style="59" bestFit="1" customWidth="1"/>
    <col min="1607" max="1607" width="9" style="59"/>
    <col min="1608" max="1608" width="7.125" style="59" bestFit="1" customWidth="1"/>
    <col min="1609" max="1611" width="9" style="59"/>
    <col min="1612" max="1612" width="12.5" style="59" customWidth="1"/>
    <col min="1613" max="1793" width="9" style="59"/>
    <col min="1794" max="1795" width="5.25" style="59" bestFit="1" customWidth="1"/>
    <col min="1796" max="1796" width="17.625" style="59" bestFit="1" customWidth="1"/>
    <col min="1797" max="1797" width="9.5" style="59" bestFit="1" customWidth="1"/>
    <col min="1798" max="1798" width="11.625" style="59" bestFit="1" customWidth="1"/>
    <col min="1799" max="1799" width="11.375" style="59" bestFit="1" customWidth="1"/>
    <col min="1800" max="1801" width="11.375" style="59" customWidth="1"/>
    <col min="1802" max="1802" width="28.875" style="59" bestFit="1" customWidth="1"/>
    <col min="1803" max="1803" width="10.125" style="59" bestFit="1" customWidth="1"/>
    <col min="1804" max="1804" width="13" style="59" bestFit="1" customWidth="1"/>
    <col min="1805" max="1806" width="9" style="59"/>
    <col min="1807" max="1807" width="11" style="59" bestFit="1" customWidth="1"/>
    <col min="1808" max="1810" width="10.5" style="59" bestFit="1" customWidth="1"/>
    <col min="1811" max="1813" width="9.5" style="59" customWidth="1"/>
    <col min="1814" max="1814" width="11.5" style="59" bestFit="1" customWidth="1"/>
    <col min="1815" max="1815" width="9" style="59"/>
    <col min="1816" max="1816" width="13" style="59" bestFit="1" customWidth="1"/>
    <col min="1817" max="1817" width="16.875" style="59" customWidth="1"/>
    <col min="1818" max="1818" width="19.5" style="59" customWidth="1"/>
    <col min="1819" max="1819" width="13" style="59" customWidth="1"/>
    <col min="1820" max="1821" width="11" style="59" customWidth="1"/>
    <col min="1822" max="1822" width="15.125" style="59" customWidth="1"/>
    <col min="1823" max="1823" width="17.125" style="59" customWidth="1"/>
    <col min="1824" max="1824" width="13" style="59" customWidth="1"/>
    <col min="1825" max="1825" width="9" style="59"/>
    <col min="1826" max="1827" width="11" style="59" customWidth="1"/>
    <col min="1828" max="1828" width="9" style="59"/>
    <col min="1829" max="1829" width="15.125" style="59" customWidth="1"/>
    <col min="1830" max="1830" width="17.125" style="59" customWidth="1"/>
    <col min="1831" max="1831" width="13" style="59" customWidth="1"/>
    <col min="1832" max="1832" width="14.125" style="59" customWidth="1"/>
    <col min="1833" max="1834" width="11" style="59" bestFit="1" customWidth="1"/>
    <col min="1835" max="1835" width="15.125" style="59" bestFit="1" customWidth="1"/>
    <col min="1836" max="1836" width="9" style="59"/>
    <col min="1837" max="1837" width="7.5" style="59" customWidth="1"/>
    <col min="1838" max="1838" width="11.625" style="59" customWidth="1"/>
    <col min="1839" max="1839" width="16.125" style="59" customWidth="1"/>
    <col min="1840" max="1840" width="9" style="59"/>
    <col min="1841" max="1841" width="5.25" style="59" customWidth="1"/>
    <col min="1842" max="1842" width="9" style="59"/>
    <col min="1843" max="1843" width="15.125" style="59" customWidth="1"/>
    <col min="1844" max="1845" width="13" style="59" customWidth="1"/>
    <col min="1846" max="1846" width="7.125" style="59" customWidth="1"/>
    <col min="1847" max="1847" width="15.125" style="59" customWidth="1"/>
    <col min="1848" max="1848" width="10" style="59" customWidth="1"/>
    <col min="1849" max="1849" width="11.75" style="59" customWidth="1"/>
    <col min="1850" max="1850" width="6.25" style="59" customWidth="1"/>
    <col min="1851" max="1851" width="11.25" style="59" bestFit="1" customWidth="1"/>
    <col min="1852" max="1852" width="9" style="59"/>
    <col min="1853" max="1853" width="11" style="59" bestFit="1" customWidth="1"/>
    <col min="1854" max="1854" width="15.125" style="59" customWidth="1"/>
    <col min="1855" max="1855" width="20.5" style="59" bestFit="1" customWidth="1"/>
    <col min="1856" max="1858" width="9" style="59"/>
    <col min="1859" max="1859" width="11.125" style="59" bestFit="1" customWidth="1"/>
    <col min="1860" max="1860" width="11" style="59" bestFit="1" customWidth="1"/>
    <col min="1861" max="1861" width="9" style="59"/>
    <col min="1862" max="1862" width="7.125" style="59" bestFit="1" customWidth="1"/>
    <col min="1863" max="1863" width="9" style="59"/>
    <col min="1864" max="1864" width="7.125" style="59" bestFit="1" customWidth="1"/>
    <col min="1865" max="1867" width="9" style="59"/>
    <col min="1868" max="1868" width="12.5" style="59" customWidth="1"/>
    <col min="1869" max="2049" width="9" style="59"/>
    <col min="2050" max="2051" width="5.25" style="59" bestFit="1" customWidth="1"/>
    <col min="2052" max="2052" width="17.625" style="59" bestFit="1" customWidth="1"/>
    <col min="2053" max="2053" width="9.5" style="59" bestFit="1" customWidth="1"/>
    <col min="2054" max="2054" width="11.625" style="59" bestFit="1" customWidth="1"/>
    <col min="2055" max="2055" width="11.375" style="59" bestFit="1" customWidth="1"/>
    <col min="2056" max="2057" width="11.375" style="59" customWidth="1"/>
    <col min="2058" max="2058" width="28.875" style="59" bestFit="1" customWidth="1"/>
    <col min="2059" max="2059" width="10.125" style="59" bestFit="1" customWidth="1"/>
    <col min="2060" max="2060" width="13" style="59" bestFit="1" customWidth="1"/>
    <col min="2061" max="2062" width="9" style="59"/>
    <col min="2063" max="2063" width="11" style="59" bestFit="1" customWidth="1"/>
    <col min="2064" max="2066" width="10.5" style="59" bestFit="1" customWidth="1"/>
    <col min="2067" max="2069" width="9.5" style="59" customWidth="1"/>
    <col min="2070" max="2070" width="11.5" style="59" bestFit="1" customWidth="1"/>
    <col min="2071" max="2071" width="9" style="59"/>
    <col min="2072" max="2072" width="13" style="59" bestFit="1" customWidth="1"/>
    <col min="2073" max="2073" width="16.875" style="59" customWidth="1"/>
    <col min="2074" max="2074" width="19.5" style="59" customWidth="1"/>
    <col min="2075" max="2075" width="13" style="59" customWidth="1"/>
    <col min="2076" max="2077" width="11" style="59" customWidth="1"/>
    <col min="2078" max="2078" width="15.125" style="59" customWidth="1"/>
    <col min="2079" max="2079" width="17.125" style="59" customWidth="1"/>
    <col min="2080" max="2080" width="13" style="59" customWidth="1"/>
    <col min="2081" max="2081" width="9" style="59"/>
    <col min="2082" max="2083" width="11" style="59" customWidth="1"/>
    <col min="2084" max="2084" width="9" style="59"/>
    <col min="2085" max="2085" width="15.125" style="59" customWidth="1"/>
    <col min="2086" max="2086" width="17.125" style="59" customWidth="1"/>
    <col min="2087" max="2087" width="13" style="59" customWidth="1"/>
    <col min="2088" max="2088" width="14.125" style="59" customWidth="1"/>
    <col min="2089" max="2090" width="11" style="59" bestFit="1" customWidth="1"/>
    <col min="2091" max="2091" width="15.125" style="59" bestFit="1" customWidth="1"/>
    <col min="2092" max="2092" width="9" style="59"/>
    <col min="2093" max="2093" width="7.5" style="59" customWidth="1"/>
    <col min="2094" max="2094" width="11.625" style="59" customWidth="1"/>
    <col min="2095" max="2095" width="16.125" style="59" customWidth="1"/>
    <col min="2096" max="2096" width="9" style="59"/>
    <col min="2097" max="2097" width="5.25" style="59" customWidth="1"/>
    <col min="2098" max="2098" width="9" style="59"/>
    <col min="2099" max="2099" width="15.125" style="59" customWidth="1"/>
    <col min="2100" max="2101" width="13" style="59" customWidth="1"/>
    <col min="2102" max="2102" width="7.125" style="59" customWidth="1"/>
    <col min="2103" max="2103" width="15.125" style="59" customWidth="1"/>
    <col min="2104" max="2104" width="10" style="59" customWidth="1"/>
    <col min="2105" max="2105" width="11.75" style="59" customWidth="1"/>
    <col min="2106" max="2106" width="6.25" style="59" customWidth="1"/>
    <col min="2107" max="2107" width="11.25" style="59" bestFit="1" customWidth="1"/>
    <col min="2108" max="2108" width="9" style="59"/>
    <col min="2109" max="2109" width="11" style="59" bestFit="1" customWidth="1"/>
    <col min="2110" max="2110" width="15.125" style="59" customWidth="1"/>
    <col min="2111" max="2111" width="20.5" style="59" bestFit="1" customWidth="1"/>
    <col min="2112" max="2114" width="9" style="59"/>
    <col min="2115" max="2115" width="11.125" style="59" bestFit="1" customWidth="1"/>
    <col min="2116" max="2116" width="11" style="59" bestFit="1" customWidth="1"/>
    <col min="2117" max="2117" width="9" style="59"/>
    <col min="2118" max="2118" width="7.125" style="59" bestFit="1" customWidth="1"/>
    <col min="2119" max="2119" width="9" style="59"/>
    <col min="2120" max="2120" width="7.125" style="59" bestFit="1" customWidth="1"/>
    <col min="2121" max="2123" width="9" style="59"/>
    <col min="2124" max="2124" width="12.5" style="59" customWidth="1"/>
    <col min="2125" max="2305" width="9" style="59"/>
    <col min="2306" max="2307" width="5.25" style="59" bestFit="1" customWidth="1"/>
    <col min="2308" max="2308" width="17.625" style="59" bestFit="1" customWidth="1"/>
    <col min="2309" max="2309" width="9.5" style="59" bestFit="1" customWidth="1"/>
    <col min="2310" max="2310" width="11.625" style="59" bestFit="1" customWidth="1"/>
    <col min="2311" max="2311" width="11.375" style="59" bestFit="1" customWidth="1"/>
    <col min="2312" max="2313" width="11.375" style="59" customWidth="1"/>
    <col min="2314" max="2314" width="28.875" style="59" bestFit="1" customWidth="1"/>
    <col min="2315" max="2315" width="10.125" style="59" bestFit="1" customWidth="1"/>
    <col min="2316" max="2316" width="13" style="59" bestFit="1" customWidth="1"/>
    <col min="2317" max="2318" width="9" style="59"/>
    <col min="2319" max="2319" width="11" style="59" bestFit="1" customWidth="1"/>
    <col min="2320" max="2322" width="10.5" style="59" bestFit="1" customWidth="1"/>
    <col min="2323" max="2325" width="9.5" style="59" customWidth="1"/>
    <col min="2326" max="2326" width="11.5" style="59" bestFit="1" customWidth="1"/>
    <col min="2327" max="2327" width="9" style="59"/>
    <col min="2328" max="2328" width="13" style="59" bestFit="1" customWidth="1"/>
    <col min="2329" max="2329" width="16.875" style="59" customWidth="1"/>
    <col min="2330" max="2330" width="19.5" style="59" customWidth="1"/>
    <col min="2331" max="2331" width="13" style="59" customWidth="1"/>
    <col min="2332" max="2333" width="11" style="59" customWidth="1"/>
    <col min="2334" max="2334" width="15.125" style="59" customWidth="1"/>
    <col min="2335" max="2335" width="17.125" style="59" customWidth="1"/>
    <col min="2336" max="2336" width="13" style="59" customWidth="1"/>
    <col min="2337" max="2337" width="9" style="59"/>
    <col min="2338" max="2339" width="11" style="59" customWidth="1"/>
    <col min="2340" max="2340" width="9" style="59"/>
    <col min="2341" max="2341" width="15.125" style="59" customWidth="1"/>
    <col min="2342" max="2342" width="17.125" style="59" customWidth="1"/>
    <col min="2343" max="2343" width="13" style="59" customWidth="1"/>
    <col min="2344" max="2344" width="14.125" style="59" customWidth="1"/>
    <col min="2345" max="2346" width="11" style="59" bestFit="1" customWidth="1"/>
    <col min="2347" max="2347" width="15.125" style="59" bestFit="1" customWidth="1"/>
    <col min="2348" max="2348" width="9" style="59"/>
    <col min="2349" max="2349" width="7.5" style="59" customWidth="1"/>
    <col min="2350" max="2350" width="11.625" style="59" customWidth="1"/>
    <col min="2351" max="2351" width="16.125" style="59" customWidth="1"/>
    <col min="2352" max="2352" width="9" style="59"/>
    <col min="2353" max="2353" width="5.25" style="59" customWidth="1"/>
    <col min="2354" max="2354" width="9" style="59"/>
    <col min="2355" max="2355" width="15.125" style="59" customWidth="1"/>
    <col min="2356" max="2357" width="13" style="59" customWidth="1"/>
    <col min="2358" max="2358" width="7.125" style="59" customWidth="1"/>
    <col min="2359" max="2359" width="15.125" style="59" customWidth="1"/>
    <col min="2360" max="2360" width="10" style="59" customWidth="1"/>
    <col min="2361" max="2361" width="11.75" style="59" customWidth="1"/>
    <col min="2362" max="2362" width="6.25" style="59" customWidth="1"/>
    <col min="2363" max="2363" width="11.25" style="59" bestFit="1" customWidth="1"/>
    <col min="2364" max="2364" width="9" style="59"/>
    <col min="2365" max="2365" width="11" style="59" bestFit="1" customWidth="1"/>
    <col min="2366" max="2366" width="15.125" style="59" customWidth="1"/>
    <col min="2367" max="2367" width="20.5" style="59" bestFit="1" customWidth="1"/>
    <col min="2368" max="2370" width="9" style="59"/>
    <col min="2371" max="2371" width="11.125" style="59" bestFit="1" customWidth="1"/>
    <col min="2372" max="2372" width="11" style="59" bestFit="1" customWidth="1"/>
    <col min="2373" max="2373" width="9" style="59"/>
    <col min="2374" max="2374" width="7.125" style="59" bestFit="1" customWidth="1"/>
    <col min="2375" max="2375" width="9" style="59"/>
    <col min="2376" max="2376" width="7.125" style="59" bestFit="1" customWidth="1"/>
    <col min="2377" max="2379" width="9" style="59"/>
    <col min="2380" max="2380" width="12.5" style="59" customWidth="1"/>
    <col min="2381" max="2561" width="9" style="59"/>
    <col min="2562" max="2563" width="5.25" style="59" bestFit="1" customWidth="1"/>
    <col min="2564" max="2564" width="17.625" style="59" bestFit="1" customWidth="1"/>
    <col min="2565" max="2565" width="9.5" style="59" bestFit="1" customWidth="1"/>
    <col min="2566" max="2566" width="11.625" style="59" bestFit="1" customWidth="1"/>
    <col min="2567" max="2567" width="11.375" style="59" bestFit="1" customWidth="1"/>
    <col min="2568" max="2569" width="11.375" style="59" customWidth="1"/>
    <col min="2570" max="2570" width="28.875" style="59" bestFit="1" customWidth="1"/>
    <col min="2571" max="2571" width="10.125" style="59" bestFit="1" customWidth="1"/>
    <col min="2572" max="2572" width="13" style="59" bestFit="1" customWidth="1"/>
    <col min="2573" max="2574" width="9" style="59"/>
    <col min="2575" max="2575" width="11" style="59" bestFit="1" customWidth="1"/>
    <col min="2576" max="2578" width="10.5" style="59" bestFit="1" customWidth="1"/>
    <col min="2579" max="2581" width="9.5" style="59" customWidth="1"/>
    <col min="2582" max="2582" width="11.5" style="59" bestFit="1" customWidth="1"/>
    <col min="2583" max="2583" width="9" style="59"/>
    <col min="2584" max="2584" width="13" style="59" bestFit="1" customWidth="1"/>
    <col min="2585" max="2585" width="16.875" style="59" customWidth="1"/>
    <col min="2586" max="2586" width="19.5" style="59" customWidth="1"/>
    <col min="2587" max="2587" width="13" style="59" customWidth="1"/>
    <col min="2588" max="2589" width="11" style="59" customWidth="1"/>
    <col min="2590" max="2590" width="15.125" style="59" customWidth="1"/>
    <col min="2591" max="2591" width="17.125" style="59" customWidth="1"/>
    <col min="2592" max="2592" width="13" style="59" customWidth="1"/>
    <col min="2593" max="2593" width="9" style="59"/>
    <col min="2594" max="2595" width="11" style="59" customWidth="1"/>
    <col min="2596" max="2596" width="9" style="59"/>
    <col min="2597" max="2597" width="15.125" style="59" customWidth="1"/>
    <col min="2598" max="2598" width="17.125" style="59" customWidth="1"/>
    <col min="2599" max="2599" width="13" style="59" customWidth="1"/>
    <col min="2600" max="2600" width="14.125" style="59" customWidth="1"/>
    <col min="2601" max="2602" width="11" style="59" bestFit="1" customWidth="1"/>
    <col min="2603" max="2603" width="15.125" style="59" bestFit="1" customWidth="1"/>
    <col min="2604" max="2604" width="9" style="59"/>
    <col min="2605" max="2605" width="7.5" style="59" customWidth="1"/>
    <col min="2606" max="2606" width="11.625" style="59" customWidth="1"/>
    <col min="2607" max="2607" width="16.125" style="59" customWidth="1"/>
    <col min="2608" max="2608" width="9" style="59"/>
    <col min="2609" max="2609" width="5.25" style="59" customWidth="1"/>
    <col min="2610" max="2610" width="9" style="59"/>
    <col min="2611" max="2611" width="15.125" style="59" customWidth="1"/>
    <col min="2612" max="2613" width="13" style="59" customWidth="1"/>
    <col min="2614" max="2614" width="7.125" style="59" customWidth="1"/>
    <col min="2615" max="2615" width="15.125" style="59" customWidth="1"/>
    <col min="2616" max="2616" width="10" style="59" customWidth="1"/>
    <col min="2617" max="2617" width="11.75" style="59" customWidth="1"/>
    <col min="2618" max="2618" width="6.25" style="59" customWidth="1"/>
    <col min="2619" max="2619" width="11.25" style="59" bestFit="1" customWidth="1"/>
    <col min="2620" max="2620" width="9" style="59"/>
    <col min="2621" max="2621" width="11" style="59" bestFit="1" customWidth="1"/>
    <col min="2622" max="2622" width="15.125" style="59" customWidth="1"/>
    <col min="2623" max="2623" width="20.5" style="59" bestFit="1" customWidth="1"/>
    <col min="2624" max="2626" width="9" style="59"/>
    <col min="2627" max="2627" width="11.125" style="59" bestFit="1" customWidth="1"/>
    <col min="2628" max="2628" width="11" style="59" bestFit="1" customWidth="1"/>
    <col min="2629" max="2629" width="9" style="59"/>
    <col min="2630" max="2630" width="7.125" style="59" bestFit="1" customWidth="1"/>
    <col min="2631" max="2631" width="9" style="59"/>
    <col min="2632" max="2632" width="7.125" style="59" bestFit="1" customWidth="1"/>
    <col min="2633" max="2635" width="9" style="59"/>
    <col min="2636" max="2636" width="12.5" style="59" customWidth="1"/>
    <col min="2637" max="2817" width="9" style="59"/>
    <col min="2818" max="2819" width="5.25" style="59" bestFit="1" customWidth="1"/>
    <col min="2820" max="2820" width="17.625" style="59" bestFit="1" customWidth="1"/>
    <col min="2821" max="2821" width="9.5" style="59" bestFit="1" customWidth="1"/>
    <col min="2822" max="2822" width="11.625" style="59" bestFit="1" customWidth="1"/>
    <col min="2823" max="2823" width="11.375" style="59" bestFit="1" customWidth="1"/>
    <col min="2824" max="2825" width="11.375" style="59" customWidth="1"/>
    <col min="2826" max="2826" width="28.875" style="59" bestFit="1" customWidth="1"/>
    <col min="2827" max="2827" width="10.125" style="59" bestFit="1" customWidth="1"/>
    <col min="2828" max="2828" width="13" style="59" bestFit="1" customWidth="1"/>
    <col min="2829" max="2830" width="9" style="59"/>
    <col min="2831" max="2831" width="11" style="59" bestFit="1" customWidth="1"/>
    <col min="2832" max="2834" width="10.5" style="59" bestFit="1" customWidth="1"/>
    <col min="2835" max="2837" width="9.5" style="59" customWidth="1"/>
    <col min="2838" max="2838" width="11.5" style="59" bestFit="1" customWidth="1"/>
    <col min="2839" max="2839" width="9" style="59"/>
    <col min="2840" max="2840" width="13" style="59" bestFit="1" customWidth="1"/>
    <col min="2841" max="2841" width="16.875" style="59" customWidth="1"/>
    <col min="2842" max="2842" width="19.5" style="59" customWidth="1"/>
    <col min="2843" max="2843" width="13" style="59" customWidth="1"/>
    <col min="2844" max="2845" width="11" style="59" customWidth="1"/>
    <col min="2846" max="2846" width="15.125" style="59" customWidth="1"/>
    <col min="2847" max="2847" width="17.125" style="59" customWidth="1"/>
    <col min="2848" max="2848" width="13" style="59" customWidth="1"/>
    <col min="2849" max="2849" width="9" style="59"/>
    <col min="2850" max="2851" width="11" style="59" customWidth="1"/>
    <col min="2852" max="2852" width="9" style="59"/>
    <col min="2853" max="2853" width="15.125" style="59" customWidth="1"/>
    <col min="2854" max="2854" width="17.125" style="59" customWidth="1"/>
    <col min="2855" max="2855" width="13" style="59" customWidth="1"/>
    <col min="2856" max="2856" width="14.125" style="59" customWidth="1"/>
    <col min="2857" max="2858" width="11" style="59" bestFit="1" customWidth="1"/>
    <col min="2859" max="2859" width="15.125" style="59" bestFit="1" customWidth="1"/>
    <col min="2860" max="2860" width="9" style="59"/>
    <col min="2861" max="2861" width="7.5" style="59" customWidth="1"/>
    <col min="2862" max="2862" width="11.625" style="59" customWidth="1"/>
    <col min="2863" max="2863" width="16.125" style="59" customWidth="1"/>
    <col min="2864" max="2864" width="9" style="59"/>
    <col min="2865" max="2865" width="5.25" style="59" customWidth="1"/>
    <col min="2866" max="2866" width="9" style="59"/>
    <col min="2867" max="2867" width="15.125" style="59" customWidth="1"/>
    <col min="2868" max="2869" width="13" style="59" customWidth="1"/>
    <col min="2870" max="2870" width="7.125" style="59" customWidth="1"/>
    <col min="2871" max="2871" width="15.125" style="59" customWidth="1"/>
    <col min="2872" max="2872" width="10" style="59" customWidth="1"/>
    <col min="2873" max="2873" width="11.75" style="59" customWidth="1"/>
    <col min="2874" max="2874" width="6.25" style="59" customWidth="1"/>
    <col min="2875" max="2875" width="11.25" style="59" bestFit="1" customWidth="1"/>
    <col min="2876" max="2876" width="9" style="59"/>
    <col min="2877" max="2877" width="11" style="59" bestFit="1" customWidth="1"/>
    <col min="2878" max="2878" width="15.125" style="59" customWidth="1"/>
    <col min="2879" max="2879" width="20.5" style="59" bestFit="1" customWidth="1"/>
    <col min="2880" max="2882" width="9" style="59"/>
    <col min="2883" max="2883" width="11.125" style="59" bestFit="1" customWidth="1"/>
    <col min="2884" max="2884" width="11" style="59" bestFit="1" customWidth="1"/>
    <col min="2885" max="2885" width="9" style="59"/>
    <col min="2886" max="2886" width="7.125" style="59" bestFit="1" customWidth="1"/>
    <col min="2887" max="2887" width="9" style="59"/>
    <col min="2888" max="2888" width="7.125" style="59" bestFit="1" customWidth="1"/>
    <col min="2889" max="2891" width="9" style="59"/>
    <col min="2892" max="2892" width="12.5" style="59" customWidth="1"/>
    <col min="2893" max="3073" width="9" style="59"/>
    <col min="3074" max="3075" width="5.25" style="59" bestFit="1" customWidth="1"/>
    <col min="3076" max="3076" width="17.625" style="59" bestFit="1" customWidth="1"/>
    <col min="3077" max="3077" width="9.5" style="59" bestFit="1" customWidth="1"/>
    <col min="3078" max="3078" width="11.625" style="59" bestFit="1" customWidth="1"/>
    <col min="3079" max="3079" width="11.375" style="59" bestFit="1" customWidth="1"/>
    <col min="3080" max="3081" width="11.375" style="59" customWidth="1"/>
    <col min="3082" max="3082" width="28.875" style="59" bestFit="1" customWidth="1"/>
    <col min="3083" max="3083" width="10.125" style="59" bestFit="1" customWidth="1"/>
    <col min="3084" max="3084" width="13" style="59" bestFit="1" customWidth="1"/>
    <col min="3085" max="3086" width="9" style="59"/>
    <col min="3087" max="3087" width="11" style="59" bestFit="1" customWidth="1"/>
    <col min="3088" max="3090" width="10.5" style="59" bestFit="1" customWidth="1"/>
    <col min="3091" max="3093" width="9.5" style="59" customWidth="1"/>
    <col min="3094" max="3094" width="11.5" style="59" bestFit="1" customWidth="1"/>
    <col min="3095" max="3095" width="9" style="59"/>
    <col min="3096" max="3096" width="13" style="59" bestFit="1" customWidth="1"/>
    <col min="3097" max="3097" width="16.875" style="59" customWidth="1"/>
    <col min="3098" max="3098" width="19.5" style="59" customWidth="1"/>
    <col min="3099" max="3099" width="13" style="59" customWidth="1"/>
    <col min="3100" max="3101" width="11" style="59" customWidth="1"/>
    <col min="3102" max="3102" width="15.125" style="59" customWidth="1"/>
    <col min="3103" max="3103" width="17.125" style="59" customWidth="1"/>
    <col min="3104" max="3104" width="13" style="59" customWidth="1"/>
    <col min="3105" max="3105" width="9" style="59"/>
    <col min="3106" max="3107" width="11" style="59" customWidth="1"/>
    <col min="3108" max="3108" width="9" style="59"/>
    <col min="3109" max="3109" width="15.125" style="59" customWidth="1"/>
    <col min="3110" max="3110" width="17.125" style="59" customWidth="1"/>
    <col min="3111" max="3111" width="13" style="59" customWidth="1"/>
    <col min="3112" max="3112" width="14.125" style="59" customWidth="1"/>
    <col min="3113" max="3114" width="11" style="59" bestFit="1" customWidth="1"/>
    <col min="3115" max="3115" width="15.125" style="59" bestFit="1" customWidth="1"/>
    <col min="3116" max="3116" width="9" style="59"/>
    <col min="3117" max="3117" width="7.5" style="59" customWidth="1"/>
    <col min="3118" max="3118" width="11.625" style="59" customWidth="1"/>
    <col min="3119" max="3119" width="16.125" style="59" customWidth="1"/>
    <col min="3120" max="3120" width="9" style="59"/>
    <col min="3121" max="3121" width="5.25" style="59" customWidth="1"/>
    <col min="3122" max="3122" width="9" style="59"/>
    <col min="3123" max="3123" width="15.125" style="59" customWidth="1"/>
    <col min="3124" max="3125" width="13" style="59" customWidth="1"/>
    <col min="3126" max="3126" width="7.125" style="59" customWidth="1"/>
    <col min="3127" max="3127" width="15.125" style="59" customWidth="1"/>
    <col min="3128" max="3128" width="10" style="59" customWidth="1"/>
    <col min="3129" max="3129" width="11.75" style="59" customWidth="1"/>
    <col min="3130" max="3130" width="6.25" style="59" customWidth="1"/>
    <col min="3131" max="3131" width="11.25" style="59" bestFit="1" customWidth="1"/>
    <col min="3132" max="3132" width="9" style="59"/>
    <col min="3133" max="3133" width="11" style="59" bestFit="1" customWidth="1"/>
    <col min="3134" max="3134" width="15.125" style="59" customWidth="1"/>
    <col min="3135" max="3135" width="20.5" style="59" bestFit="1" customWidth="1"/>
    <col min="3136" max="3138" width="9" style="59"/>
    <col min="3139" max="3139" width="11.125" style="59" bestFit="1" customWidth="1"/>
    <col min="3140" max="3140" width="11" style="59" bestFit="1" customWidth="1"/>
    <col min="3141" max="3141" width="9" style="59"/>
    <col min="3142" max="3142" width="7.125" style="59" bestFit="1" customWidth="1"/>
    <col min="3143" max="3143" width="9" style="59"/>
    <col min="3144" max="3144" width="7.125" style="59" bestFit="1" customWidth="1"/>
    <col min="3145" max="3147" width="9" style="59"/>
    <col min="3148" max="3148" width="12.5" style="59" customWidth="1"/>
    <col min="3149" max="3329" width="9" style="59"/>
    <col min="3330" max="3331" width="5.25" style="59" bestFit="1" customWidth="1"/>
    <col min="3332" max="3332" width="17.625" style="59" bestFit="1" customWidth="1"/>
    <col min="3333" max="3333" width="9.5" style="59" bestFit="1" customWidth="1"/>
    <col min="3334" max="3334" width="11.625" style="59" bestFit="1" customWidth="1"/>
    <col min="3335" max="3335" width="11.375" style="59" bestFit="1" customWidth="1"/>
    <col min="3336" max="3337" width="11.375" style="59" customWidth="1"/>
    <col min="3338" max="3338" width="28.875" style="59" bestFit="1" customWidth="1"/>
    <col min="3339" max="3339" width="10.125" style="59" bestFit="1" customWidth="1"/>
    <col min="3340" max="3340" width="13" style="59" bestFit="1" customWidth="1"/>
    <col min="3341" max="3342" width="9" style="59"/>
    <col min="3343" max="3343" width="11" style="59" bestFit="1" customWidth="1"/>
    <col min="3344" max="3346" width="10.5" style="59" bestFit="1" customWidth="1"/>
    <col min="3347" max="3349" width="9.5" style="59" customWidth="1"/>
    <col min="3350" max="3350" width="11.5" style="59" bestFit="1" customWidth="1"/>
    <col min="3351" max="3351" width="9" style="59"/>
    <col min="3352" max="3352" width="13" style="59" bestFit="1" customWidth="1"/>
    <col min="3353" max="3353" width="16.875" style="59" customWidth="1"/>
    <col min="3354" max="3354" width="19.5" style="59" customWidth="1"/>
    <col min="3355" max="3355" width="13" style="59" customWidth="1"/>
    <col min="3356" max="3357" width="11" style="59" customWidth="1"/>
    <col min="3358" max="3358" width="15.125" style="59" customWidth="1"/>
    <col min="3359" max="3359" width="17.125" style="59" customWidth="1"/>
    <col min="3360" max="3360" width="13" style="59" customWidth="1"/>
    <col min="3361" max="3361" width="9" style="59"/>
    <col min="3362" max="3363" width="11" style="59" customWidth="1"/>
    <col min="3364" max="3364" width="9" style="59"/>
    <col min="3365" max="3365" width="15.125" style="59" customWidth="1"/>
    <col min="3366" max="3366" width="17.125" style="59" customWidth="1"/>
    <col min="3367" max="3367" width="13" style="59" customWidth="1"/>
    <col min="3368" max="3368" width="14.125" style="59" customWidth="1"/>
    <col min="3369" max="3370" width="11" style="59" bestFit="1" customWidth="1"/>
    <col min="3371" max="3371" width="15.125" style="59" bestFit="1" customWidth="1"/>
    <col min="3372" max="3372" width="9" style="59"/>
    <col min="3373" max="3373" width="7.5" style="59" customWidth="1"/>
    <col min="3374" max="3374" width="11.625" style="59" customWidth="1"/>
    <col min="3375" max="3375" width="16.125" style="59" customWidth="1"/>
    <col min="3376" max="3376" width="9" style="59"/>
    <col min="3377" max="3377" width="5.25" style="59" customWidth="1"/>
    <col min="3378" max="3378" width="9" style="59"/>
    <col min="3379" max="3379" width="15.125" style="59" customWidth="1"/>
    <col min="3380" max="3381" width="13" style="59" customWidth="1"/>
    <col min="3382" max="3382" width="7.125" style="59" customWidth="1"/>
    <col min="3383" max="3383" width="15.125" style="59" customWidth="1"/>
    <col min="3384" max="3384" width="10" style="59" customWidth="1"/>
    <col min="3385" max="3385" width="11.75" style="59" customWidth="1"/>
    <col min="3386" max="3386" width="6.25" style="59" customWidth="1"/>
    <col min="3387" max="3387" width="11.25" style="59" bestFit="1" customWidth="1"/>
    <col min="3388" max="3388" width="9" style="59"/>
    <col min="3389" max="3389" width="11" style="59" bestFit="1" customWidth="1"/>
    <col min="3390" max="3390" width="15.125" style="59" customWidth="1"/>
    <col min="3391" max="3391" width="20.5" style="59" bestFit="1" customWidth="1"/>
    <col min="3392" max="3394" width="9" style="59"/>
    <col min="3395" max="3395" width="11.125" style="59" bestFit="1" customWidth="1"/>
    <col min="3396" max="3396" width="11" style="59" bestFit="1" customWidth="1"/>
    <col min="3397" max="3397" width="9" style="59"/>
    <col min="3398" max="3398" width="7.125" style="59" bestFit="1" customWidth="1"/>
    <col min="3399" max="3399" width="9" style="59"/>
    <col min="3400" max="3400" width="7.125" style="59" bestFit="1" customWidth="1"/>
    <col min="3401" max="3403" width="9" style="59"/>
    <col min="3404" max="3404" width="12.5" style="59" customWidth="1"/>
    <col min="3405" max="3585" width="9" style="59"/>
    <col min="3586" max="3587" width="5.25" style="59" bestFit="1" customWidth="1"/>
    <col min="3588" max="3588" width="17.625" style="59" bestFit="1" customWidth="1"/>
    <col min="3589" max="3589" width="9.5" style="59" bestFit="1" customWidth="1"/>
    <col min="3590" max="3590" width="11.625" style="59" bestFit="1" customWidth="1"/>
    <col min="3591" max="3591" width="11.375" style="59" bestFit="1" customWidth="1"/>
    <col min="3592" max="3593" width="11.375" style="59" customWidth="1"/>
    <col min="3594" max="3594" width="28.875" style="59" bestFit="1" customWidth="1"/>
    <col min="3595" max="3595" width="10.125" style="59" bestFit="1" customWidth="1"/>
    <col min="3596" max="3596" width="13" style="59" bestFit="1" customWidth="1"/>
    <col min="3597" max="3598" width="9" style="59"/>
    <col min="3599" max="3599" width="11" style="59" bestFit="1" customWidth="1"/>
    <col min="3600" max="3602" width="10.5" style="59" bestFit="1" customWidth="1"/>
    <col min="3603" max="3605" width="9.5" style="59" customWidth="1"/>
    <col min="3606" max="3606" width="11.5" style="59" bestFit="1" customWidth="1"/>
    <col min="3607" max="3607" width="9" style="59"/>
    <col min="3608" max="3608" width="13" style="59" bestFit="1" customWidth="1"/>
    <col min="3609" max="3609" width="16.875" style="59" customWidth="1"/>
    <col min="3610" max="3610" width="19.5" style="59" customWidth="1"/>
    <col min="3611" max="3611" width="13" style="59" customWidth="1"/>
    <col min="3612" max="3613" width="11" style="59" customWidth="1"/>
    <col min="3614" max="3614" width="15.125" style="59" customWidth="1"/>
    <col min="3615" max="3615" width="17.125" style="59" customWidth="1"/>
    <col min="3616" max="3616" width="13" style="59" customWidth="1"/>
    <col min="3617" max="3617" width="9" style="59"/>
    <col min="3618" max="3619" width="11" style="59" customWidth="1"/>
    <col min="3620" max="3620" width="9" style="59"/>
    <col min="3621" max="3621" width="15.125" style="59" customWidth="1"/>
    <col min="3622" max="3622" width="17.125" style="59" customWidth="1"/>
    <col min="3623" max="3623" width="13" style="59" customWidth="1"/>
    <col min="3624" max="3624" width="14.125" style="59" customWidth="1"/>
    <col min="3625" max="3626" width="11" style="59" bestFit="1" customWidth="1"/>
    <col min="3627" max="3627" width="15.125" style="59" bestFit="1" customWidth="1"/>
    <col min="3628" max="3628" width="9" style="59"/>
    <col min="3629" max="3629" width="7.5" style="59" customWidth="1"/>
    <col min="3630" max="3630" width="11.625" style="59" customWidth="1"/>
    <col min="3631" max="3631" width="16.125" style="59" customWidth="1"/>
    <col min="3632" max="3632" width="9" style="59"/>
    <col min="3633" max="3633" width="5.25" style="59" customWidth="1"/>
    <col min="3634" max="3634" width="9" style="59"/>
    <col min="3635" max="3635" width="15.125" style="59" customWidth="1"/>
    <col min="3636" max="3637" width="13" style="59" customWidth="1"/>
    <col min="3638" max="3638" width="7.125" style="59" customWidth="1"/>
    <col min="3639" max="3639" width="15.125" style="59" customWidth="1"/>
    <col min="3640" max="3640" width="10" style="59" customWidth="1"/>
    <col min="3641" max="3641" width="11.75" style="59" customWidth="1"/>
    <col min="3642" max="3642" width="6.25" style="59" customWidth="1"/>
    <col min="3643" max="3643" width="11.25" style="59" bestFit="1" customWidth="1"/>
    <col min="3644" max="3644" width="9" style="59"/>
    <col min="3645" max="3645" width="11" style="59" bestFit="1" customWidth="1"/>
    <col min="3646" max="3646" width="15.125" style="59" customWidth="1"/>
    <col min="3647" max="3647" width="20.5" style="59" bestFit="1" customWidth="1"/>
    <col min="3648" max="3650" width="9" style="59"/>
    <col min="3651" max="3651" width="11.125" style="59" bestFit="1" customWidth="1"/>
    <col min="3652" max="3652" width="11" style="59" bestFit="1" customWidth="1"/>
    <col min="3653" max="3653" width="9" style="59"/>
    <col min="3654" max="3654" width="7.125" style="59" bestFit="1" customWidth="1"/>
    <col min="3655" max="3655" width="9" style="59"/>
    <col min="3656" max="3656" width="7.125" style="59" bestFit="1" customWidth="1"/>
    <col min="3657" max="3659" width="9" style="59"/>
    <col min="3660" max="3660" width="12.5" style="59" customWidth="1"/>
    <col min="3661" max="3841" width="9" style="59"/>
    <col min="3842" max="3843" width="5.25" style="59" bestFit="1" customWidth="1"/>
    <col min="3844" max="3844" width="17.625" style="59" bestFit="1" customWidth="1"/>
    <col min="3845" max="3845" width="9.5" style="59" bestFit="1" customWidth="1"/>
    <col min="3846" max="3846" width="11.625" style="59" bestFit="1" customWidth="1"/>
    <col min="3847" max="3847" width="11.375" style="59" bestFit="1" customWidth="1"/>
    <col min="3848" max="3849" width="11.375" style="59" customWidth="1"/>
    <col min="3850" max="3850" width="28.875" style="59" bestFit="1" customWidth="1"/>
    <col min="3851" max="3851" width="10.125" style="59" bestFit="1" customWidth="1"/>
    <col min="3852" max="3852" width="13" style="59" bestFit="1" customWidth="1"/>
    <col min="3853" max="3854" width="9" style="59"/>
    <col min="3855" max="3855" width="11" style="59" bestFit="1" customWidth="1"/>
    <col min="3856" max="3858" width="10.5" style="59" bestFit="1" customWidth="1"/>
    <col min="3859" max="3861" width="9.5" style="59" customWidth="1"/>
    <col min="3862" max="3862" width="11.5" style="59" bestFit="1" customWidth="1"/>
    <col min="3863" max="3863" width="9" style="59"/>
    <col min="3864" max="3864" width="13" style="59" bestFit="1" customWidth="1"/>
    <col min="3865" max="3865" width="16.875" style="59" customWidth="1"/>
    <col min="3866" max="3866" width="19.5" style="59" customWidth="1"/>
    <col min="3867" max="3867" width="13" style="59" customWidth="1"/>
    <col min="3868" max="3869" width="11" style="59" customWidth="1"/>
    <col min="3870" max="3870" width="15.125" style="59" customWidth="1"/>
    <col min="3871" max="3871" width="17.125" style="59" customWidth="1"/>
    <col min="3872" max="3872" width="13" style="59" customWidth="1"/>
    <col min="3873" max="3873" width="9" style="59"/>
    <col min="3874" max="3875" width="11" style="59" customWidth="1"/>
    <col min="3876" max="3876" width="9" style="59"/>
    <col min="3877" max="3877" width="15.125" style="59" customWidth="1"/>
    <col min="3878" max="3878" width="17.125" style="59" customWidth="1"/>
    <col min="3879" max="3879" width="13" style="59" customWidth="1"/>
    <col min="3880" max="3880" width="14.125" style="59" customWidth="1"/>
    <col min="3881" max="3882" width="11" style="59" bestFit="1" customWidth="1"/>
    <col min="3883" max="3883" width="15.125" style="59" bestFit="1" customWidth="1"/>
    <col min="3884" max="3884" width="9" style="59"/>
    <col min="3885" max="3885" width="7.5" style="59" customWidth="1"/>
    <col min="3886" max="3886" width="11.625" style="59" customWidth="1"/>
    <col min="3887" max="3887" width="16.125" style="59" customWidth="1"/>
    <col min="3888" max="3888" width="9" style="59"/>
    <col min="3889" max="3889" width="5.25" style="59" customWidth="1"/>
    <col min="3890" max="3890" width="9" style="59"/>
    <col min="3891" max="3891" width="15.125" style="59" customWidth="1"/>
    <col min="3892" max="3893" width="13" style="59" customWidth="1"/>
    <col min="3894" max="3894" width="7.125" style="59" customWidth="1"/>
    <col min="3895" max="3895" width="15.125" style="59" customWidth="1"/>
    <col min="3896" max="3896" width="10" style="59" customWidth="1"/>
    <col min="3897" max="3897" width="11.75" style="59" customWidth="1"/>
    <col min="3898" max="3898" width="6.25" style="59" customWidth="1"/>
    <col min="3899" max="3899" width="11.25" style="59" bestFit="1" customWidth="1"/>
    <col min="3900" max="3900" width="9" style="59"/>
    <col min="3901" max="3901" width="11" style="59" bestFit="1" customWidth="1"/>
    <col min="3902" max="3902" width="15.125" style="59" customWidth="1"/>
    <col min="3903" max="3903" width="20.5" style="59" bestFit="1" customWidth="1"/>
    <col min="3904" max="3906" width="9" style="59"/>
    <col min="3907" max="3907" width="11.125" style="59" bestFit="1" customWidth="1"/>
    <col min="3908" max="3908" width="11" style="59" bestFit="1" customWidth="1"/>
    <col min="3909" max="3909" width="9" style="59"/>
    <col min="3910" max="3910" width="7.125" style="59" bestFit="1" customWidth="1"/>
    <col min="3911" max="3911" width="9" style="59"/>
    <col min="3912" max="3912" width="7.125" style="59" bestFit="1" customWidth="1"/>
    <col min="3913" max="3915" width="9" style="59"/>
    <col min="3916" max="3916" width="12.5" style="59" customWidth="1"/>
    <col min="3917" max="4097" width="9" style="59"/>
    <col min="4098" max="4099" width="5.25" style="59" bestFit="1" customWidth="1"/>
    <col min="4100" max="4100" width="17.625" style="59" bestFit="1" customWidth="1"/>
    <col min="4101" max="4101" width="9.5" style="59" bestFit="1" customWidth="1"/>
    <col min="4102" max="4102" width="11.625" style="59" bestFit="1" customWidth="1"/>
    <col min="4103" max="4103" width="11.375" style="59" bestFit="1" customWidth="1"/>
    <col min="4104" max="4105" width="11.375" style="59" customWidth="1"/>
    <col min="4106" max="4106" width="28.875" style="59" bestFit="1" customWidth="1"/>
    <col min="4107" max="4107" width="10.125" style="59" bestFit="1" customWidth="1"/>
    <col min="4108" max="4108" width="13" style="59" bestFit="1" customWidth="1"/>
    <col min="4109" max="4110" width="9" style="59"/>
    <col min="4111" max="4111" width="11" style="59" bestFit="1" customWidth="1"/>
    <col min="4112" max="4114" width="10.5" style="59" bestFit="1" customWidth="1"/>
    <col min="4115" max="4117" width="9.5" style="59" customWidth="1"/>
    <col min="4118" max="4118" width="11.5" style="59" bestFit="1" customWidth="1"/>
    <col min="4119" max="4119" width="9" style="59"/>
    <col min="4120" max="4120" width="13" style="59" bestFit="1" customWidth="1"/>
    <col min="4121" max="4121" width="16.875" style="59" customWidth="1"/>
    <col min="4122" max="4122" width="19.5" style="59" customWidth="1"/>
    <col min="4123" max="4123" width="13" style="59" customWidth="1"/>
    <col min="4124" max="4125" width="11" style="59" customWidth="1"/>
    <col min="4126" max="4126" width="15.125" style="59" customWidth="1"/>
    <col min="4127" max="4127" width="17.125" style="59" customWidth="1"/>
    <col min="4128" max="4128" width="13" style="59" customWidth="1"/>
    <col min="4129" max="4129" width="9" style="59"/>
    <col min="4130" max="4131" width="11" style="59" customWidth="1"/>
    <col min="4132" max="4132" width="9" style="59"/>
    <col min="4133" max="4133" width="15.125" style="59" customWidth="1"/>
    <col min="4134" max="4134" width="17.125" style="59" customWidth="1"/>
    <col min="4135" max="4135" width="13" style="59" customWidth="1"/>
    <col min="4136" max="4136" width="14.125" style="59" customWidth="1"/>
    <col min="4137" max="4138" width="11" style="59" bestFit="1" customWidth="1"/>
    <col min="4139" max="4139" width="15.125" style="59" bestFit="1" customWidth="1"/>
    <col min="4140" max="4140" width="9" style="59"/>
    <col min="4141" max="4141" width="7.5" style="59" customWidth="1"/>
    <col min="4142" max="4142" width="11.625" style="59" customWidth="1"/>
    <col min="4143" max="4143" width="16.125" style="59" customWidth="1"/>
    <col min="4144" max="4144" width="9" style="59"/>
    <col min="4145" max="4145" width="5.25" style="59" customWidth="1"/>
    <col min="4146" max="4146" width="9" style="59"/>
    <col min="4147" max="4147" width="15.125" style="59" customWidth="1"/>
    <col min="4148" max="4149" width="13" style="59" customWidth="1"/>
    <col min="4150" max="4150" width="7.125" style="59" customWidth="1"/>
    <col min="4151" max="4151" width="15.125" style="59" customWidth="1"/>
    <col min="4152" max="4152" width="10" style="59" customWidth="1"/>
    <col min="4153" max="4153" width="11.75" style="59" customWidth="1"/>
    <col min="4154" max="4154" width="6.25" style="59" customWidth="1"/>
    <col min="4155" max="4155" width="11.25" style="59" bestFit="1" customWidth="1"/>
    <col min="4156" max="4156" width="9" style="59"/>
    <col min="4157" max="4157" width="11" style="59" bestFit="1" customWidth="1"/>
    <col min="4158" max="4158" width="15.125" style="59" customWidth="1"/>
    <col min="4159" max="4159" width="20.5" style="59" bestFit="1" customWidth="1"/>
    <col min="4160" max="4162" width="9" style="59"/>
    <col min="4163" max="4163" width="11.125" style="59" bestFit="1" customWidth="1"/>
    <col min="4164" max="4164" width="11" style="59" bestFit="1" customWidth="1"/>
    <col min="4165" max="4165" width="9" style="59"/>
    <col min="4166" max="4166" width="7.125" style="59" bestFit="1" customWidth="1"/>
    <col min="4167" max="4167" width="9" style="59"/>
    <col min="4168" max="4168" width="7.125" style="59" bestFit="1" customWidth="1"/>
    <col min="4169" max="4171" width="9" style="59"/>
    <col min="4172" max="4172" width="12.5" style="59" customWidth="1"/>
    <col min="4173" max="4353" width="9" style="59"/>
    <col min="4354" max="4355" width="5.25" style="59" bestFit="1" customWidth="1"/>
    <col min="4356" max="4356" width="17.625" style="59" bestFit="1" customWidth="1"/>
    <col min="4357" max="4357" width="9.5" style="59" bestFit="1" customWidth="1"/>
    <col min="4358" max="4358" width="11.625" style="59" bestFit="1" customWidth="1"/>
    <col min="4359" max="4359" width="11.375" style="59" bestFit="1" customWidth="1"/>
    <col min="4360" max="4361" width="11.375" style="59" customWidth="1"/>
    <col min="4362" max="4362" width="28.875" style="59" bestFit="1" customWidth="1"/>
    <col min="4363" max="4363" width="10.125" style="59" bestFit="1" customWidth="1"/>
    <col min="4364" max="4364" width="13" style="59" bestFit="1" customWidth="1"/>
    <col min="4365" max="4366" width="9" style="59"/>
    <col min="4367" max="4367" width="11" style="59" bestFit="1" customWidth="1"/>
    <col min="4368" max="4370" width="10.5" style="59" bestFit="1" customWidth="1"/>
    <col min="4371" max="4373" width="9.5" style="59" customWidth="1"/>
    <col min="4374" max="4374" width="11.5" style="59" bestFit="1" customWidth="1"/>
    <col min="4375" max="4375" width="9" style="59"/>
    <col min="4376" max="4376" width="13" style="59" bestFit="1" customWidth="1"/>
    <col min="4377" max="4377" width="16.875" style="59" customWidth="1"/>
    <col min="4378" max="4378" width="19.5" style="59" customWidth="1"/>
    <col min="4379" max="4379" width="13" style="59" customWidth="1"/>
    <col min="4380" max="4381" width="11" style="59" customWidth="1"/>
    <col min="4382" max="4382" width="15.125" style="59" customWidth="1"/>
    <col min="4383" max="4383" width="17.125" style="59" customWidth="1"/>
    <col min="4384" max="4384" width="13" style="59" customWidth="1"/>
    <col min="4385" max="4385" width="9" style="59"/>
    <col min="4386" max="4387" width="11" style="59" customWidth="1"/>
    <col min="4388" max="4388" width="9" style="59"/>
    <col min="4389" max="4389" width="15.125" style="59" customWidth="1"/>
    <col min="4390" max="4390" width="17.125" style="59" customWidth="1"/>
    <col min="4391" max="4391" width="13" style="59" customWidth="1"/>
    <col min="4392" max="4392" width="14.125" style="59" customWidth="1"/>
    <col min="4393" max="4394" width="11" style="59" bestFit="1" customWidth="1"/>
    <col min="4395" max="4395" width="15.125" style="59" bestFit="1" customWidth="1"/>
    <col min="4396" max="4396" width="9" style="59"/>
    <col min="4397" max="4397" width="7.5" style="59" customWidth="1"/>
    <col min="4398" max="4398" width="11.625" style="59" customWidth="1"/>
    <col min="4399" max="4399" width="16.125" style="59" customWidth="1"/>
    <col min="4400" max="4400" width="9" style="59"/>
    <col min="4401" max="4401" width="5.25" style="59" customWidth="1"/>
    <col min="4402" max="4402" width="9" style="59"/>
    <col min="4403" max="4403" width="15.125" style="59" customWidth="1"/>
    <col min="4404" max="4405" width="13" style="59" customWidth="1"/>
    <col min="4406" max="4406" width="7.125" style="59" customWidth="1"/>
    <col min="4407" max="4407" width="15.125" style="59" customWidth="1"/>
    <col min="4408" max="4408" width="10" style="59" customWidth="1"/>
    <col min="4409" max="4409" width="11.75" style="59" customWidth="1"/>
    <col min="4410" max="4410" width="6.25" style="59" customWidth="1"/>
    <col min="4411" max="4411" width="11.25" style="59" bestFit="1" customWidth="1"/>
    <col min="4412" max="4412" width="9" style="59"/>
    <col min="4413" max="4413" width="11" style="59" bestFit="1" customWidth="1"/>
    <col min="4414" max="4414" width="15.125" style="59" customWidth="1"/>
    <col min="4415" max="4415" width="20.5" style="59" bestFit="1" customWidth="1"/>
    <col min="4416" max="4418" width="9" style="59"/>
    <col min="4419" max="4419" width="11.125" style="59" bestFit="1" customWidth="1"/>
    <col min="4420" max="4420" width="11" style="59" bestFit="1" customWidth="1"/>
    <col min="4421" max="4421" width="9" style="59"/>
    <col min="4422" max="4422" width="7.125" style="59" bestFit="1" customWidth="1"/>
    <col min="4423" max="4423" width="9" style="59"/>
    <col min="4424" max="4424" width="7.125" style="59" bestFit="1" customWidth="1"/>
    <col min="4425" max="4427" width="9" style="59"/>
    <col min="4428" max="4428" width="12.5" style="59" customWidth="1"/>
    <col min="4429" max="4609" width="9" style="59"/>
    <col min="4610" max="4611" width="5.25" style="59" bestFit="1" customWidth="1"/>
    <col min="4612" max="4612" width="17.625" style="59" bestFit="1" customWidth="1"/>
    <col min="4613" max="4613" width="9.5" style="59" bestFit="1" customWidth="1"/>
    <col min="4614" max="4614" width="11.625" style="59" bestFit="1" customWidth="1"/>
    <col min="4615" max="4615" width="11.375" style="59" bestFit="1" customWidth="1"/>
    <col min="4616" max="4617" width="11.375" style="59" customWidth="1"/>
    <col min="4618" max="4618" width="28.875" style="59" bestFit="1" customWidth="1"/>
    <col min="4619" max="4619" width="10.125" style="59" bestFit="1" customWidth="1"/>
    <col min="4620" max="4620" width="13" style="59" bestFit="1" customWidth="1"/>
    <col min="4621" max="4622" width="9" style="59"/>
    <col min="4623" max="4623" width="11" style="59" bestFit="1" customWidth="1"/>
    <col min="4624" max="4626" width="10.5" style="59" bestFit="1" customWidth="1"/>
    <col min="4627" max="4629" width="9.5" style="59" customWidth="1"/>
    <col min="4630" max="4630" width="11.5" style="59" bestFit="1" customWidth="1"/>
    <col min="4631" max="4631" width="9" style="59"/>
    <col min="4632" max="4632" width="13" style="59" bestFit="1" customWidth="1"/>
    <col min="4633" max="4633" width="16.875" style="59" customWidth="1"/>
    <col min="4634" max="4634" width="19.5" style="59" customWidth="1"/>
    <col min="4635" max="4635" width="13" style="59" customWidth="1"/>
    <col min="4636" max="4637" width="11" style="59" customWidth="1"/>
    <col min="4638" max="4638" width="15.125" style="59" customWidth="1"/>
    <col min="4639" max="4639" width="17.125" style="59" customWidth="1"/>
    <col min="4640" max="4640" width="13" style="59" customWidth="1"/>
    <col min="4641" max="4641" width="9" style="59"/>
    <col min="4642" max="4643" width="11" style="59" customWidth="1"/>
    <col min="4644" max="4644" width="9" style="59"/>
    <col min="4645" max="4645" width="15.125" style="59" customWidth="1"/>
    <col min="4646" max="4646" width="17.125" style="59" customWidth="1"/>
    <col min="4647" max="4647" width="13" style="59" customWidth="1"/>
    <col min="4648" max="4648" width="14.125" style="59" customWidth="1"/>
    <col min="4649" max="4650" width="11" style="59" bestFit="1" customWidth="1"/>
    <col min="4651" max="4651" width="15.125" style="59" bestFit="1" customWidth="1"/>
    <col min="4652" max="4652" width="9" style="59"/>
    <col min="4653" max="4653" width="7.5" style="59" customWidth="1"/>
    <col min="4654" max="4654" width="11.625" style="59" customWidth="1"/>
    <col min="4655" max="4655" width="16.125" style="59" customWidth="1"/>
    <col min="4656" max="4656" width="9" style="59"/>
    <col min="4657" max="4657" width="5.25" style="59" customWidth="1"/>
    <col min="4658" max="4658" width="9" style="59"/>
    <col min="4659" max="4659" width="15.125" style="59" customWidth="1"/>
    <col min="4660" max="4661" width="13" style="59" customWidth="1"/>
    <col min="4662" max="4662" width="7.125" style="59" customWidth="1"/>
    <col min="4663" max="4663" width="15.125" style="59" customWidth="1"/>
    <col min="4664" max="4664" width="10" style="59" customWidth="1"/>
    <col min="4665" max="4665" width="11.75" style="59" customWidth="1"/>
    <col min="4666" max="4666" width="6.25" style="59" customWidth="1"/>
    <col min="4667" max="4667" width="11.25" style="59" bestFit="1" customWidth="1"/>
    <col min="4668" max="4668" width="9" style="59"/>
    <col min="4669" max="4669" width="11" style="59" bestFit="1" customWidth="1"/>
    <col min="4670" max="4670" width="15.125" style="59" customWidth="1"/>
    <col min="4671" max="4671" width="20.5" style="59" bestFit="1" customWidth="1"/>
    <col min="4672" max="4674" width="9" style="59"/>
    <col min="4675" max="4675" width="11.125" style="59" bestFit="1" customWidth="1"/>
    <col min="4676" max="4676" width="11" style="59" bestFit="1" customWidth="1"/>
    <col min="4677" max="4677" width="9" style="59"/>
    <col min="4678" max="4678" width="7.125" style="59" bestFit="1" customWidth="1"/>
    <col min="4679" max="4679" width="9" style="59"/>
    <col min="4680" max="4680" width="7.125" style="59" bestFit="1" customWidth="1"/>
    <col min="4681" max="4683" width="9" style="59"/>
    <col min="4684" max="4684" width="12.5" style="59" customWidth="1"/>
    <col min="4685" max="4865" width="9" style="59"/>
    <col min="4866" max="4867" width="5.25" style="59" bestFit="1" customWidth="1"/>
    <col min="4868" max="4868" width="17.625" style="59" bestFit="1" customWidth="1"/>
    <col min="4869" max="4869" width="9.5" style="59" bestFit="1" customWidth="1"/>
    <col min="4870" max="4870" width="11.625" style="59" bestFit="1" customWidth="1"/>
    <col min="4871" max="4871" width="11.375" style="59" bestFit="1" customWidth="1"/>
    <col min="4872" max="4873" width="11.375" style="59" customWidth="1"/>
    <col min="4874" max="4874" width="28.875" style="59" bestFit="1" customWidth="1"/>
    <col min="4875" max="4875" width="10.125" style="59" bestFit="1" customWidth="1"/>
    <col min="4876" max="4876" width="13" style="59" bestFit="1" customWidth="1"/>
    <col min="4877" max="4878" width="9" style="59"/>
    <col min="4879" max="4879" width="11" style="59" bestFit="1" customWidth="1"/>
    <col min="4880" max="4882" width="10.5" style="59" bestFit="1" customWidth="1"/>
    <col min="4883" max="4885" width="9.5" style="59" customWidth="1"/>
    <col min="4886" max="4886" width="11.5" style="59" bestFit="1" customWidth="1"/>
    <col min="4887" max="4887" width="9" style="59"/>
    <col min="4888" max="4888" width="13" style="59" bestFit="1" customWidth="1"/>
    <col min="4889" max="4889" width="16.875" style="59" customWidth="1"/>
    <col min="4890" max="4890" width="19.5" style="59" customWidth="1"/>
    <col min="4891" max="4891" width="13" style="59" customWidth="1"/>
    <col min="4892" max="4893" width="11" style="59" customWidth="1"/>
    <col min="4894" max="4894" width="15.125" style="59" customWidth="1"/>
    <col min="4895" max="4895" width="17.125" style="59" customWidth="1"/>
    <col min="4896" max="4896" width="13" style="59" customWidth="1"/>
    <col min="4897" max="4897" width="9" style="59"/>
    <col min="4898" max="4899" width="11" style="59" customWidth="1"/>
    <col min="4900" max="4900" width="9" style="59"/>
    <col min="4901" max="4901" width="15.125" style="59" customWidth="1"/>
    <col min="4902" max="4902" width="17.125" style="59" customWidth="1"/>
    <col min="4903" max="4903" width="13" style="59" customWidth="1"/>
    <col min="4904" max="4904" width="14.125" style="59" customWidth="1"/>
    <col min="4905" max="4906" width="11" style="59" bestFit="1" customWidth="1"/>
    <col min="4907" max="4907" width="15.125" style="59" bestFit="1" customWidth="1"/>
    <col min="4908" max="4908" width="9" style="59"/>
    <col min="4909" max="4909" width="7.5" style="59" customWidth="1"/>
    <col min="4910" max="4910" width="11.625" style="59" customWidth="1"/>
    <col min="4911" max="4911" width="16.125" style="59" customWidth="1"/>
    <col min="4912" max="4912" width="9" style="59"/>
    <col min="4913" max="4913" width="5.25" style="59" customWidth="1"/>
    <col min="4914" max="4914" width="9" style="59"/>
    <col min="4915" max="4915" width="15.125" style="59" customWidth="1"/>
    <col min="4916" max="4917" width="13" style="59" customWidth="1"/>
    <col min="4918" max="4918" width="7.125" style="59" customWidth="1"/>
    <col min="4919" max="4919" width="15.125" style="59" customWidth="1"/>
    <col min="4920" max="4920" width="10" style="59" customWidth="1"/>
    <col min="4921" max="4921" width="11.75" style="59" customWidth="1"/>
    <col min="4922" max="4922" width="6.25" style="59" customWidth="1"/>
    <col min="4923" max="4923" width="11.25" style="59" bestFit="1" customWidth="1"/>
    <col min="4924" max="4924" width="9" style="59"/>
    <col min="4925" max="4925" width="11" style="59" bestFit="1" customWidth="1"/>
    <col min="4926" max="4926" width="15.125" style="59" customWidth="1"/>
    <col min="4927" max="4927" width="20.5" style="59" bestFit="1" customWidth="1"/>
    <col min="4928" max="4930" width="9" style="59"/>
    <col min="4931" max="4931" width="11.125" style="59" bestFit="1" customWidth="1"/>
    <col min="4932" max="4932" width="11" style="59" bestFit="1" customWidth="1"/>
    <col min="4933" max="4933" width="9" style="59"/>
    <col min="4934" max="4934" width="7.125" style="59" bestFit="1" customWidth="1"/>
    <col min="4935" max="4935" width="9" style="59"/>
    <col min="4936" max="4936" width="7.125" style="59" bestFit="1" customWidth="1"/>
    <col min="4937" max="4939" width="9" style="59"/>
    <col min="4940" max="4940" width="12.5" style="59" customWidth="1"/>
    <col min="4941" max="5121" width="9" style="59"/>
    <col min="5122" max="5123" width="5.25" style="59" bestFit="1" customWidth="1"/>
    <col min="5124" max="5124" width="17.625" style="59" bestFit="1" customWidth="1"/>
    <col min="5125" max="5125" width="9.5" style="59" bestFit="1" customWidth="1"/>
    <col min="5126" max="5126" width="11.625" style="59" bestFit="1" customWidth="1"/>
    <col min="5127" max="5127" width="11.375" style="59" bestFit="1" customWidth="1"/>
    <col min="5128" max="5129" width="11.375" style="59" customWidth="1"/>
    <col min="5130" max="5130" width="28.875" style="59" bestFit="1" customWidth="1"/>
    <col min="5131" max="5131" width="10.125" style="59" bestFit="1" customWidth="1"/>
    <col min="5132" max="5132" width="13" style="59" bestFit="1" customWidth="1"/>
    <col min="5133" max="5134" width="9" style="59"/>
    <col min="5135" max="5135" width="11" style="59" bestFit="1" customWidth="1"/>
    <col min="5136" max="5138" width="10.5" style="59" bestFit="1" customWidth="1"/>
    <col min="5139" max="5141" width="9.5" style="59" customWidth="1"/>
    <col min="5142" max="5142" width="11.5" style="59" bestFit="1" customWidth="1"/>
    <col min="5143" max="5143" width="9" style="59"/>
    <col min="5144" max="5144" width="13" style="59" bestFit="1" customWidth="1"/>
    <col min="5145" max="5145" width="16.875" style="59" customWidth="1"/>
    <col min="5146" max="5146" width="19.5" style="59" customWidth="1"/>
    <col min="5147" max="5147" width="13" style="59" customWidth="1"/>
    <col min="5148" max="5149" width="11" style="59" customWidth="1"/>
    <col min="5150" max="5150" width="15.125" style="59" customWidth="1"/>
    <col min="5151" max="5151" width="17.125" style="59" customWidth="1"/>
    <col min="5152" max="5152" width="13" style="59" customWidth="1"/>
    <col min="5153" max="5153" width="9" style="59"/>
    <col min="5154" max="5155" width="11" style="59" customWidth="1"/>
    <col min="5156" max="5156" width="9" style="59"/>
    <col min="5157" max="5157" width="15.125" style="59" customWidth="1"/>
    <col min="5158" max="5158" width="17.125" style="59" customWidth="1"/>
    <col min="5159" max="5159" width="13" style="59" customWidth="1"/>
    <col min="5160" max="5160" width="14.125" style="59" customWidth="1"/>
    <col min="5161" max="5162" width="11" style="59" bestFit="1" customWidth="1"/>
    <col min="5163" max="5163" width="15.125" style="59" bestFit="1" customWidth="1"/>
    <col min="5164" max="5164" width="9" style="59"/>
    <col min="5165" max="5165" width="7.5" style="59" customWidth="1"/>
    <col min="5166" max="5166" width="11.625" style="59" customWidth="1"/>
    <col min="5167" max="5167" width="16.125" style="59" customWidth="1"/>
    <col min="5168" max="5168" width="9" style="59"/>
    <col min="5169" max="5169" width="5.25" style="59" customWidth="1"/>
    <col min="5170" max="5170" width="9" style="59"/>
    <col min="5171" max="5171" width="15.125" style="59" customWidth="1"/>
    <col min="5172" max="5173" width="13" style="59" customWidth="1"/>
    <col min="5174" max="5174" width="7.125" style="59" customWidth="1"/>
    <col min="5175" max="5175" width="15.125" style="59" customWidth="1"/>
    <col min="5176" max="5176" width="10" style="59" customWidth="1"/>
    <col min="5177" max="5177" width="11.75" style="59" customWidth="1"/>
    <col min="5178" max="5178" width="6.25" style="59" customWidth="1"/>
    <col min="5179" max="5179" width="11.25" style="59" bestFit="1" customWidth="1"/>
    <col min="5180" max="5180" width="9" style="59"/>
    <col min="5181" max="5181" width="11" style="59" bestFit="1" customWidth="1"/>
    <col min="5182" max="5182" width="15.125" style="59" customWidth="1"/>
    <col min="5183" max="5183" width="20.5" style="59" bestFit="1" customWidth="1"/>
    <col min="5184" max="5186" width="9" style="59"/>
    <col min="5187" max="5187" width="11.125" style="59" bestFit="1" customWidth="1"/>
    <col min="5188" max="5188" width="11" style="59" bestFit="1" customWidth="1"/>
    <col min="5189" max="5189" width="9" style="59"/>
    <col min="5190" max="5190" width="7.125" style="59" bestFit="1" customWidth="1"/>
    <col min="5191" max="5191" width="9" style="59"/>
    <col min="5192" max="5192" width="7.125" style="59" bestFit="1" customWidth="1"/>
    <col min="5193" max="5195" width="9" style="59"/>
    <col min="5196" max="5196" width="12.5" style="59" customWidth="1"/>
    <col min="5197" max="5377" width="9" style="59"/>
    <col min="5378" max="5379" width="5.25" style="59" bestFit="1" customWidth="1"/>
    <col min="5380" max="5380" width="17.625" style="59" bestFit="1" customWidth="1"/>
    <col min="5381" max="5381" width="9.5" style="59" bestFit="1" customWidth="1"/>
    <col min="5382" max="5382" width="11.625" style="59" bestFit="1" customWidth="1"/>
    <col min="5383" max="5383" width="11.375" style="59" bestFit="1" customWidth="1"/>
    <col min="5384" max="5385" width="11.375" style="59" customWidth="1"/>
    <col min="5386" max="5386" width="28.875" style="59" bestFit="1" customWidth="1"/>
    <col min="5387" max="5387" width="10.125" style="59" bestFit="1" customWidth="1"/>
    <col min="5388" max="5388" width="13" style="59" bestFit="1" customWidth="1"/>
    <col min="5389" max="5390" width="9" style="59"/>
    <col min="5391" max="5391" width="11" style="59" bestFit="1" customWidth="1"/>
    <col min="5392" max="5394" width="10.5" style="59" bestFit="1" customWidth="1"/>
    <col min="5395" max="5397" width="9.5" style="59" customWidth="1"/>
    <col min="5398" max="5398" width="11.5" style="59" bestFit="1" customWidth="1"/>
    <col min="5399" max="5399" width="9" style="59"/>
    <col min="5400" max="5400" width="13" style="59" bestFit="1" customWidth="1"/>
    <col min="5401" max="5401" width="16.875" style="59" customWidth="1"/>
    <col min="5402" max="5402" width="19.5" style="59" customWidth="1"/>
    <col min="5403" max="5403" width="13" style="59" customWidth="1"/>
    <col min="5404" max="5405" width="11" style="59" customWidth="1"/>
    <col min="5406" max="5406" width="15.125" style="59" customWidth="1"/>
    <col min="5407" max="5407" width="17.125" style="59" customWidth="1"/>
    <col min="5408" max="5408" width="13" style="59" customWidth="1"/>
    <col min="5409" max="5409" width="9" style="59"/>
    <col min="5410" max="5411" width="11" style="59" customWidth="1"/>
    <col min="5412" max="5412" width="9" style="59"/>
    <col min="5413" max="5413" width="15.125" style="59" customWidth="1"/>
    <col min="5414" max="5414" width="17.125" style="59" customWidth="1"/>
    <col min="5415" max="5415" width="13" style="59" customWidth="1"/>
    <col min="5416" max="5416" width="14.125" style="59" customWidth="1"/>
    <col min="5417" max="5418" width="11" style="59" bestFit="1" customWidth="1"/>
    <col min="5419" max="5419" width="15.125" style="59" bestFit="1" customWidth="1"/>
    <col min="5420" max="5420" width="9" style="59"/>
    <col min="5421" max="5421" width="7.5" style="59" customWidth="1"/>
    <col min="5422" max="5422" width="11.625" style="59" customWidth="1"/>
    <col min="5423" max="5423" width="16.125" style="59" customWidth="1"/>
    <col min="5424" max="5424" width="9" style="59"/>
    <col min="5425" max="5425" width="5.25" style="59" customWidth="1"/>
    <col min="5426" max="5426" width="9" style="59"/>
    <col min="5427" max="5427" width="15.125" style="59" customWidth="1"/>
    <col min="5428" max="5429" width="13" style="59" customWidth="1"/>
    <col min="5430" max="5430" width="7.125" style="59" customWidth="1"/>
    <col min="5431" max="5431" width="15.125" style="59" customWidth="1"/>
    <col min="5432" max="5432" width="10" style="59" customWidth="1"/>
    <col min="5433" max="5433" width="11.75" style="59" customWidth="1"/>
    <col min="5434" max="5434" width="6.25" style="59" customWidth="1"/>
    <col min="5435" max="5435" width="11.25" style="59" bestFit="1" customWidth="1"/>
    <col min="5436" max="5436" width="9" style="59"/>
    <col min="5437" max="5437" width="11" style="59" bestFit="1" customWidth="1"/>
    <col min="5438" max="5438" width="15.125" style="59" customWidth="1"/>
    <col min="5439" max="5439" width="20.5" style="59" bestFit="1" customWidth="1"/>
    <col min="5440" max="5442" width="9" style="59"/>
    <col min="5443" max="5443" width="11.125" style="59" bestFit="1" customWidth="1"/>
    <col min="5444" max="5444" width="11" style="59" bestFit="1" customWidth="1"/>
    <col min="5445" max="5445" width="9" style="59"/>
    <col min="5446" max="5446" width="7.125" style="59" bestFit="1" customWidth="1"/>
    <col min="5447" max="5447" width="9" style="59"/>
    <col min="5448" max="5448" width="7.125" style="59" bestFit="1" customWidth="1"/>
    <col min="5449" max="5451" width="9" style="59"/>
    <col min="5452" max="5452" width="12.5" style="59" customWidth="1"/>
    <col min="5453" max="5633" width="9" style="59"/>
    <col min="5634" max="5635" width="5.25" style="59" bestFit="1" customWidth="1"/>
    <col min="5636" max="5636" width="17.625" style="59" bestFit="1" customWidth="1"/>
    <col min="5637" max="5637" width="9.5" style="59" bestFit="1" customWidth="1"/>
    <col min="5638" max="5638" width="11.625" style="59" bestFit="1" customWidth="1"/>
    <col min="5639" max="5639" width="11.375" style="59" bestFit="1" customWidth="1"/>
    <col min="5640" max="5641" width="11.375" style="59" customWidth="1"/>
    <col min="5642" max="5642" width="28.875" style="59" bestFit="1" customWidth="1"/>
    <col min="5643" max="5643" width="10.125" style="59" bestFit="1" customWidth="1"/>
    <col min="5644" max="5644" width="13" style="59" bestFit="1" customWidth="1"/>
    <col min="5645" max="5646" width="9" style="59"/>
    <col min="5647" max="5647" width="11" style="59" bestFit="1" customWidth="1"/>
    <col min="5648" max="5650" width="10.5" style="59" bestFit="1" customWidth="1"/>
    <col min="5651" max="5653" width="9.5" style="59" customWidth="1"/>
    <col min="5654" max="5654" width="11.5" style="59" bestFit="1" customWidth="1"/>
    <col min="5655" max="5655" width="9" style="59"/>
    <col min="5656" max="5656" width="13" style="59" bestFit="1" customWidth="1"/>
    <col min="5657" max="5657" width="16.875" style="59" customWidth="1"/>
    <col min="5658" max="5658" width="19.5" style="59" customWidth="1"/>
    <col min="5659" max="5659" width="13" style="59" customWidth="1"/>
    <col min="5660" max="5661" width="11" style="59" customWidth="1"/>
    <col min="5662" max="5662" width="15.125" style="59" customWidth="1"/>
    <col min="5663" max="5663" width="17.125" style="59" customWidth="1"/>
    <col min="5664" max="5664" width="13" style="59" customWidth="1"/>
    <col min="5665" max="5665" width="9" style="59"/>
    <col min="5666" max="5667" width="11" style="59" customWidth="1"/>
    <col min="5668" max="5668" width="9" style="59"/>
    <col min="5669" max="5669" width="15.125" style="59" customWidth="1"/>
    <col min="5670" max="5670" width="17.125" style="59" customWidth="1"/>
    <col min="5671" max="5671" width="13" style="59" customWidth="1"/>
    <col min="5672" max="5672" width="14.125" style="59" customWidth="1"/>
    <col min="5673" max="5674" width="11" style="59" bestFit="1" customWidth="1"/>
    <col min="5675" max="5675" width="15.125" style="59" bestFit="1" customWidth="1"/>
    <col min="5676" max="5676" width="9" style="59"/>
    <col min="5677" max="5677" width="7.5" style="59" customWidth="1"/>
    <col min="5678" max="5678" width="11.625" style="59" customWidth="1"/>
    <col min="5679" max="5679" width="16.125" style="59" customWidth="1"/>
    <col min="5680" max="5680" width="9" style="59"/>
    <col min="5681" max="5681" width="5.25" style="59" customWidth="1"/>
    <col min="5682" max="5682" width="9" style="59"/>
    <col min="5683" max="5683" width="15.125" style="59" customWidth="1"/>
    <col min="5684" max="5685" width="13" style="59" customWidth="1"/>
    <col min="5686" max="5686" width="7.125" style="59" customWidth="1"/>
    <col min="5687" max="5687" width="15.125" style="59" customWidth="1"/>
    <col min="5688" max="5688" width="10" style="59" customWidth="1"/>
    <col min="5689" max="5689" width="11.75" style="59" customWidth="1"/>
    <col min="5690" max="5690" width="6.25" style="59" customWidth="1"/>
    <col min="5691" max="5691" width="11.25" style="59" bestFit="1" customWidth="1"/>
    <col min="5692" max="5692" width="9" style="59"/>
    <col min="5693" max="5693" width="11" style="59" bestFit="1" customWidth="1"/>
    <col min="5694" max="5694" width="15.125" style="59" customWidth="1"/>
    <col min="5695" max="5695" width="20.5" style="59" bestFit="1" customWidth="1"/>
    <col min="5696" max="5698" width="9" style="59"/>
    <col min="5699" max="5699" width="11.125" style="59" bestFit="1" customWidth="1"/>
    <col min="5700" max="5700" width="11" style="59" bestFit="1" customWidth="1"/>
    <col min="5701" max="5701" width="9" style="59"/>
    <col min="5702" max="5702" width="7.125" style="59" bestFit="1" customWidth="1"/>
    <col min="5703" max="5703" width="9" style="59"/>
    <col min="5704" max="5704" width="7.125" style="59" bestFit="1" customWidth="1"/>
    <col min="5705" max="5707" width="9" style="59"/>
    <col min="5708" max="5708" width="12.5" style="59" customWidth="1"/>
    <col min="5709" max="5889" width="9" style="59"/>
    <col min="5890" max="5891" width="5.25" style="59" bestFit="1" customWidth="1"/>
    <col min="5892" max="5892" width="17.625" style="59" bestFit="1" customWidth="1"/>
    <col min="5893" max="5893" width="9.5" style="59" bestFit="1" customWidth="1"/>
    <col min="5894" max="5894" width="11.625" style="59" bestFit="1" customWidth="1"/>
    <col min="5895" max="5895" width="11.375" style="59" bestFit="1" customWidth="1"/>
    <col min="5896" max="5897" width="11.375" style="59" customWidth="1"/>
    <col min="5898" max="5898" width="28.875" style="59" bestFit="1" customWidth="1"/>
    <col min="5899" max="5899" width="10.125" style="59" bestFit="1" customWidth="1"/>
    <col min="5900" max="5900" width="13" style="59" bestFit="1" customWidth="1"/>
    <col min="5901" max="5902" width="9" style="59"/>
    <col min="5903" max="5903" width="11" style="59" bestFit="1" customWidth="1"/>
    <col min="5904" max="5906" width="10.5" style="59" bestFit="1" customWidth="1"/>
    <col min="5907" max="5909" width="9.5" style="59" customWidth="1"/>
    <col min="5910" max="5910" width="11.5" style="59" bestFit="1" customWidth="1"/>
    <col min="5911" max="5911" width="9" style="59"/>
    <col min="5912" max="5912" width="13" style="59" bestFit="1" customWidth="1"/>
    <col min="5913" max="5913" width="16.875" style="59" customWidth="1"/>
    <col min="5914" max="5914" width="19.5" style="59" customWidth="1"/>
    <col min="5915" max="5915" width="13" style="59" customWidth="1"/>
    <col min="5916" max="5917" width="11" style="59" customWidth="1"/>
    <col min="5918" max="5918" width="15.125" style="59" customWidth="1"/>
    <col min="5919" max="5919" width="17.125" style="59" customWidth="1"/>
    <col min="5920" max="5920" width="13" style="59" customWidth="1"/>
    <col min="5921" max="5921" width="9" style="59"/>
    <col min="5922" max="5923" width="11" style="59" customWidth="1"/>
    <col min="5924" max="5924" width="9" style="59"/>
    <col min="5925" max="5925" width="15.125" style="59" customWidth="1"/>
    <col min="5926" max="5926" width="17.125" style="59" customWidth="1"/>
    <col min="5927" max="5927" width="13" style="59" customWidth="1"/>
    <col min="5928" max="5928" width="14.125" style="59" customWidth="1"/>
    <col min="5929" max="5930" width="11" style="59" bestFit="1" customWidth="1"/>
    <col min="5931" max="5931" width="15.125" style="59" bestFit="1" customWidth="1"/>
    <col min="5932" max="5932" width="9" style="59"/>
    <col min="5933" max="5933" width="7.5" style="59" customWidth="1"/>
    <col min="5934" max="5934" width="11.625" style="59" customWidth="1"/>
    <col min="5935" max="5935" width="16.125" style="59" customWidth="1"/>
    <col min="5936" max="5936" width="9" style="59"/>
    <col min="5937" max="5937" width="5.25" style="59" customWidth="1"/>
    <col min="5938" max="5938" width="9" style="59"/>
    <col min="5939" max="5939" width="15.125" style="59" customWidth="1"/>
    <col min="5940" max="5941" width="13" style="59" customWidth="1"/>
    <col min="5942" max="5942" width="7.125" style="59" customWidth="1"/>
    <col min="5943" max="5943" width="15.125" style="59" customWidth="1"/>
    <col min="5944" max="5944" width="10" style="59" customWidth="1"/>
    <col min="5945" max="5945" width="11.75" style="59" customWidth="1"/>
    <col min="5946" max="5946" width="6.25" style="59" customWidth="1"/>
    <col min="5947" max="5947" width="11.25" style="59" bestFit="1" customWidth="1"/>
    <col min="5948" max="5948" width="9" style="59"/>
    <col min="5949" max="5949" width="11" style="59" bestFit="1" customWidth="1"/>
    <col min="5950" max="5950" width="15.125" style="59" customWidth="1"/>
    <col min="5951" max="5951" width="20.5" style="59" bestFit="1" customWidth="1"/>
    <col min="5952" max="5954" width="9" style="59"/>
    <col min="5955" max="5955" width="11.125" style="59" bestFit="1" customWidth="1"/>
    <col min="5956" max="5956" width="11" style="59" bestFit="1" customWidth="1"/>
    <col min="5957" max="5957" width="9" style="59"/>
    <col min="5958" max="5958" width="7.125" style="59" bestFit="1" customWidth="1"/>
    <col min="5959" max="5959" width="9" style="59"/>
    <col min="5960" max="5960" width="7.125" style="59" bestFit="1" customWidth="1"/>
    <col min="5961" max="5963" width="9" style="59"/>
    <col min="5964" max="5964" width="12.5" style="59" customWidth="1"/>
    <col min="5965" max="6145" width="9" style="59"/>
    <col min="6146" max="6147" width="5.25" style="59" bestFit="1" customWidth="1"/>
    <col min="6148" max="6148" width="17.625" style="59" bestFit="1" customWidth="1"/>
    <col min="6149" max="6149" width="9.5" style="59" bestFit="1" customWidth="1"/>
    <col min="6150" max="6150" width="11.625" style="59" bestFit="1" customWidth="1"/>
    <col min="6151" max="6151" width="11.375" style="59" bestFit="1" customWidth="1"/>
    <col min="6152" max="6153" width="11.375" style="59" customWidth="1"/>
    <col min="6154" max="6154" width="28.875" style="59" bestFit="1" customWidth="1"/>
    <col min="6155" max="6155" width="10.125" style="59" bestFit="1" customWidth="1"/>
    <col min="6156" max="6156" width="13" style="59" bestFit="1" customWidth="1"/>
    <col min="6157" max="6158" width="9" style="59"/>
    <col min="6159" max="6159" width="11" style="59" bestFit="1" customWidth="1"/>
    <col min="6160" max="6162" width="10.5" style="59" bestFit="1" customWidth="1"/>
    <col min="6163" max="6165" width="9.5" style="59" customWidth="1"/>
    <col min="6166" max="6166" width="11.5" style="59" bestFit="1" customWidth="1"/>
    <col min="6167" max="6167" width="9" style="59"/>
    <col min="6168" max="6168" width="13" style="59" bestFit="1" customWidth="1"/>
    <col min="6169" max="6169" width="16.875" style="59" customWidth="1"/>
    <col min="6170" max="6170" width="19.5" style="59" customWidth="1"/>
    <col min="6171" max="6171" width="13" style="59" customWidth="1"/>
    <col min="6172" max="6173" width="11" style="59" customWidth="1"/>
    <col min="6174" max="6174" width="15.125" style="59" customWidth="1"/>
    <col min="6175" max="6175" width="17.125" style="59" customWidth="1"/>
    <col min="6176" max="6176" width="13" style="59" customWidth="1"/>
    <col min="6177" max="6177" width="9" style="59"/>
    <col min="6178" max="6179" width="11" style="59" customWidth="1"/>
    <col min="6180" max="6180" width="9" style="59"/>
    <col min="6181" max="6181" width="15.125" style="59" customWidth="1"/>
    <col min="6182" max="6182" width="17.125" style="59" customWidth="1"/>
    <col min="6183" max="6183" width="13" style="59" customWidth="1"/>
    <col min="6184" max="6184" width="14.125" style="59" customWidth="1"/>
    <col min="6185" max="6186" width="11" style="59" bestFit="1" customWidth="1"/>
    <col min="6187" max="6187" width="15.125" style="59" bestFit="1" customWidth="1"/>
    <col min="6188" max="6188" width="9" style="59"/>
    <col min="6189" max="6189" width="7.5" style="59" customWidth="1"/>
    <col min="6190" max="6190" width="11.625" style="59" customWidth="1"/>
    <col min="6191" max="6191" width="16.125" style="59" customWidth="1"/>
    <col min="6192" max="6192" width="9" style="59"/>
    <col min="6193" max="6193" width="5.25" style="59" customWidth="1"/>
    <col min="6194" max="6194" width="9" style="59"/>
    <col min="6195" max="6195" width="15.125" style="59" customWidth="1"/>
    <col min="6196" max="6197" width="13" style="59" customWidth="1"/>
    <col min="6198" max="6198" width="7.125" style="59" customWidth="1"/>
    <col min="6199" max="6199" width="15.125" style="59" customWidth="1"/>
    <col min="6200" max="6200" width="10" style="59" customWidth="1"/>
    <col min="6201" max="6201" width="11.75" style="59" customWidth="1"/>
    <col min="6202" max="6202" width="6.25" style="59" customWidth="1"/>
    <col min="6203" max="6203" width="11.25" style="59" bestFit="1" customWidth="1"/>
    <col min="6204" max="6204" width="9" style="59"/>
    <col min="6205" max="6205" width="11" style="59" bestFit="1" customWidth="1"/>
    <col min="6206" max="6206" width="15.125" style="59" customWidth="1"/>
    <col min="6207" max="6207" width="20.5" style="59" bestFit="1" customWidth="1"/>
    <col min="6208" max="6210" width="9" style="59"/>
    <col min="6211" max="6211" width="11.125" style="59" bestFit="1" customWidth="1"/>
    <col min="6212" max="6212" width="11" style="59" bestFit="1" customWidth="1"/>
    <col min="6213" max="6213" width="9" style="59"/>
    <col min="6214" max="6214" width="7.125" style="59" bestFit="1" customWidth="1"/>
    <col min="6215" max="6215" width="9" style="59"/>
    <col min="6216" max="6216" width="7.125" style="59" bestFit="1" customWidth="1"/>
    <col min="6217" max="6219" width="9" style="59"/>
    <col min="6220" max="6220" width="12.5" style="59" customWidth="1"/>
    <col min="6221" max="6401" width="9" style="59"/>
    <col min="6402" max="6403" width="5.25" style="59" bestFit="1" customWidth="1"/>
    <col min="6404" max="6404" width="17.625" style="59" bestFit="1" customWidth="1"/>
    <col min="6405" max="6405" width="9.5" style="59" bestFit="1" customWidth="1"/>
    <col min="6406" max="6406" width="11.625" style="59" bestFit="1" customWidth="1"/>
    <col min="6407" max="6407" width="11.375" style="59" bestFit="1" customWidth="1"/>
    <col min="6408" max="6409" width="11.375" style="59" customWidth="1"/>
    <col min="6410" max="6410" width="28.875" style="59" bestFit="1" customWidth="1"/>
    <col min="6411" max="6411" width="10.125" style="59" bestFit="1" customWidth="1"/>
    <col min="6412" max="6412" width="13" style="59" bestFit="1" customWidth="1"/>
    <col min="6413" max="6414" width="9" style="59"/>
    <col min="6415" max="6415" width="11" style="59" bestFit="1" customWidth="1"/>
    <col min="6416" max="6418" width="10.5" style="59" bestFit="1" customWidth="1"/>
    <col min="6419" max="6421" width="9.5" style="59" customWidth="1"/>
    <col min="6422" max="6422" width="11.5" style="59" bestFit="1" customWidth="1"/>
    <col min="6423" max="6423" width="9" style="59"/>
    <col min="6424" max="6424" width="13" style="59" bestFit="1" customWidth="1"/>
    <col min="6425" max="6425" width="16.875" style="59" customWidth="1"/>
    <col min="6426" max="6426" width="19.5" style="59" customWidth="1"/>
    <col min="6427" max="6427" width="13" style="59" customWidth="1"/>
    <col min="6428" max="6429" width="11" style="59" customWidth="1"/>
    <col min="6430" max="6430" width="15.125" style="59" customWidth="1"/>
    <col min="6431" max="6431" width="17.125" style="59" customWidth="1"/>
    <col min="6432" max="6432" width="13" style="59" customWidth="1"/>
    <col min="6433" max="6433" width="9" style="59"/>
    <col min="6434" max="6435" width="11" style="59" customWidth="1"/>
    <col min="6436" max="6436" width="9" style="59"/>
    <col min="6437" max="6437" width="15.125" style="59" customWidth="1"/>
    <col min="6438" max="6438" width="17.125" style="59" customWidth="1"/>
    <col min="6439" max="6439" width="13" style="59" customWidth="1"/>
    <col min="6440" max="6440" width="14.125" style="59" customWidth="1"/>
    <col min="6441" max="6442" width="11" style="59" bestFit="1" customWidth="1"/>
    <col min="6443" max="6443" width="15.125" style="59" bestFit="1" customWidth="1"/>
    <col min="6444" max="6444" width="9" style="59"/>
    <col min="6445" max="6445" width="7.5" style="59" customWidth="1"/>
    <col min="6446" max="6446" width="11.625" style="59" customWidth="1"/>
    <col min="6447" max="6447" width="16.125" style="59" customWidth="1"/>
    <col min="6448" max="6448" width="9" style="59"/>
    <col min="6449" max="6449" width="5.25" style="59" customWidth="1"/>
    <col min="6450" max="6450" width="9" style="59"/>
    <col min="6451" max="6451" width="15.125" style="59" customWidth="1"/>
    <col min="6452" max="6453" width="13" style="59" customWidth="1"/>
    <col min="6454" max="6454" width="7.125" style="59" customWidth="1"/>
    <col min="6455" max="6455" width="15.125" style="59" customWidth="1"/>
    <col min="6456" max="6456" width="10" style="59" customWidth="1"/>
    <col min="6457" max="6457" width="11.75" style="59" customWidth="1"/>
    <col min="6458" max="6458" width="6.25" style="59" customWidth="1"/>
    <col min="6459" max="6459" width="11.25" style="59" bestFit="1" customWidth="1"/>
    <col min="6460" max="6460" width="9" style="59"/>
    <col min="6461" max="6461" width="11" style="59" bestFit="1" customWidth="1"/>
    <col min="6462" max="6462" width="15.125" style="59" customWidth="1"/>
    <col min="6463" max="6463" width="20.5" style="59" bestFit="1" customWidth="1"/>
    <col min="6464" max="6466" width="9" style="59"/>
    <col min="6467" max="6467" width="11.125" style="59" bestFit="1" customWidth="1"/>
    <col min="6468" max="6468" width="11" style="59" bestFit="1" customWidth="1"/>
    <col min="6469" max="6469" width="9" style="59"/>
    <col min="6470" max="6470" width="7.125" style="59" bestFit="1" customWidth="1"/>
    <col min="6471" max="6471" width="9" style="59"/>
    <col min="6472" max="6472" width="7.125" style="59" bestFit="1" customWidth="1"/>
    <col min="6473" max="6475" width="9" style="59"/>
    <col min="6476" max="6476" width="12.5" style="59" customWidth="1"/>
    <col min="6477" max="6657" width="9" style="59"/>
    <col min="6658" max="6659" width="5.25" style="59" bestFit="1" customWidth="1"/>
    <col min="6660" max="6660" width="17.625" style="59" bestFit="1" customWidth="1"/>
    <col min="6661" max="6661" width="9.5" style="59" bestFit="1" customWidth="1"/>
    <col min="6662" max="6662" width="11.625" style="59" bestFit="1" customWidth="1"/>
    <col min="6663" max="6663" width="11.375" style="59" bestFit="1" customWidth="1"/>
    <col min="6664" max="6665" width="11.375" style="59" customWidth="1"/>
    <col min="6666" max="6666" width="28.875" style="59" bestFit="1" customWidth="1"/>
    <col min="6667" max="6667" width="10.125" style="59" bestFit="1" customWidth="1"/>
    <col min="6668" max="6668" width="13" style="59" bestFit="1" customWidth="1"/>
    <col min="6669" max="6670" width="9" style="59"/>
    <col min="6671" max="6671" width="11" style="59" bestFit="1" customWidth="1"/>
    <col min="6672" max="6674" width="10.5" style="59" bestFit="1" customWidth="1"/>
    <col min="6675" max="6677" width="9.5" style="59" customWidth="1"/>
    <col min="6678" max="6678" width="11.5" style="59" bestFit="1" customWidth="1"/>
    <col min="6679" max="6679" width="9" style="59"/>
    <col min="6680" max="6680" width="13" style="59" bestFit="1" customWidth="1"/>
    <col min="6681" max="6681" width="16.875" style="59" customWidth="1"/>
    <col min="6682" max="6682" width="19.5" style="59" customWidth="1"/>
    <col min="6683" max="6683" width="13" style="59" customWidth="1"/>
    <col min="6684" max="6685" width="11" style="59" customWidth="1"/>
    <col min="6686" max="6686" width="15.125" style="59" customWidth="1"/>
    <col min="6687" max="6687" width="17.125" style="59" customWidth="1"/>
    <col min="6688" max="6688" width="13" style="59" customWidth="1"/>
    <col min="6689" max="6689" width="9" style="59"/>
    <col min="6690" max="6691" width="11" style="59" customWidth="1"/>
    <col min="6692" max="6692" width="9" style="59"/>
    <col min="6693" max="6693" width="15.125" style="59" customWidth="1"/>
    <col min="6694" max="6694" width="17.125" style="59" customWidth="1"/>
    <col min="6695" max="6695" width="13" style="59" customWidth="1"/>
    <col min="6696" max="6696" width="14.125" style="59" customWidth="1"/>
    <col min="6697" max="6698" width="11" style="59" bestFit="1" customWidth="1"/>
    <col min="6699" max="6699" width="15.125" style="59" bestFit="1" customWidth="1"/>
    <col min="6700" max="6700" width="9" style="59"/>
    <col min="6701" max="6701" width="7.5" style="59" customWidth="1"/>
    <col min="6702" max="6702" width="11.625" style="59" customWidth="1"/>
    <col min="6703" max="6703" width="16.125" style="59" customWidth="1"/>
    <col min="6704" max="6704" width="9" style="59"/>
    <col min="6705" max="6705" width="5.25" style="59" customWidth="1"/>
    <col min="6706" max="6706" width="9" style="59"/>
    <col min="6707" max="6707" width="15.125" style="59" customWidth="1"/>
    <col min="6708" max="6709" width="13" style="59" customWidth="1"/>
    <col min="6710" max="6710" width="7.125" style="59" customWidth="1"/>
    <col min="6711" max="6711" width="15.125" style="59" customWidth="1"/>
    <col min="6712" max="6712" width="10" style="59" customWidth="1"/>
    <col min="6713" max="6713" width="11.75" style="59" customWidth="1"/>
    <col min="6714" max="6714" width="6.25" style="59" customWidth="1"/>
    <col min="6715" max="6715" width="11.25" style="59" bestFit="1" customWidth="1"/>
    <col min="6716" max="6716" width="9" style="59"/>
    <col min="6717" max="6717" width="11" style="59" bestFit="1" customWidth="1"/>
    <col min="6718" max="6718" width="15.125" style="59" customWidth="1"/>
    <col min="6719" max="6719" width="20.5" style="59" bestFit="1" customWidth="1"/>
    <col min="6720" max="6722" width="9" style="59"/>
    <col min="6723" max="6723" width="11.125" style="59" bestFit="1" customWidth="1"/>
    <col min="6724" max="6724" width="11" style="59" bestFit="1" customWidth="1"/>
    <col min="6725" max="6725" width="9" style="59"/>
    <col min="6726" max="6726" width="7.125" style="59" bestFit="1" customWidth="1"/>
    <col min="6727" max="6727" width="9" style="59"/>
    <col min="6728" max="6728" width="7.125" style="59" bestFit="1" customWidth="1"/>
    <col min="6729" max="6731" width="9" style="59"/>
    <col min="6732" max="6732" width="12.5" style="59" customWidth="1"/>
    <col min="6733" max="6913" width="9" style="59"/>
    <col min="6914" max="6915" width="5.25" style="59" bestFit="1" customWidth="1"/>
    <col min="6916" max="6916" width="17.625" style="59" bestFit="1" customWidth="1"/>
    <col min="6917" max="6917" width="9.5" style="59" bestFit="1" customWidth="1"/>
    <col min="6918" max="6918" width="11.625" style="59" bestFit="1" customWidth="1"/>
    <col min="6919" max="6919" width="11.375" style="59" bestFit="1" customWidth="1"/>
    <col min="6920" max="6921" width="11.375" style="59" customWidth="1"/>
    <col min="6922" max="6922" width="28.875" style="59" bestFit="1" customWidth="1"/>
    <col min="6923" max="6923" width="10.125" style="59" bestFit="1" customWidth="1"/>
    <col min="6924" max="6924" width="13" style="59" bestFit="1" customWidth="1"/>
    <col min="6925" max="6926" width="9" style="59"/>
    <col min="6927" max="6927" width="11" style="59" bestFit="1" customWidth="1"/>
    <col min="6928" max="6930" width="10.5" style="59" bestFit="1" customWidth="1"/>
    <col min="6931" max="6933" width="9.5" style="59" customWidth="1"/>
    <col min="6934" max="6934" width="11.5" style="59" bestFit="1" customWidth="1"/>
    <col min="6935" max="6935" width="9" style="59"/>
    <col min="6936" max="6936" width="13" style="59" bestFit="1" customWidth="1"/>
    <col min="6937" max="6937" width="16.875" style="59" customWidth="1"/>
    <col min="6938" max="6938" width="19.5" style="59" customWidth="1"/>
    <col min="6939" max="6939" width="13" style="59" customWidth="1"/>
    <col min="6940" max="6941" width="11" style="59" customWidth="1"/>
    <col min="6942" max="6942" width="15.125" style="59" customWidth="1"/>
    <col min="6943" max="6943" width="17.125" style="59" customWidth="1"/>
    <col min="6944" max="6944" width="13" style="59" customWidth="1"/>
    <col min="6945" max="6945" width="9" style="59"/>
    <col min="6946" max="6947" width="11" style="59" customWidth="1"/>
    <col min="6948" max="6948" width="9" style="59"/>
    <col min="6949" max="6949" width="15.125" style="59" customWidth="1"/>
    <col min="6950" max="6950" width="17.125" style="59" customWidth="1"/>
    <col min="6951" max="6951" width="13" style="59" customWidth="1"/>
    <col min="6952" max="6952" width="14.125" style="59" customWidth="1"/>
    <col min="6953" max="6954" width="11" style="59" bestFit="1" customWidth="1"/>
    <col min="6955" max="6955" width="15.125" style="59" bestFit="1" customWidth="1"/>
    <col min="6956" max="6956" width="9" style="59"/>
    <col min="6957" max="6957" width="7.5" style="59" customWidth="1"/>
    <col min="6958" max="6958" width="11.625" style="59" customWidth="1"/>
    <col min="6959" max="6959" width="16.125" style="59" customWidth="1"/>
    <col min="6960" max="6960" width="9" style="59"/>
    <col min="6961" max="6961" width="5.25" style="59" customWidth="1"/>
    <col min="6962" max="6962" width="9" style="59"/>
    <col min="6963" max="6963" width="15.125" style="59" customWidth="1"/>
    <col min="6964" max="6965" width="13" style="59" customWidth="1"/>
    <col min="6966" max="6966" width="7.125" style="59" customWidth="1"/>
    <col min="6967" max="6967" width="15.125" style="59" customWidth="1"/>
    <col min="6968" max="6968" width="10" style="59" customWidth="1"/>
    <col min="6969" max="6969" width="11.75" style="59" customWidth="1"/>
    <col min="6970" max="6970" width="6.25" style="59" customWidth="1"/>
    <col min="6971" max="6971" width="11.25" style="59" bestFit="1" customWidth="1"/>
    <col min="6972" max="6972" width="9" style="59"/>
    <col min="6973" max="6973" width="11" style="59" bestFit="1" customWidth="1"/>
    <col min="6974" max="6974" width="15.125" style="59" customWidth="1"/>
    <col min="6975" max="6975" width="20.5" style="59" bestFit="1" customWidth="1"/>
    <col min="6976" max="6978" width="9" style="59"/>
    <col min="6979" max="6979" width="11.125" style="59" bestFit="1" customWidth="1"/>
    <col min="6980" max="6980" width="11" style="59" bestFit="1" customWidth="1"/>
    <col min="6981" max="6981" width="9" style="59"/>
    <col min="6982" max="6982" width="7.125" style="59" bestFit="1" customWidth="1"/>
    <col min="6983" max="6983" width="9" style="59"/>
    <col min="6984" max="6984" width="7.125" style="59" bestFit="1" customWidth="1"/>
    <col min="6985" max="6987" width="9" style="59"/>
    <col min="6988" max="6988" width="12.5" style="59" customWidth="1"/>
    <col min="6989" max="7169" width="9" style="59"/>
    <col min="7170" max="7171" width="5.25" style="59" bestFit="1" customWidth="1"/>
    <col min="7172" max="7172" width="17.625" style="59" bestFit="1" customWidth="1"/>
    <col min="7173" max="7173" width="9.5" style="59" bestFit="1" customWidth="1"/>
    <col min="7174" max="7174" width="11.625" style="59" bestFit="1" customWidth="1"/>
    <col min="7175" max="7175" width="11.375" style="59" bestFit="1" customWidth="1"/>
    <col min="7176" max="7177" width="11.375" style="59" customWidth="1"/>
    <col min="7178" max="7178" width="28.875" style="59" bestFit="1" customWidth="1"/>
    <col min="7179" max="7179" width="10.125" style="59" bestFit="1" customWidth="1"/>
    <col min="7180" max="7180" width="13" style="59" bestFit="1" customWidth="1"/>
    <col min="7181" max="7182" width="9" style="59"/>
    <col min="7183" max="7183" width="11" style="59" bestFit="1" customWidth="1"/>
    <col min="7184" max="7186" width="10.5" style="59" bestFit="1" customWidth="1"/>
    <col min="7187" max="7189" width="9.5" style="59" customWidth="1"/>
    <col min="7190" max="7190" width="11.5" style="59" bestFit="1" customWidth="1"/>
    <col min="7191" max="7191" width="9" style="59"/>
    <col min="7192" max="7192" width="13" style="59" bestFit="1" customWidth="1"/>
    <col min="7193" max="7193" width="16.875" style="59" customWidth="1"/>
    <col min="7194" max="7194" width="19.5" style="59" customWidth="1"/>
    <col min="7195" max="7195" width="13" style="59" customWidth="1"/>
    <col min="7196" max="7197" width="11" style="59" customWidth="1"/>
    <col min="7198" max="7198" width="15.125" style="59" customWidth="1"/>
    <col min="7199" max="7199" width="17.125" style="59" customWidth="1"/>
    <col min="7200" max="7200" width="13" style="59" customWidth="1"/>
    <col min="7201" max="7201" width="9" style="59"/>
    <col min="7202" max="7203" width="11" style="59" customWidth="1"/>
    <col min="7204" max="7204" width="9" style="59"/>
    <col min="7205" max="7205" width="15.125" style="59" customWidth="1"/>
    <col min="7206" max="7206" width="17.125" style="59" customWidth="1"/>
    <col min="7207" max="7207" width="13" style="59" customWidth="1"/>
    <col min="7208" max="7208" width="14.125" style="59" customWidth="1"/>
    <col min="7209" max="7210" width="11" style="59" bestFit="1" customWidth="1"/>
    <col min="7211" max="7211" width="15.125" style="59" bestFit="1" customWidth="1"/>
    <col min="7212" max="7212" width="9" style="59"/>
    <col min="7213" max="7213" width="7.5" style="59" customWidth="1"/>
    <col min="7214" max="7214" width="11.625" style="59" customWidth="1"/>
    <col min="7215" max="7215" width="16.125" style="59" customWidth="1"/>
    <col min="7216" max="7216" width="9" style="59"/>
    <col min="7217" max="7217" width="5.25" style="59" customWidth="1"/>
    <col min="7218" max="7218" width="9" style="59"/>
    <col min="7219" max="7219" width="15.125" style="59" customWidth="1"/>
    <col min="7220" max="7221" width="13" style="59" customWidth="1"/>
    <col min="7222" max="7222" width="7.125" style="59" customWidth="1"/>
    <col min="7223" max="7223" width="15.125" style="59" customWidth="1"/>
    <col min="7224" max="7224" width="10" style="59" customWidth="1"/>
    <col min="7225" max="7225" width="11.75" style="59" customWidth="1"/>
    <col min="7226" max="7226" width="6.25" style="59" customWidth="1"/>
    <col min="7227" max="7227" width="11.25" style="59" bestFit="1" customWidth="1"/>
    <col min="7228" max="7228" width="9" style="59"/>
    <col min="7229" max="7229" width="11" style="59" bestFit="1" customWidth="1"/>
    <col min="7230" max="7230" width="15.125" style="59" customWidth="1"/>
    <col min="7231" max="7231" width="20.5" style="59" bestFit="1" customWidth="1"/>
    <col min="7232" max="7234" width="9" style="59"/>
    <col min="7235" max="7235" width="11.125" style="59" bestFit="1" customWidth="1"/>
    <col min="7236" max="7236" width="11" style="59" bestFit="1" customWidth="1"/>
    <col min="7237" max="7237" width="9" style="59"/>
    <col min="7238" max="7238" width="7.125" style="59" bestFit="1" customWidth="1"/>
    <col min="7239" max="7239" width="9" style="59"/>
    <col min="7240" max="7240" width="7.125" style="59" bestFit="1" customWidth="1"/>
    <col min="7241" max="7243" width="9" style="59"/>
    <col min="7244" max="7244" width="12.5" style="59" customWidth="1"/>
    <col min="7245" max="7425" width="9" style="59"/>
    <col min="7426" max="7427" width="5.25" style="59" bestFit="1" customWidth="1"/>
    <col min="7428" max="7428" width="17.625" style="59" bestFit="1" customWidth="1"/>
    <col min="7429" max="7429" width="9.5" style="59" bestFit="1" customWidth="1"/>
    <col min="7430" max="7430" width="11.625" style="59" bestFit="1" customWidth="1"/>
    <col min="7431" max="7431" width="11.375" style="59" bestFit="1" customWidth="1"/>
    <col min="7432" max="7433" width="11.375" style="59" customWidth="1"/>
    <col min="7434" max="7434" width="28.875" style="59" bestFit="1" customWidth="1"/>
    <col min="7435" max="7435" width="10.125" style="59" bestFit="1" customWidth="1"/>
    <col min="7436" max="7436" width="13" style="59" bestFit="1" customWidth="1"/>
    <col min="7437" max="7438" width="9" style="59"/>
    <col min="7439" max="7439" width="11" style="59" bestFit="1" customWidth="1"/>
    <col min="7440" max="7442" width="10.5" style="59" bestFit="1" customWidth="1"/>
    <col min="7443" max="7445" width="9.5" style="59" customWidth="1"/>
    <col min="7446" max="7446" width="11.5" style="59" bestFit="1" customWidth="1"/>
    <col min="7447" max="7447" width="9" style="59"/>
    <col min="7448" max="7448" width="13" style="59" bestFit="1" customWidth="1"/>
    <col min="7449" max="7449" width="16.875" style="59" customWidth="1"/>
    <col min="7450" max="7450" width="19.5" style="59" customWidth="1"/>
    <col min="7451" max="7451" width="13" style="59" customWidth="1"/>
    <col min="7452" max="7453" width="11" style="59" customWidth="1"/>
    <col min="7454" max="7454" width="15.125" style="59" customWidth="1"/>
    <col min="7455" max="7455" width="17.125" style="59" customWidth="1"/>
    <col min="7456" max="7456" width="13" style="59" customWidth="1"/>
    <col min="7457" max="7457" width="9" style="59"/>
    <col min="7458" max="7459" width="11" style="59" customWidth="1"/>
    <col min="7460" max="7460" width="9" style="59"/>
    <col min="7461" max="7461" width="15.125" style="59" customWidth="1"/>
    <col min="7462" max="7462" width="17.125" style="59" customWidth="1"/>
    <col min="7463" max="7463" width="13" style="59" customWidth="1"/>
    <col min="7464" max="7464" width="14.125" style="59" customWidth="1"/>
    <col min="7465" max="7466" width="11" style="59" bestFit="1" customWidth="1"/>
    <col min="7467" max="7467" width="15.125" style="59" bestFit="1" customWidth="1"/>
    <col min="7468" max="7468" width="9" style="59"/>
    <col min="7469" max="7469" width="7.5" style="59" customWidth="1"/>
    <col min="7470" max="7470" width="11.625" style="59" customWidth="1"/>
    <col min="7471" max="7471" width="16.125" style="59" customWidth="1"/>
    <col min="7472" max="7472" width="9" style="59"/>
    <col min="7473" max="7473" width="5.25" style="59" customWidth="1"/>
    <col min="7474" max="7474" width="9" style="59"/>
    <col min="7475" max="7475" width="15.125" style="59" customWidth="1"/>
    <col min="7476" max="7477" width="13" style="59" customWidth="1"/>
    <col min="7478" max="7478" width="7.125" style="59" customWidth="1"/>
    <col min="7479" max="7479" width="15.125" style="59" customWidth="1"/>
    <col min="7480" max="7480" width="10" style="59" customWidth="1"/>
    <col min="7481" max="7481" width="11.75" style="59" customWidth="1"/>
    <col min="7482" max="7482" width="6.25" style="59" customWidth="1"/>
    <col min="7483" max="7483" width="11.25" style="59" bestFit="1" customWidth="1"/>
    <col min="7484" max="7484" width="9" style="59"/>
    <col min="7485" max="7485" width="11" style="59" bestFit="1" customWidth="1"/>
    <col min="7486" max="7486" width="15.125" style="59" customWidth="1"/>
    <col min="7487" max="7487" width="20.5" style="59" bestFit="1" customWidth="1"/>
    <col min="7488" max="7490" width="9" style="59"/>
    <col min="7491" max="7491" width="11.125" style="59" bestFit="1" customWidth="1"/>
    <col min="7492" max="7492" width="11" style="59" bestFit="1" customWidth="1"/>
    <col min="7493" max="7493" width="9" style="59"/>
    <col min="7494" max="7494" width="7.125" style="59" bestFit="1" customWidth="1"/>
    <col min="7495" max="7495" width="9" style="59"/>
    <col min="7496" max="7496" width="7.125" style="59" bestFit="1" customWidth="1"/>
    <col min="7497" max="7499" width="9" style="59"/>
    <col min="7500" max="7500" width="12.5" style="59" customWidth="1"/>
    <col min="7501" max="7681" width="9" style="59"/>
    <col min="7682" max="7683" width="5.25" style="59" bestFit="1" customWidth="1"/>
    <col min="7684" max="7684" width="17.625" style="59" bestFit="1" customWidth="1"/>
    <col min="7685" max="7685" width="9.5" style="59" bestFit="1" customWidth="1"/>
    <col min="7686" max="7686" width="11.625" style="59" bestFit="1" customWidth="1"/>
    <col min="7687" max="7687" width="11.375" style="59" bestFit="1" customWidth="1"/>
    <col min="7688" max="7689" width="11.375" style="59" customWidth="1"/>
    <col min="7690" max="7690" width="28.875" style="59" bestFit="1" customWidth="1"/>
    <col min="7691" max="7691" width="10.125" style="59" bestFit="1" customWidth="1"/>
    <col min="7692" max="7692" width="13" style="59" bestFit="1" customWidth="1"/>
    <col min="7693" max="7694" width="9" style="59"/>
    <col min="7695" max="7695" width="11" style="59" bestFit="1" customWidth="1"/>
    <col min="7696" max="7698" width="10.5" style="59" bestFit="1" customWidth="1"/>
    <col min="7699" max="7701" width="9.5" style="59" customWidth="1"/>
    <col min="7702" max="7702" width="11.5" style="59" bestFit="1" customWidth="1"/>
    <col min="7703" max="7703" width="9" style="59"/>
    <col min="7704" max="7704" width="13" style="59" bestFit="1" customWidth="1"/>
    <col min="7705" max="7705" width="16.875" style="59" customWidth="1"/>
    <col min="7706" max="7706" width="19.5" style="59" customWidth="1"/>
    <col min="7707" max="7707" width="13" style="59" customWidth="1"/>
    <col min="7708" max="7709" width="11" style="59" customWidth="1"/>
    <col min="7710" max="7710" width="15.125" style="59" customWidth="1"/>
    <col min="7711" max="7711" width="17.125" style="59" customWidth="1"/>
    <col min="7712" max="7712" width="13" style="59" customWidth="1"/>
    <col min="7713" max="7713" width="9" style="59"/>
    <col min="7714" max="7715" width="11" style="59" customWidth="1"/>
    <col min="7716" max="7716" width="9" style="59"/>
    <col min="7717" max="7717" width="15.125" style="59" customWidth="1"/>
    <col min="7718" max="7718" width="17.125" style="59" customWidth="1"/>
    <col min="7719" max="7719" width="13" style="59" customWidth="1"/>
    <col min="7720" max="7720" width="14.125" style="59" customWidth="1"/>
    <col min="7721" max="7722" width="11" style="59" bestFit="1" customWidth="1"/>
    <col min="7723" max="7723" width="15.125" style="59" bestFit="1" customWidth="1"/>
    <col min="7724" max="7724" width="9" style="59"/>
    <col min="7725" max="7725" width="7.5" style="59" customWidth="1"/>
    <col min="7726" max="7726" width="11.625" style="59" customWidth="1"/>
    <col min="7727" max="7727" width="16.125" style="59" customWidth="1"/>
    <col min="7728" max="7728" width="9" style="59"/>
    <col min="7729" max="7729" width="5.25" style="59" customWidth="1"/>
    <col min="7730" max="7730" width="9" style="59"/>
    <col min="7731" max="7731" width="15.125" style="59" customWidth="1"/>
    <col min="7732" max="7733" width="13" style="59" customWidth="1"/>
    <col min="7734" max="7734" width="7.125" style="59" customWidth="1"/>
    <col min="7735" max="7735" width="15.125" style="59" customWidth="1"/>
    <col min="7736" max="7736" width="10" style="59" customWidth="1"/>
    <col min="7737" max="7737" width="11.75" style="59" customWidth="1"/>
    <col min="7738" max="7738" width="6.25" style="59" customWidth="1"/>
    <col min="7739" max="7739" width="11.25" style="59" bestFit="1" customWidth="1"/>
    <col min="7740" max="7740" width="9" style="59"/>
    <col min="7741" max="7741" width="11" style="59" bestFit="1" customWidth="1"/>
    <col min="7742" max="7742" width="15.125" style="59" customWidth="1"/>
    <col min="7743" max="7743" width="20.5" style="59" bestFit="1" customWidth="1"/>
    <col min="7744" max="7746" width="9" style="59"/>
    <col min="7747" max="7747" width="11.125" style="59" bestFit="1" customWidth="1"/>
    <col min="7748" max="7748" width="11" style="59" bestFit="1" customWidth="1"/>
    <col min="7749" max="7749" width="9" style="59"/>
    <col min="7750" max="7750" width="7.125" style="59" bestFit="1" customWidth="1"/>
    <col min="7751" max="7751" width="9" style="59"/>
    <col min="7752" max="7752" width="7.125" style="59" bestFit="1" customWidth="1"/>
    <col min="7753" max="7755" width="9" style="59"/>
    <col min="7756" max="7756" width="12.5" style="59" customWidth="1"/>
    <col min="7757" max="7937" width="9" style="59"/>
    <col min="7938" max="7939" width="5.25" style="59" bestFit="1" customWidth="1"/>
    <col min="7940" max="7940" width="17.625" style="59" bestFit="1" customWidth="1"/>
    <col min="7941" max="7941" width="9.5" style="59" bestFit="1" customWidth="1"/>
    <col min="7942" max="7942" width="11.625" style="59" bestFit="1" customWidth="1"/>
    <col min="7943" max="7943" width="11.375" style="59" bestFit="1" customWidth="1"/>
    <col min="7944" max="7945" width="11.375" style="59" customWidth="1"/>
    <col min="7946" max="7946" width="28.875" style="59" bestFit="1" customWidth="1"/>
    <col min="7947" max="7947" width="10.125" style="59" bestFit="1" customWidth="1"/>
    <col min="7948" max="7948" width="13" style="59" bestFit="1" customWidth="1"/>
    <col min="7949" max="7950" width="9" style="59"/>
    <col min="7951" max="7951" width="11" style="59" bestFit="1" customWidth="1"/>
    <col min="7952" max="7954" width="10.5" style="59" bestFit="1" customWidth="1"/>
    <col min="7955" max="7957" width="9.5" style="59" customWidth="1"/>
    <col min="7958" max="7958" width="11.5" style="59" bestFit="1" customWidth="1"/>
    <col min="7959" max="7959" width="9" style="59"/>
    <col min="7960" max="7960" width="13" style="59" bestFit="1" customWidth="1"/>
    <col min="7961" max="7961" width="16.875" style="59" customWidth="1"/>
    <col min="7962" max="7962" width="19.5" style="59" customWidth="1"/>
    <col min="7963" max="7963" width="13" style="59" customWidth="1"/>
    <col min="7964" max="7965" width="11" style="59" customWidth="1"/>
    <col min="7966" max="7966" width="15.125" style="59" customWidth="1"/>
    <col min="7967" max="7967" width="17.125" style="59" customWidth="1"/>
    <col min="7968" max="7968" width="13" style="59" customWidth="1"/>
    <col min="7969" max="7969" width="9" style="59"/>
    <col min="7970" max="7971" width="11" style="59" customWidth="1"/>
    <col min="7972" max="7972" width="9" style="59"/>
    <col min="7973" max="7973" width="15.125" style="59" customWidth="1"/>
    <col min="7974" max="7974" width="17.125" style="59" customWidth="1"/>
    <col min="7975" max="7975" width="13" style="59" customWidth="1"/>
    <col min="7976" max="7976" width="14.125" style="59" customWidth="1"/>
    <col min="7977" max="7978" width="11" style="59" bestFit="1" customWidth="1"/>
    <col min="7979" max="7979" width="15.125" style="59" bestFit="1" customWidth="1"/>
    <col min="7980" max="7980" width="9" style="59"/>
    <col min="7981" max="7981" width="7.5" style="59" customWidth="1"/>
    <col min="7982" max="7982" width="11.625" style="59" customWidth="1"/>
    <col min="7983" max="7983" width="16.125" style="59" customWidth="1"/>
    <col min="7984" max="7984" width="9" style="59"/>
    <col min="7985" max="7985" width="5.25" style="59" customWidth="1"/>
    <col min="7986" max="7986" width="9" style="59"/>
    <col min="7987" max="7987" width="15.125" style="59" customWidth="1"/>
    <col min="7988" max="7989" width="13" style="59" customWidth="1"/>
    <col min="7990" max="7990" width="7.125" style="59" customWidth="1"/>
    <col min="7991" max="7991" width="15.125" style="59" customWidth="1"/>
    <col min="7992" max="7992" width="10" style="59" customWidth="1"/>
    <col min="7993" max="7993" width="11.75" style="59" customWidth="1"/>
    <col min="7994" max="7994" width="6.25" style="59" customWidth="1"/>
    <col min="7995" max="7995" width="11.25" style="59" bestFit="1" customWidth="1"/>
    <col min="7996" max="7996" width="9" style="59"/>
    <col min="7997" max="7997" width="11" style="59" bestFit="1" customWidth="1"/>
    <col min="7998" max="7998" width="15.125" style="59" customWidth="1"/>
    <col min="7999" max="7999" width="20.5" style="59" bestFit="1" customWidth="1"/>
    <col min="8000" max="8002" width="9" style="59"/>
    <col min="8003" max="8003" width="11.125" style="59" bestFit="1" customWidth="1"/>
    <col min="8004" max="8004" width="11" style="59" bestFit="1" customWidth="1"/>
    <col min="8005" max="8005" width="9" style="59"/>
    <col min="8006" max="8006" width="7.125" style="59" bestFit="1" customWidth="1"/>
    <col min="8007" max="8007" width="9" style="59"/>
    <col min="8008" max="8008" width="7.125" style="59" bestFit="1" customWidth="1"/>
    <col min="8009" max="8011" width="9" style="59"/>
    <col min="8012" max="8012" width="12.5" style="59" customWidth="1"/>
    <col min="8013" max="8193" width="9" style="59"/>
    <col min="8194" max="8195" width="5.25" style="59" bestFit="1" customWidth="1"/>
    <col min="8196" max="8196" width="17.625" style="59" bestFit="1" customWidth="1"/>
    <col min="8197" max="8197" width="9.5" style="59" bestFit="1" customWidth="1"/>
    <col min="8198" max="8198" width="11.625" style="59" bestFit="1" customWidth="1"/>
    <col min="8199" max="8199" width="11.375" style="59" bestFit="1" customWidth="1"/>
    <col min="8200" max="8201" width="11.375" style="59" customWidth="1"/>
    <col min="8202" max="8202" width="28.875" style="59" bestFit="1" customWidth="1"/>
    <col min="8203" max="8203" width="10.125" style="59" bestFit="1" customWidth="1"/>
    <col min="8204" max="8204" width="13" style="59" bestFit="1" customWidth="1"/>
    <col min="8205" max="8206" width="9" style="59"/>
    <col min="8207" max="8207" width="11" style="59" bestFit="1" customWidth="1"/>
    <col min="8208" max="8210" width="10.5" style="59" bestFit="1" customWidth="1"/>
    <col min="8211" max="8213" width="9.5" style="59" customWidth="1"/>
    <col min="8214" max="8214" width="11.5" style="59" bestFit="1" customWidth="1"/>
    <col min="8215" max="8215" width="9" style="59"/>
    <col min="8216" max="8216" width="13" style="59" bestFit="1" customWidth="1"/>
    <col min="8217" max="8217" width="16.875" style="59" customWidth="1"/>
    <col min="8218" max="8218" width="19.5" style="59" customWidth="1"/>
    <col min="8219" max="8219" width="13" style="59" customWidth="1"/>
    <col min="8220" max="8221" width="11" style="59" customWidth="1"/>
    <col min="8222" max="8222" width="15.125" style="59" customWidth="1"/>
    <col min="8223" max="8223" width="17.125" style="59" customWidth="1"/>
    <col min="8224" max="8224" width="13" style="59" customWidth="1"/>
    <col min="8225" max="8225" width="9" style="59"/>
    <col min="8226" max="8227" width="11" style="59" customWidth="1"/>
    <col min="8228" max="8228" width="9" style="59"/>
    <col min="8229" max="8229" width="15.125" style="59" customWidth="1"/>
    <col min="8230" max="8230" width="17.125" style="59" customWidth="1"/>
    <col min="8231" max="8231" width="13" style="59" customWidth="1"/>
    <col min="8232" max="8232" width="14.125" style="59" customWidth="1"/>
    <col min="8233" max="8234" width="11" style="59" bestFit="1" customWidth="1"/>
    <col min="8235" max="8235" width="15.125" style="59" bestFit="1" customWidth="1"/>
    <col min="8236" max="8236" width="9" style="59"/>
    <col min="8237" max="8237" width="7.5" style="59" customWidth="1"/>
    <col min="8238" max="8238" width="11.625" style="59" customWidth="1"/>
    <col min="8239" max="8239" width="16.125" style="59" customWidth="1"/>
    <col min="8240" max="8240" width="9" style="59"/>
    <col min="8241" max="8241" width="5.25" style="59" customWidth="1"/>
    <col min="8242" max="8242" width="9" style="59"/>
    <col min="8243" max="8243" width="15.125" style="59" customWidth="1"/>
    <col min="8244" max="8245" width="13" style="59" customWidth="1"/>
    <col min="8246" max="8246" width="7.125" style="59" customWidth="1"/>
    <col min="8247" max="8247" width="15.125" style="59" customWidth="1"/>
    <col min="8248" max="8248" width="10" style="59" customWidth="1"/>
    <col min="8249" max="8249" width="11.75" style="59" customWidth="1"/>
    <col min="8250" max="8250" width="6.25" style="59" customWidth="1"/>
    <col min="8251" max="8251" width="11.25" style="59" bestFit="1" customWidth="1"/>
    <col min="8252" max="8252" width="9" style="59"/>
    <col min="8253" max="8253" width="11" style="59" bestFit="1" customWidth="1"/>
    <col min="8254" max="8254" width="15.125" style="59" customWidth="1"/>
    <col min="8255" max="8255" width="20.5" style="59" bestFit="1" customWidth="1"/>
    <col min="8256" max="8258" width="9" style="59"/>
    <col min="8259" max="8259" width="11.125" style="59" bestFit="1" customWidth="1"/>
    <col min="8260" max="8260" width="11" style="59" bestFit="1" customWidth="1"/>
    <col min="8261" max="8261" width="9" style="59"/>
    <col min="8262" max="8262" width="7.125" style="59" bestFit="1" customWidth="1"/>
    <col min="8263" max="8263" width="9" style="59"/>
    <col min="8264" max="8264" width="7.125" style="59" bestFit="1" customWidth="1"/>
    <col min="8265" max="8267" width="9" style="59"/>
    <col min="8268" max="8268" width="12.5" style="59" customWidth="1"/>
    <col min="8269" max="8449" width="9" style="59"/>
    <col min="8450" max="8451" width="5.25" style="59" bestFit="1" customWidth="1"/>
    <col min="8452" max="8452" width="17.625" style="59" bestFit="1" customWidth="1"/>
    <col min="8453" max="8453" width="9.5" style="59" bestFit="1" customWidth="1"/>
    <col min="8454" max="8454" width="11.625" style="59" bestFit="1" customWidth="1"/>
    <col min="8455" max="8455" width="11.375" style="59" bestFit="1" customWidth="1"/>
    <col min="8456" max="8457" width="11.375" style="59" customWidth="1"/>
    <col min="8458" max="8458" width="28.875" style="59" bestFit="1" customWidth="1"/>
    <col min="8459" max="8459" width="10.125" style="59" bestFit="1" customWidth="1"/>
    <col min="8460" max="8460" width="13" style="59" bestFit="1" customWidth="1"/>
    <col min="8461" max="8462" width="9" style="59"/>
    <col min="8463" max="8463" width="11" style="59" bestFit="1" customWidth="1"/>
    <col min="8464" max="8466" width="10.5" style="59" bestFit="1" customWidth="1"/>
    <col min="8467" max="8469" width="9.5" style="59" customWidth="1"/>
    <col min="8470" max="8470" width="11.5" style="59" bestFit="1" customWidth="1"/>
    <col min="8471" max="8471" width="9" style="59"/>
    <col min="8472" max="8472" width="13" style="59" bestFit="1" customWidth="1"/>
    <col min="8473" max="8473" width="16.875" style="59" customWidth="1"/>
    <col min="8474" max="8474" width="19.5" style="59" customWidth="1"/>
    <col min="8475" max="8475" width="13" style="59" customWidth="1"/>
    <col min="8476" max="8477" width="11" style="59" customWidth="1"/>
    <col min="8478" max="8478" width="15.125" style="59" customWidth="1"/>
    <col min="8479" max="8479" width="17.125" style="59" customWidth="1"/>
    <col min="8480" max="8480" width="13" style="59" customWidth="1"/>
    <col min="8481" max="8481" width="9" style="59"/>
    <col min="8482" max="8483" width="11" style="59" customWidth="1"/>
    <col min="8484" max="8484" width="9" style="59"/>
    <col min="8485" max="8485" width="15.125" style="59" customWidth="1"/>
    <col min="8486" max="8486" width="17.125" style="59" customWidth="1"/>
    <col min="8487" max="8487" width="13" style="59" customWidth="1"/>
    <col min="8488" max="8488" width="14.125" style="59" customWidth="1"/>
    <col min="8489" max="8490" width="11" style="59" bestFit="1" customWidth="1"/>
    <col min="8491" max="8491" width="15.125" style="59" bestFit="1" customWidth="1"/>
    <col min="8492" max="8492" width="9" style="59"/>
    <col min="8493" max="8493" width="7.5" style="59" customWidth="1"/>
    <col min="8494" max="8494" width="11.625" style="59" customWidth="1"/>
    <col min="8495" max="8495" width="16.125" style="59" customWidth="1"/>
    <col min="8496" max="8496" width="9" style="59"/>
    <col min="8497" max="8497" width="5.25" style="59" customWidth="1"/>
    <col min="8498" max="8498" width="9" style="59"/>
    <col min="8499" max="8499" width="15.125" style="59" customWidth="1"/>
    <col min="8500" max="8501" width="13" style="59" customWidth="1"/>
    <col min="8502" max="8502" width="7.125" style="59" customWidth="1"/>
    <col min="8503" max="8503" width="15.125" style="59" customWidth="1"/>
    <col min="8504" max="8504" width="10" style="59" customWidth="1"/>
    <col min="8505" max="8505" width="11.75" style="59" customWidth="1"/>
    <col min="8506" max="8506" width="6.25" style="59" customWidth="1"/>
    <col min="8507" max="8507" width="11.25" style="59" bestFit="1" customWidth="1"/>
    <col min="8508" max="8508" width="9" style="59"/>
    <col min="8509" max="8509" width="11" style="59" bestFit="1" customWidth="1"/>
    <col min="8510" max="8510" width="15.125" style="59" customWidth="1"/>
    <col min="8511" max="8511" width="20.5" style="59" bestFit="1" customWidth="1"/>
    <col min="8512" max="8514" width="9" style="59"/>
    <col min="8515" max="8515" width="11.125" style="59" bestFit="1" customWidth="1"/>
    <col min="8516" max="8516" width="11" style="59" bestFit="1" customWidth="1"/>
    <col min="8517" max="8517" width="9" style="59"/>
    <col min="8518" max="8518" width="7.125" style="59" bestFit="1" customWidth="1"/>
    <col min="8519" max="8519" width="9" style="59"/>
    <col min="8520" max="8520" width="7.125" style="59" bestFit="1" customWidth="1"/>
    <col min="8521" max="8523" width="9" style="59"/>
    <col min="8524" max="8524" width="12.5" style="59" customWidth="1"/>
    <col min="8525" max="8705" width="9" style="59"/>
    <col min="8706" max="8707" width="5.25" style="59" bestFit="1" customWidth="1"/>
    <col min="8708" max="8708" width="17.625" style="59" bestFit="1" customWidth="1"/>
    <col min="8709" max="8709" width="9.5" style="59" bestFit="1" customWidth="1"/>
    <col min="8710" max="8710" width="11.625" style="59" bestFit="1" customWidth="1"/>
    <col min="8711" max="8711" width="11.375" style="59" bestFit="1" customWidth="1"/>
    <col min="8712" max="8713" width="11.375" style="59" customWidth="1"/>
    <col min="8714" max="8714" width="28.875" style="59" bestFit="1" customWidth="1"/>
    <col min="8715" max="8715" width="10.125" style="59" bestFit="1" customWidth="1"/>
    <col min="8716" max="8716" width="13" style="59" bestFit="1" customWidth="1"/>
    <col min="8717" max="8718" width="9" style="59"/>
    <col min="8719" max="8719" width="11" style="59" bestFit="1" customWidth="1"/>
    <col min="8720" max="8722" width="10.5" style="59" bestFit="1" customWidth="1"/>
    <col min="8723" max="8725" width="9.5" style="59" customWidth="1"/>
    <col min="8726" max="8726" width="11.5" style="59" bestFit="1" customWidth="1"/>
    <col min="8727" max="8727" width="9" style="59"/>
    <col min="8728" max="8728" width="13" style="59" bestFit="1" customWidth="1"/>
    <col min="8729" max="8729" width="16.875" style="59" customWidth="1"/>
    <col min="8730" max="8730" width="19.5" style="59" customWidth="1"/>
    <col min="8731" max="8731" width="13" style="59" customWidth="1"/>
    <col min="8732" max="8733" width="11" style="59" customWidth="1"/>
    <col min="8734" max="8734" width="15.125" style="59" customWidth="1"/>
    <col min="8735" max="8735" width="17.125" style="59" customWidth="1"/>
    <col min="8736" max="8736" width="13" style="59" customWidth="1"/>
    <col min="8737" max="8737" width="9" style="59"/>
    <col min="8738" max="8739" width="11" style="59" customWidth="1"/>
    <col min="8740" max="8740" width="9" style="59"/>
    <col min="8741" max="8741" width="15.125" style="59" customWidth="1"/>
    <col min="8742" max="8742" width="17.125" style="59" customWidth="1"/>
    <col min="8743" max="8743" width="13" style="59" customWidth="1"/>
    <col min="8744" max="8744" width="14.125" style="59" customWidth="1"/>
    <col min="8745" max="8746" width="11" style="59" bestFit="1" customWidth="1"/>
    <col min="8747" max="8747" width="15.125" style="59" bestFit="1" customWidth="1"/>
    <col min="8748" max="8748" width="9" style="59"/>
    <col min="8749" max="8749" width="7.5" style="59" customWidth="1"/>
    <col min="8750" max="8750" width="11.625" style="59" customWidth="1"/>
    <col min="8751" max="8751" width="16.125" style="59" customWidth="1"/>
    <col min="8752" max="8752" width="9" style="59"/>
    <col min="8753" max="8753" width="5.25" style="59" customWidth="1"/>
    <col min="8754" max="8754" width="9" style="59"/>
    <col min="8755" max="8755" width="15.125" style="59" customWidth="1"/>
    <col min="8756" max="8757" width="13" style="59" customWidth="1"/>
    <col min="8758" max="8758" width="7.125" style="59" customWidth="1"/>
    <col min="8759" max="8759" width="15.125" style="59" customWidth="1"/>
    <col min="8760" max="8760" width="10" style="59" customWidth="1"/>
    <col min="8761" max="8761" width="11.75" style="59" customWidth="1"/>
    <col min="8762" max="8762" width="6.25" style="59" customWidth="1"/>
    <col min="8763" max="8763" width="11.25" style="59" bestFit="1" customWidth="1"/>
    <col min="8764" max="8764" width="9" style="59"/>
    <col min="8765" max="8765" width="11" style="59" bestFit="1" customWidth="1"/>
    <col min="8766" max="8766" width="15.125" style="59" customWidth="1"/>
    <col min="8767" max="8767" width="20.5" style="59" bestFit="1" customWidth="1"/>
    <col min="8768" max="8770" width="9" style="59"/>
    <col min="8771" max="8771" width="11.125" style="59" bestFit="1" customWidth="1"/>
    <col min="8772" max="8772" width="11" style="59" bestFit="1" customWidth="1"/>
    <col min="8773" max="8773" width="9" style="59"/>
    <col min="8774" max="8774" width="7.125" style="59" bestFit="1" customWidth="1"/>
    <col min="8775" max="8775" width="9" style="59"/>
    <col min="8776" max="8776" width="7.125" style="59" bestFit="1" customWidth="1"/>
    <col min="8777" max="8779" width="9" style="59"/>
    <col min="8780" max="8780" width="12.5" style="59" customWidth="1"/>
    <col min="8781" max="8961" width="9" style="59"/>
    <col min="8962" max="8963" width="5.25" style="59" bestFit="1" customWidth="1"/>
    <col min="8964" max="8964" width="17.625" style="59" bestFit="1" customWidth="1"/>
    <col min="8965" max="8965" width="9.5" style="59" bestFit="1" customWidth="1"/>
    <col min="8966" max="8966" width="11.625" style="59" bestFit="1" customWidth="1"/>
    <col min="8967" max="8967" width="11.375" style="59" bestFit="1" customWidth="1"/>
    <col min="8968" max="8969" width="11.375" style="59" customWidth="1"/>
    <col min="8970" max="8970" width="28.875" style="59" bestFit="1" customWidth="1"/>
    <col min="8971" max="8971" width="10.125" style="59" bestFit="1" customWidth="1"/>
    <col min="8972" max="8972" width="13" style="59" bestFit="1" customWidth="1"/>
    <col min="8973" max="8974" width="9" style="59"/>
    <col min="8975" max="8975" width="11" style="59" bestFit="1" customWidth="1"/>
    <col min="8976" max="8978" width="10.5" style="59" bestFit="1" customWidth="1"/>
    <col min="8979" max="8981" width="9.5" style="59" customWidth="1"/>
    <col min="8982" max="8982" width="11.5" style="59" bestFit="1" customWidth="1"/>
    <col min="8983" max="8983" width="9" style="59"/>
    <col min="8984" max="8984" width="13" style="59" bestFit="1" customWidth="1"/>
    <col min="8985" max="8985" width="16.875" style="59" customWidth="1"/>
    <col min="8986" max="8986" width="19.5" style="59" customWidth="1"/>
    <col min="8987" max="8987" width="13" style="59" customWidth="1"/>
    <col min="8988" max="8989" width="11" style="59" customWidth="1"/>
    <col min="8990" max="8990" width="15.125" style="59" customWidth="1"/>
    <col min="8991" max="8991" width="17.125" style="59" customWidth="1"/>
    <col min="8992" max="8992" width="13" style="59" customWidth="1"/>
    <col min="8993" max="8993" width="9" style="59"/>
    <col min="8994" max="8995" width="11" style="59" customWidth="1"/>
    <col min="8996" max="8996" width="9" style="59"/>
    <col min="8997" max="8997" width="15.125" style="59" customWidth="1"/>
    <col min="8998" max="8998" width="17.125" style="59" customWidth="1"/>
    <col min="8999" max="8999" width="13" style="59" customWidth="1"/>
    <col min="9000" max="9000" width="14.125" style="59" customWidth="1"/>
    <col min="9001" max="9002" width="11" style="59" bestFit="1" customWidth="1"/>
    <col min="9003" max="9003" width="15.125" style="59" bestFit="1" customWidth="1"/>
    <col min="9004" max="9004" width="9" style="59"/>
    <col min="9005" max="9005" width="7.5" style="59" customWidth="1"/>
    <col min="9006" max="9006" width="11.625" style="59" customWidth="1"/>
    <col min="9007" max="9007" width="16.125" style="59" customWidth="1"/>
    <col min="9008" max="9008" width="9" style="59"/>
    <col min="9009" max="9009" width="5.25" style="59" customWidth="1"/>
    <col min="9010" max="9010" width="9" style="59"/>
    <col min="9011" max="9011" width="15.125" style="59" customWidth="1"/>
    <col min="9012" max="9013" width="13" style="59" customWidth="1"/>
    <col min="9014" max="9014" width="7.125" style="59" customWidth="1"/>
    <col min="9015" max="9015" width="15.125" style="59" customWidth="1"/>
    <col min="9016" max="9016" width="10" style="59" customWidth="1"/>
    <col min="9017" max="9017" width="11.75" style="59" customWidth="1"/>
    <col min="9018" max="9018" width="6.25" style="59" customWidth="1"/>
    <col min="9019" max="9019" width="11.25" style="59" bestFit="1" customWidth="1"/>
    <col min="9020" max="9020" width="9" style="59"/>
    <col min="9021" max="9021" width="11" style="59" bestFit="1" customWidth="1"/>
    <col min="9022" max="9022" width="15.125" style="59" customWidth="1"/>
    <col min="9023" max="9023" width="20.5" style="59" bestFit="1" customWidth="1"/>
    <col min="9024" max="9026" width="9" style="59"/>
    <col min="9027" max="9027" width="11.125" style="59" bestFit="1" customWidth="1"/>
    <col min="9028" max="9028" width="11" style="59" bestFit="1" customWidth="1"/>
    <col min="9029" max="9029" width="9" style="59"/>
    <col min="9030" max="9030" width="7.125" style="59" bestFit="1" customWidth="1"/>
    <col min="9031" max="9031" width="9" style="59"/>
    <col min="9032" max="9032" width="7.125" style="59" bestFit="1" customWidth="1"/>
    <col min="9033" max="9035" width="9" style="59"/>
    <col min="9036" max="9036" width="12.5" style="59" customWidth="1"/>
    <col min="9037" max="9217" width="9" style="59"/>
    <col min="9218" max="9219" width="5.25" style="59" bestFit="1" customWidth="1"/>
    <col min="9220" max="9220" width="17.625" style="59" bestFit="1" customWidth="1"/>
    <col min="9221" max="9221" width="9.5" style="59" bestFit="1" customWidth="1"/>
    <col min="9222" max="9222" width="11.625" style="59" bestFit="1" customWidth="1"/>
    <col min="9223" max="9223" width="11.375" style="59" bestFit="1" customWidth="1"/>
    <col min="9224" max="9225" width="11.375" style="59" customWidth="1"/>
    <col min="9226" max="9226" width="28.875" style="59" bestFit="1" customWidth="1"/>
    <col min="9227" max="9227" width="10.125" style="59" bestFit="1" customWidth="1"/>
    <col min="9228" max="9228" width="13" style="59" bestFit="1" customWidth="1"/>
    <col min="9229" max="9230" width="9" style="59"/>
    <col min="9231" max="9231" width="11" style="59" bestFit="1" customWidth="1"/>
    <col min="9232" max="9234" width="10.5" style="59" bestFit="1" customWidth="1"/>
    <col min="9235" max="9237" width="9.5" style="59" customWidth="1"/>
    <col min="9238" max="9238" width="11.5" style="59" bestFit="1" customWidth="1"/>
    <col min="9239" max="9239" width="9" style="59"/>
    <col min="9240" max="9240" width="13" style="59" bestFit="1" customWidth="1"/>
    <col min="9241" max="9241" width="16.875" style="59" customWidth="1"/>
    <col min="9242" max="9242" width="19.5" style="59" customWidth="1"/>
    <col min="9243" max="9243" width="13" style="59" customWidth="1"/>
    <col min="9244" max="9245" width="11" style="59" customWidth="1"/>
    <col min="9246" max="9246" width="15.125" style="59" customWidth="1"/>
    <col min="9247" max="9247" width="17.125" style="59" customWidth="1"/>
    <col min="9248" max="9248" width="13" style="59" customWidth="1"/>
    <col min="9249" max="9249" width="9" style="59"/>
    <col min="9250" max="9251" width="11" style="59" customWidth="1"/>
    <col min="9252" max="9252" width="9" style="59"/>
    <col min="9253" max="9253" width="15.125" style="59" customWidth="1"/>
    <col min="9254" max="9254" width="17.125" style="59" customWidth="1"/>
    <col min="9255" max="9255" width="13" style="59" customWidth="1"/>
    <col min="9256" max="9256" width="14.125" style="59" customWidth="1"/>
    <col min="9257" max="9258" width="11" style="59" bestFit="1" customWidth="1"/>
    <col min="9259" max="9259" width="15.125" style="59" bestFit="1" customWidth="1"/>
    <col min="9260" max="9260" width="9" style="59"/>
    <col min="9261" max="9261" width="7.5" style="59" customWidth="1"/>
    <col min="9262" max="9262" width="11.625" style="59" customWidth="1"/>
    <col min="9263" max="9263" width="16.125" style="59" customWidth="1"/>
    <col min="9264" max="9264" width="9" style="59"/>
    <col min="9265" max="9265" width="5.25" style="59" customWidth="1"/>
    <col min="9266" max="9266" width="9" style="59"/>
    <col min="9267" max="9267" width="15.125" style="59" customWidth="1"/>
    <col min="9268" max="9269" width="13" style="59" customWidth="1"/>
    <col min="9270" max="9270" width="7.125" style="59" customWidth="1"/>
    <col min="9271" max="9271" width="15.125" style="59" customWidth="1"/>
    <col min="9272" max="9272" width="10" style="59" customWidth="1"/>
    <col min="9273" max="9273" width="11.75" style="59" customWidth="1"/>
    <col min="9274" max="9274" width="6.25" style="59" customWidth="1"/>
    <col min="9275" max="9275" width="11.25" style="59" bestFit="1" customWidth="1"/>
    <col min="9276" max="9276" width="9" style="59"/>
    <col min="9277" max="9277" width="11" style="59" bestFit="1" customWidth="1"/>
    <col min="9278" max="9278" width="15.125" style="59" customWidth="1"/>
    <col min="9279" max="9279" width="20.5" style="59" bestFit="1" customWidth="1"/>
    <col min="9280" max="9282" width="9" style="59"/>
    <col min="9283" max="9283" width="11.125" style="59" bestFit="1" customWidth="1"/>
    <col min="9284" max="9284" width="11" style="59" bestFit="1" customWidth="1"/>
    <col min="9285" max="9285" width="9" style="59"/>
    <col min="9286" max="9286" width="7.125" style="59" bestFit="1" customWidth="1"/>
    <col min="9287" max="9287" width="9" style="59"/>
    <col min="9288" max="9288" width="7.125" style="59" bestFit="1" customWidth="1"/>
    <col min="9289" max="9291" width="9" style="59"/>
    <col min="9292" max="9292" width="12.5" style="59" customWidth="1"/>
    <col min="9293" max="9473" width="9" style="59"/>
    <col min="9474" max="9475" width="5.25" style="59" bestFit="1" customWidth="1"/>
    <col min="9476" max="9476" width="17.625" style="59" bestFit="1" customWidth="1"/>
    <col min="9477" max="9477" width="9.5" style="59" bestFit="1" customWidth="1"/>
    <col min="9478" max="9478" width="11.625" style="59" bestFit="1" customWidth="1"/>
    <col min="9479" max="9479" width="11.375" style="59" bestFit="1" customWidth="1"/>
    <col min="9480" max="9481" width="11.375" style="59" customWidth="1"/>
    <col min="9482" max="9482" width="28.875" style="59" bestFit="1" customWidth="1"/>
    <col min="9483" max="9483" width="10.125" style="59" bestFit="1" customWidth="1"/>
    <col min="9484" max="9484" width="13" style="59" bestFit="1" customWidth="1"/>
    <col min="9485" max="9486" width="9" style="59"/>
    <col min="9487" max="9487" width="11" style="59" bestFit="1" customWidth="1"/>
    <col min="9488" max="9490" width="10.5" style="59" bestFit="1" customWidth="1"/>
    <col min="9491" max="9493" width="9.5" style="59" customWidth="1"/>
    <col min="9494" max="9494" width="11.5" style="59" bestFit="1" customWidth="1"/>
    <col min="9495" max="9495" width="9" style="59"/>
    <col min="9496" max="9496" width="13" style="59" bestFit="1" customWidth="1"/>
    <col min="9497" max="9497" width="16.875" style="59" customWidth="1"/>
    <col min="9498" max="9498" width="19.5" style="59" customWidth="1"/>
    <col min="9499" max="9499" width="13" style="59" customWidth="1"/>
    <col min="9500" max="9501" width="11" style="59" customWidth="1"/>
    <col min="9502" max="9502" width="15.125" style="59" customWidth="1"/>
    <col min="9503" max="9503" width="17.125" style="59" customWidth="1"/>
    <col min="9504" max="9504" width="13" style="59" customWidth="1"/>
    <col min="9505" max="9505" width="9" style="59"/>
    <col min="9506" max="9507" width="11" style="59" customWidth="1"/>
    <col min="9508" max="9508" width="9" style="59"/>
    <col min="9509" max="9509" width="15.125" style="59" customWidth="1"/>
    <col min="9510" max="9510" width="17.125" style="59" customWidth="1"/>
    <col min="9511" max="9511" width="13" style="59" customWidth="1"/>
    <col min="9512" max="9512" width="14.125" style="59" customWidth="1"/>
    <col min="9513" max="9514" width="11" style="59" bestFit="1" customWidth="1"/>
    <col min="9515" max="9515" width="15.125" style="59" bestFit="1" customWidth="1"/>
    <col min="9516" max="9516" width="9" style="59"/>
    <col min="9517" max="9517" width="7.5" style="59" customWidth="1"/>
    <col min="9518" max="9518" width="11.625" style="59" customWidth="1"/>
    <col min="9519" max="9519" width="16.125" style="59" customWidth="1"/>
    <col min="9520" max="9520" width="9" style="59"/>
    <col min="9521" max="9521" width="5.25" style="59" customWidth="1"/>
    <col min="9522" max="9522" width="9" style="59"/>
    <col min="9523" max="9523" width="15.125" style="59" customWidth="1"/>
    <col min="9524" max="9525" width="13" style="59" customWidth="1"/>
    <col min="9526" max="9526" width="7.125" style="59" customWidth="1"/>
    <col min="9527" max="9527" width="15.125" style="59" customWidth="1"/>
    <col min="9528" max="9528" width="10" style="59" customWidth="1"/>
    <col min="9529" max="9529" width="11.75" style="59" customWidth="1"/>
    <col min="9530" max="9530" width="6.25" style="59" customWidth="1"/>
    <col min="9531" max="9531" width="11.25" style="59" bestFit="1" customWidth="1"/>
    <col min="9532" max="9532" width="9" style="59"/>
    <col min="9533" max="9533" width="11" style="59" bestFit="1" customWidth="1"/>
    <col min="9534" max="9534" width="15.125" style="59" customWidth="1"/>
    <col min="9535" max="9535" width="20.5" style="59" bestFit="1" customWidth="1"/>
    <col min="9536" max="9538" width="9" style="59"/>
    <col min="9539" max="9539" width="11.125" style="59" bestFit="1" customWidth="1"/>
    <col min="9540" max="9540" width="11" style="59" bestFit="1" customWidth="1"/>
    <col min="9541" max="9541" width="9" style="59"/>
    <col min="9542" max="9542" width="7.125" style="59" bestFit="1" customWidth="1"/>
    <col min="9543" max="9543" width="9" style="59"/>
    <col min="9544" max="9544" width="7.125" style="59" bestFit="1" customWidth="1"/>
    <col min="9545" max="9547" width="9" style="59"/>
    <col min="9548" max="9548" width="12.5" style="59" customWidth="1"/>
    <col min="9549" max="9729" width="9" style="59"/>
    <col min="9730" max="9731" width="5.25" style="59" bestFit="1" customWidth="1"/>
    <col min="9732" max="9732" width="17.625" style="59" bestFit="1" customWidth="1"/>
    <col min="9733" max="9733" width="9.5" style="59" bestFit="1" customWidth="1"/>
    <col min="9734" max="9734" width="11.625" style="59" bestFit="1" customWidth="1"/>
    <col min="9735" max="9735" width="11.375" style="59" bestFit="1" customWidth="1"/>
    <col min="9736" max="9737" width="11.375" style="59" customWidth="1"/>
    <col min="9738" max="9738" width="28.875" style="59" bestFit="1" customWidth="1"/>
    <col min="9739" max="9739" width="10.125" style="59" bestFit="1" customWidth="1"/>
    <col min="9740" max="9740" width="13" style="59" bestFit="1" customWidth="1"/>
    <col min="9741" max="9742" width="9" style="59"/>
    <col min="9743" max="9743" width="11" style="59" bestFit="1" customWidth="1"/>
    <col min="9744" max="9746" width="10.5" style="59" bestFit="1" customWidth="1"/>
    <col min="9747" max="9749" width="9.5" style="59" customWidth="1"/>
    <col min="9750" max="9750" width="11.5" style="59" bestFit="1" customWidth="1"/>
    <col min="9751" max="9751" width="9" style="59"/>
    <col min="9752" max="9752" width="13" style="59" bestFit="1" customWidth="1"/>
    <col min="9753" max="9753" width="16.875" style="59" customWidth="1"/>
    <col min="9754" max="9754" width="19.5" style="59" customWidth="1"/>
    <col min="9755" max="9755" width="13" style="59" customWidth="1"/>
    <col min="9756" max="9757" width="11" style="59" customWidth="1"/>
    <col min="9758" max="9758" width="15.125" style="59" customWidth="1"/>
    <col min="9759" max="9759" width="17.125" style="59" customWidth="1"/>
    <col min="9760" max="9760" width="13" style="59" customWidth="1"/>
    <col min="9761" max="9761" width="9" style="59"/>
    <col min="9762" max="9763" width="11" style="59" customWidth="1"/>
    <col min="9764" max="9764" width="9" style="59"/>
    <col min="9765" max="9765" width="15.125" style="59" customWidth="1"/>
    <col min="9766" max="9766" width="17.125" style="59" customWidth="1"/>
    <col min="9767" max="9767" width="13" style="59" customWidth="1"/>
    <col min="9768" max="9768" width="14.125" style="59" customWidth="1"/>
    <col min="9769" max="9770" width="11" style="59" bestFit="1" customWidth="1"/>
    <col min="9771" max="9771" width="15.125" style="59" bestFit="1" customWidth="1"/>
    <col min="9772" max="9772" width="9" style="59"/>
    <col min="9773" max="9773" width="7.5" style="59" customWidth="1"/>
    <col min="9774" max="9774" width="11.625" style="59" customWidth="1"/>
    <col min="9775" max="9775" width="16.125" style="59" customWidth="1"/>
    <col min="9776" max="9776" width="9" style="59"/>
    <col min="9777" max="9777" width="5.25" style="59" customWidth="1"/>
    <col min="9778" max="9778" width="9" style="59"/>
    <col min="9779" max="9779" width="15.125" style="59" customWidth="1"/>
    <col min="9780" max="9781" width="13" style="59" customWidth="1"/>
    <col min="9782" max="9782" width="7.125" style="59" customWidth="1"/>
    <col min="9783" max="9783" width="15.125" style="59" customWidth="1"/>
    <col min="9784" max="9784" width="10" style="59" customWidth="1"/>
    <col min="9785" max="9785" width="11.75" style="59" customWidth="1"/>
    <col min="9786" max="9786" width="6.25" style="59" customWidth="1"/>
    <col min="9787" max="9787" width="11.25" style="59" bestFit="1" customWidth="1"/>
    <col min="9788" max="9788" width="9" style="59"/>
    <col min="9789" max="9789" width="11" style="59" bestFit="1" customWidth="1"/>
    <col min="9790" max="9790" width="15.125" style="59" customWidth="1"/>
    <col min="9791" max="9791" width="20.5" style="59" bestFit="1" customWidth="1"/>
    <col min="9792" max="9794" width="9" style="59"/>
    <col min="9795" max="9795" width="11.125" style="59" bestFit="1" customWidth="1"/>
    <col min="9796" max="9796" width="11" style="59" bestFit="1" customWidth="1"/>
    <col min="9797" max="9797" width="9" style="59"/>
    <col min="9798" max="9798" width="7.125" style="59" bestFit="1" customWidth="1"/>
    <col min="9799" max="9799" width="9" style="59"/>
    <col min="9800" max="9800" width="7.125" style="59" bestFit="1" customWidth="1"/>
    <col min="9801" max="9803" width="9" style="59"/>
    <col min="9804" max="9804" width="12.5" style="59" customWidth="1"/>
    <col min="9805" max="9985" width="9" style="59"/>
    <col min="9986" max="9987" width="5.25" style="59" bestFit="1" customWidth="1"/>
    <col min="9988" max="9988" width="17.625" style="59" bestFit="1" customWidth="1"/>
    <col min="9989" max="9989" width="9.5" style="59" bestFit="1" customWidth="1"/>
    <col min="9990" max="9990" width="11.625" style="59" bestFit="1" customWidth="1"/>
    <col min="9991" max="9991" width="11.375" style="59" bestFit="1" customWidth="1"/>
    <col min="9992" max="9993" width="11.375" style="59" customWidth="1"/>
    <col min="9994" max="9994" width="28.875" style="59" bestFit="1" customWidth="1"/>
    <col min="9995" max="9995" width="10.125" style="59" bestFit="1" customWidth="1"/>
    <col min="9996" max="9996" width="13" style="59" bestFit="1" customWidth="1"/>
    <col min="9997" max="9998" width="9" style="59"/>
    <col min="9999" max="9999" width="11" style="59" bestFit="1" customWidth="1"/>
    <col min="10000" max="10002" width="10.5" style="59" bestFit="1" customWidth="1"/>
    <col min="10003" max="10005" width="9.5" style="59" customWidth="1"/>
    <col min="10006" max="10006" width="11.5" style="59" bestFit="1" customWidth="1"/>
    <col min="10007" max="10007" width="9" style="59"/>
    <col min="10008" max="10008" width="13" style="59" bestFit="1" customWidth="1"/>
    <col min="10009" max="10009" width="16.875" style="59" customWidth="1"/>
    <col min="10010" max="10010" width="19.5" style="59" customWidth="1"/>
    <col min="10011" max="10011" width="13" style="59" customWidth="1"/>
    <col min="10012" max="10013" width="11" style="59" customWidth="1"/>
    <col min="10014" max="10014" width="15.125" style="59" customWidth="1"/>
    <col min="10015" max="10015" width="17.125" style="59" customWidth="1"/>
    <col min="10016" max="10016" width="13" style="59" customWidth="1"/>
    <col min="10017" max="10017" width="9" style="59"/>
    <col min="10018" max="10019" width="11" style="59" customWidth="1"/>
    <col min="10020" max="10020" width="9" style="59"/>
    <col min="10021" max="10021" width="15.125" style="59" customWidth="1"/>
    <col min="10022" max="10022" width="17.125" style="59" customWidth="1"/>
    <col min="10023" max="10023" width="13" style="59" customWidth="1"/>
    <col min="10024" max="10024" width="14.125" style="59" customWidth="1"/>
    <col min="10025" max="10026" width="11" style="59" bestFit="1" customWidth="1"/>
    <col min="10027" max="10027" width="15.125" style="59" bestFit="1" customWidth="1"/>
    <col min="10028" max="10028" width="9" style="59"/>
    <col min="10029" max="10029" width="7.5" style="59" customWidth="1"/>
    <col min="10030" max="10030" width="11.625" style="59" customWidth="1"/>
    <col min="10031" max="10031" width="16.125" style="59" customWidth="1"/>
    <col min="10032" max="10032" width="9" style="59"/>
    <col min="10033" max="10033" width="5.25" style="59" customWidth="1"/>
    <col min="10034" max="10034" width="9" style="59"/>
    <col min="10035" max="10035" width="15.125" style="59" customWidth="1"/>
    <col min="10036" max="10037" width="13" style="59" customWidth="1"/>
    <col min="10038" max="10038" width="7.125" style="59" customWidth="1"/>
    <col min="10039" max="10039" width="15.125" style="59" customWidth="1"/>
    <col min="10040" max="10040" width="10" style="59" customWidth="1"/>
    <col min="10041" max="10041" width="11.75" style="59" customWidth="1"/>
    <col min="10042" max="10042" width="6.25" style="59" customWidth="1"/>
    <col min="10043" max="10043" width="11.25" style="59" bestFit="1" customWidth="1"/>
    <col min="10044" max="10044" width="9" style="59"/>
    <col min="10045" max="10045" width="11" style="59" bestFit="1" customWidth="1"/>
    <col min="10046" max="10046" width="15.125" style="59" customWidth="1"/>
    <col min="10047" max="10047" width="20.5" style="59" bestFit="1" customWidth="1"/>
    <col min="10048" max="10050" width="9" style="59"/>
    <col min="10051" max="10051" width="11.125" style="59" bestFit="1" customWidth="1"/>
    <col min="10052" max="10052" width="11" style="59" bestFit="1" customWidth="1"/>
    <col min="10053" max="10053" width="9" style="59"/>
    <col min="10054" max="10054" width="7.125" style="59" bestFit="1" customWidth="1"/>
    <col min="10055" max="10055" width="9" style="59"/>
    <col min="10056" max="10056" width="7.125" style="59" bestFit="1" customWidth="1"/>
    <col min="10057" max="10059" width="9" style="59"/>
    <col min="10060" max="10060" width="12.5" style="59" customWidth="1"/>
    <col min="10061" max="10241" width="9" style="59"/>
    <col min="10242" max="10243" width="5.25" style="59" bestFit="1" customWidth="1"/>
    <col min="10244" max="10244" width="17.625" style="59" bestFit="1" customWidth="1"/>
    <col min="10245" max="10245" width="9.5" style="59" bestFit="1" customWidth="1"/>
    <col min="10246" max="10246" width="11.625" style="59" bestFit="1" customWidth="1"/>
    <col min="10247" max="10247" width="11.375" style="59" bestFit="1" customWidth="1"/>
    <col min="10248" max="10249" width="11.375" style="59" customWidth="1"/>
    <col min="10250" max="10250" width="28.875" style="59" bestFit="1" customWidth="1"/>
    <col min="10251" max="10251" width="10.125" style="59" bestFit="1" customWidth="1"/>
    <col min="10252" max="10252" width="13" style="59" bestFit="1" customWidth="1"/>
    <col min="10253" max="10254" width="9" style="59"/>
    <col min="10255" max="10255" width="11" style="59" bestFit="1" customWidth="1"/>
    <col min="10256" max="10258" width="10.5" style="59" bestFit="1" customWidth="1"/>
    <col min="10259" max="10261" width="9.5" style="59" customWidth="1"/>
    <col min="10262" max="10262" width="11.5" style="59" bestFit="1" customWidth="1"/>
    <col min="10263" max="10263" width="9" style="59"/>
    <col min="10264" max="10264" width="13" style="59" bestFit="1" customWidth="1"/>
    <col min="10265" max="10265" width="16.875" style="59" customWidth="1"/>
    <col min="10266" max="10266" width="19.5" style="59" customWidth="1"/>
    <col min="10267" max="10267" width="13" style="59" customWidth="1"/>
    <col min="10268" max="10269" width="11" style="59" customWidth="1"/>
    <col min="10270" max="10270" width="15.125" style="59" customWidth="1"/>
    <col min="10271" max="10271" width="17.125" style="59" customWidth="1"/>
    <col min="10272" max="10272" width="13" style="59" customWidth="1"/>
    <col min="10273" max="10273" width="9" style="59"/>
    <col min="10274" max="10275" width="11" style="59" customWidth="1"/>
    <col min="10276" max="10276" width="9" style="59"/>
    <col min="10277" max="10277" width="15.125" style="59" customWidth="1"/>
    <col min="10278" max="10278" width="17.125" style="59" customWidth="1"/>
    <col min="10279" max="10279" width="13" style="59" customWidth="1"/>
    <col min="10280" max="10280" width="14.125" style="59" customWidth="1"/>
    <col min="10281" max="10282" width="11" style="59" bestFit="1" customWidth="1"/>
    <col min="10283" max="10283" width="15.125" style="59" bestFit="1" customWidth="1"/>
    <col min="10284" max="10284" width="9" style="59"/>
    <col min="10285" max="10285" width="7.5" style="59" customWidth="1"/>
    <col min="10286" max="10286" width="11.625" style="59" customWidth="1"/>
    <col min="10287" max="10287" width="16.125" style="59" customWidth="1"/>
    <col min="10288" max="10288" width="9" style="59"/>
    <col min="10289" max="10289" width="5.25" style="59" customWidth="1"/>
    <col min="10290" max="10290" width="9" style="59"/>
    <col min="10291" max="10291" width="15.125" style="59" customWidth="1"/>
    <col min="10292" max="10293" width="13" style="59" customWidth="1"/>
    <col min="10294" max="10294" width="7.125" style="59" customWidth="1"/>
    <col min="10295" max="10295" width="15.125" style="59" customWidth="1"/>
    <col min="10296" max="10296" width="10" style="59" customWidth="1"/>
    <col min="10297" max="10297" width="11.75" style="59" customWidth="1"/>
    <col min="10298" max="10298" width="6.25" style="59" customWidth="1"/>
    <col min="10299" max="10299" width="11.25" style="59" bestFit="1" customWidth="1"/>
    <col min="10300" max="10300" width="9" style="59"/>
    <col min="10301" max="10301" width="11" style="59" bestFit="1" customWidth="1"/>
    <col min="10302" max="10302" width="15.125" style="59" customWidth="1"/>
    <col min="10303" max="10303" width="20.5" style="59" bestFit="1" customWidth="1"/>
    <col min="10304" max="10306" width="9" style="59"/>
    <col min="10307" max="10307" width="11.125" style="59" bestFit="1" customWidth="1"/>
    <col min="10308" max="10308" width="11" style="59" bestFit="1" customWidth="1"/>
    <col min="10309" max="10309" width="9" style="59"/>
    <col min="10310" max="10310" width="7.125" style="59" bestFit="1" customWidth="1"/>
    <col min="10311" max="10311" width="9" style="59"/>
    <col min="10312" max="10312" width="7.125" style="59" bestFit="1" customWidth="1"/>
    <col min="10313" max="10315" width="9" style="59"/>
    <col min="10316" max="10316" width="12.5" style="59" customWidth="1"/>
    <col min="10317" max="10497" width="9" style="59"/>
    <col min="10498" max="10499" width="5.25" style="59" bestFit="1" customWidth="1"/>
    <col min="10500" max="10500" width="17.625" style="59" bestFit="1" customWidth="1"/>
    <col min="10501" max="10501" width="9.5" style="59" bestFit="1" customWidth="1"/>
    <col min="10502" max="10502" width="11.625" style="59" bestFit="1" customWidth="1"/>
    <col min="10503" max="10503" width="11.375" style="59" bestFit="1" customWidth="1"/>
    <col min="10504" max="10505" width="11.375" style="59" customWidth="1"/>
    <col min="10506" max="10506" width="28.875" style="59" bestFit="1" customWidth="1"/>
    <col min="10507" max="10507" width="10.125" style="59" bestFit="1" customWidth="1"/>
    <col min="10508" max="10508" width="13" style="59" bestFit="1" customWidth="1"/>
    <col min="10509" max="10510" width="9" style="59"/>
    <col min="10511" max="10511" width="11" style="59" bestFit="1" customWidth="1"/>
    <col min="10512" max="10514" width="10.5" style="59" bestFit="1" customWidth="1"/>
    <col min="10515" max="10517" width="9.5" style="59" customWidth="1"/>
    <col min="10518" max="10518" width="11.5" style="59" bestFit="1" customWidth="1"/>
    <col min="10519" max="10519" width="9" style="59"/>
    <col min="10520" max="10520" width="13" style="59" bestFit="1" customWidth="1"/>
    <col min="10521" max="10521" width="16.875" style="59" customWidth="1"/>
    <col min="10522" max="10522" width="19.5" style="59" customWidth="1"/>
    <col min="10523" max="10523" width="13" style="59" customWidth="1"/>
    <col min="10524" max="10525" width="11" style="59" customWidth="1"/>
    <col min="10526" max="10526" width="15.125" style="59" customWidth="1"/>
    <col min="10527" max="10527" width="17.125" style="59" customWidth="1"/>
    <col min="10528" max="10528" width="13" style="59" customWidth="1"/>
    <col min="10529" max="10529" width="9" style="59"/>
    <col min="10530" max="10531" width="11" style="59" customWidth="1"/>
    <col min="10532" max="10532" width="9" style="59"/>
    <col min="10533" max="10533" width="15.125" style="59" customWidth="1"/>
    <col min="10534" max="10534" width="17.125" style="59" customWidth="1"/>
    <col min="10535" max="10535" width="13" style="59" customWidth="1"/>
    <col min="10536" max="10536" width="14.125" style="59" customWidth="1"/>
    <col min="10537" max="10538" width="11" style="59" bestFit="1" customWidth="1"/>
    <col min="10539" max="10539" width="15.125" style="59" bestFit="1" customWidth="1"/>
    <col min="10540" max="10540" width="9" style="59"/>
    <col min="10541" max="10541" width="7.5" style="59" customWidth="1"/>
    <col min="10542" max="10542" width="11.625" style="59" customWidth="1"/>
    <col min="10543" max="10543" width="16.125" style="59" customWidth="1"/>
    <col min="10544" max="10544" width="9" style="59"/>
    <col min="10545" max="10545" width="5.25" style="59" customWidth="1"/>
    <col min="10546" max="10546" width="9" style="59"/>
    <col min="10547" max="10547" width="15.125" style="59" customWidth="1"/>
    <col min="10548" max="10549" width="13" style="59" customWidth="1"/>
    <col min="10550" max="10550" width="7.125" style="59" customWidth="1"/>
    <col min="10551" max="10551" width="15.125" style="59" customWidth="1"/>
    <col min="10552" max="10552" width="10" style="59" customWidth="1"/>
    <col min="10553" max="10553" width="11.75" style="59" customWidth="1"/>
    <col min="10554" max="10554" width="6.25" style="59" customWidth="1"/>
    <col min="10555" max="10555" width="11.25" style="59" bestFit="1" customWidth="1"/>
    <col min="10556" max="10556" width="9" style="59"/>
    <col min="10557" max="10557" width="11" style="59" bestFit="1" customWidth="1"/>
    <col min="10558" max="10558" width="15.125" style="59" customWidth="1"/>
    <col min="10559" max="10559" width="20.5" style="59" bestFit="1" customWidth="1"/>
    <col min="10560" max="10562" width="9" style="59"/>
    <col min="10563" max="10563" width="11.125" style="59" bestFit="1" customWidth="1"/>
    <col min="10564" max="10564" width="11" style="59" bestFit="1" customWidth="1"/>
    <col min="10565" max="10565" width="9" style="59"/>
    <col min="10566" max="10566" width="7.125" style="59" bestFit="1" customWidth="1"/>
    <col min="10567" max="10567" width="9" style="59"/>
    <col min="10568" max="10568" width="7.125" style="59" bestFit="1" customWidth="1"/>
    <col min="10569" max="10571" width="9" style="59"/>
    <col min="10572" max="10572" width="12.5" style="59" customWidth="1"/>
    <col min="10573" max="10753" width="9" style="59"/>
    <col min="10754" max="10755" width="5.25" style="59" bestFit="1" customWidth="1"/>
    <col min="10756" max="10756" width="17.625" style="59" bestFit="1" customWidth="1"/>
    <col min="10757" max="10757" width="9.5" style="59" bestFit="1" customWidth="1"/>
    <col min="10758" max="10758" width="11.625" style="59" bestFit="1" customWidth="1"/>
    <col min="10759" max="10759" width="11.375" style="59" bestFit="1" customWidth="1"/>
    <col min="10760" max="10761" width="11.375" style="59" customWidth="1"/>
    <col min="10762" max="10762" width="28.875" style="59" bestFit="1" customWidth="1"/>
    <col min="10763" max="10763" width="10.125" style="59" bestFit="1" customWidth="1"/>
    <col min="10764" max="10764" width="13" style="59" bestFit="1" customWidth="1"/>
    <col min="10765" max="10766" width="9" style="59"/>
    <col min="10767" max="10767" width="11" style="59" bestFit="1" customWidth="1"/>
    <col min="10768" max="10770" width="10.5" style="59" bestFit="1" customWidth="1"/>
    <col min="10771" max="10773" width="9.5" style="59" customWidth="1"/>
    <col min="10774" max="10774" width="11.5" style="59" bestFit="1" customWidth="1"/>
    <col min="10775" max="10775" width="9" style="59"/>
    <col min="10776" max="10776" width="13" style="59" bestFit="1" customWidth="1"/>
    <col min="10777" max="10777" width="16.875" style="59" customWidth="1"/>
    <col min="10778" max="10778" width="19.5" style="59" customWidth="1"/>
    <col min="10779" max="10779" width="13" style="59" customWidth="1"/>
    <col min="10780" max="10781" width="11" style="59" customWidth="1"/>
    <col min="10782" max="10782" width="15.125" style="59" customWidth="1"/>
    <col min="10783" max="10783" width="17.125" style="59" customWidth="1"/>
    <col min="10784" max="10784" width="13" style="59" customWidth="1"/>
    <col min="10785" max="10785" width="9" style="59"/>
    <col min="10786" max="10787" width="11" style="59" customWidth="1"/>
    <col min="10788" max="10788" width="9" style="59"/>
    <col min="10789" max="10789" width="15.125" style="59" customWidth="1"/>
    <col min="10790" max="10790" width="17.125" style="59" customWidth="1"/>
    <col min="10791" max="10791" width="13" style="59" customWidth="1"/>
    <col min="10792" max="10792" width="14.125" style="59" customWidth="1"/>
    <col min="10793" max="10794" width="11" style="59" bestFit="1" customWidth="1"/>
    <col min="10795" max="10795" width="15.125" style="59" bestFit="1" customWidth="1"/>
    <col min="10796" max="10796" width="9" style="59"/>
    <col min="10797" max="10797" width="7.5" style="59" customWidth="1"/>
    <col min="10798" max="10798" width="11.625" style="59" customWidth="1"/>
    <col min="10799" max="10799" width="16.125" style="59" customWidth="1"/>
    <col min="10800" max="10800" width="9" style="59"/>
    <col min="10801" max="10801" width="5.25" style="59" customWidth="1"/>
    <col min="10802" max="10802" width="9" style="59"/>
    <col min="10803" max="10803" width="15.125" style="59" customWidth="1"/>
    <col min="10804" max="10805" width="13" style="59" customWidth="1"/>
    <col min="10806" max="10806" width="7.125" style="59" customWidth="1"/>
    <col min="10807" max="10807" width="15.125" style="59" customWidth="1"/>
    <col min="10808" max="10808" width="10" style="59" customWidth="1"/>
    <col min="10809" max="10809" width="11.75" style="59" customWidth="1"/>
    <col min="10810" max="10810" width="6.25" style="59" customWidth="1"/>
    <col min="10811" max="10811" width="11.25" style="59" bestFit="1" customWidth="1"/>
    <col min="10812" max="10812" width="9" style="59"/>
    <col min="10813" max="10813" width="11" style="59" bestFit="1" customWidth="1"/>
    <col min="10814" max="10814" width="15.125" style="59" customWidth="1"/>
    <col min="10815" max="10815" width="20.5" style="59" bestFit="1" customWidth="1"/>
    <col min="10816" max="10818" width="9" style="59"/>
    <col min="10819" max="10819" width="11.125" style="59" bestFit="1" customWidth="1"/>
    <col min="10820" max="10820" width="11" style="59" bestFit="1" customWidth="1"/>
    <col min="10821" max="10821" width="9" style="59"/>
    <col min="10822" max="10822" width="7.125" style="59" bestFit="1" customWidth="1"/>
    <col min="10823" max="10823" width="9" style="59"/>
    <col min="10824" max="10824" width="7.125" style="59" bestFit="1" customWidth="1"/>
    <col min="10825" max="10827" width="9" style="59"/>
    <col min="10828" max="10828" width="12.5" style="59" customWidth="1"/>
    <col min="10829" max="11009" width="9" style="59"/>
    <col min="11010" max="11011" width="5.25" style="59" bestFit="1" customWidth="1"/>
    <col min="11012" max="11012" width="17.625" style="59" bestFit="1" customWidth="1"/>
    <col min="11013" max="11013" width="9.5" style="59" bestFit="1" customWidth="1"/>
    <col min="11014" max="11014" width="11.625" style="59" bestFit="1" customWidth="1"/>
    <col min="11015" max="11015" width="11.375" style="59" bestFit="1" customWidth="1"/>
    <col min="11016" max="11017" width="11.375" style="59" customWidth="1"/>
    <col min="11018" max="11018" width="28.875" style="59" bestFit="1" customWidth="1"/>
    <col min="11019" max="11019" width="10.125" style="59" bestFit="1" customWidth="1"/>
    <col min="11020" max="11020" width="13" style="59" bestFit="1" customWidth="1"/>
    <col min="11021" max="11022" width="9" style="59"/>
    <col min="11023" max="11023" width="11" style="59" bestFit="1" customWidth="1"/>
    <col min="11024" max="11026" width="10.5" style="59" bestFit="1" customWidth="1"/>
    <col min="11027" max="11029" width="9.5" style="59" customWidth="1"/>
    <col min="11030" max="11030" width="11.5" style="59" bestFit="1" customWidth="1"/>
    <col min="11031" max="11031" width="9" style="59"/>
    <col min="11032" max="11032" width="13" style="59" bestFit="1" customWidth="1"/>
    <col min="11033" max="11033" width="16.875" style="59" customWidth="1"/>
    <col min="11034" max="11034" width="19.5" style="59" customWidth="1"/>
    <col min="11035" max="11035" width="13" style="59" customWidth="1"/>
    <col min="11036" max="11037" width="11" style="59" customWidth="1"/>
    <col min="11038" max="11038" width="15.125" style="59" customWidth="1"/>
    <col min="11039" max="11039" width="17.125" style="59" customWidth="1"/>
    <col min="11040" max="11040" width="13" style="59" customWidth="1"/>
    <col min="11041" max="11041" width="9" style="59"/>
    <col min="11042" max="11043" width="11" style="59" customWidth="1"/>
    <col min="11044" max="11044" width="9" style="59"/>
    <col min="11045" max="11045" width="15.125" style="59" customWidth="1"/>
    <col min="11046" max="11046" width="17.125" style="59" customWidth="1"/>
    <col min="11047" max="11047" width="13" style="59" customWidth="1"/>
    <col min="11048" max="11048" width="14.125" style="59" customWidth="1"/>
    <col min="11049" max="11050" width="11" style="59" bestFit="1" customWidth="1"/>
    <col min="11051" max="11051" width="15.125" style="59" bestFit="1" customWidth="1"/>
    <col min="11052" max="11052" width="9" style="59"/>
    <col min="11053" max="11053" width="7.5" style="59" customWidth="1"/>
    <col min="11054" max="11054" width="11.625" style="59" customWidth="1"/>
    <col min="11055" max="11055" width="16.125" style="59" customWidth="1"/>
    <col min="11056" max="11056" width="9" style="59"/>
    <col min="11057" max="11057" width="5.25" style="59" customWidth="1"/>
    <col min="11058" max="11058" width="9" style="59"/>
    <col min="11059" max="11059" width="15.125" style="59" customWidth="1"/>
    <col min="11060" max="11061" width="13" style="59" customWidth="1"/>
    <col min="11062" max="11062" width="7.125" style="59" customWidth="1"/>
    <col min="11063" max="11063" width="15.125" style="59" customWidth="1"/>
    <col min="11064" max="11064" width="10" style="59" customWidth="1"/>
    <col min="11065" max="11065" width="11.75" style="59" customWidth="1"/>
    <col min="11066" max="11066" width="6.25" style="59" customWidth="1"/>
    <col min="11067" max="11067" width="11.25" style="59" bestFit="1" customWidth="1"/>
    <col min="11068" max="11068" width="9" style="59"/>
    <col min="11069" max="11069" width="11" style="59" bestFit="1" customWidth="1"/>
    <col min="11070" max="11070" width="15.125" style="59" customWidth="1"/>
    <col min="11071" max="11071" width="20.5" style="59" bestFit="1" customWidth="1"/>
    <col min="11072" max="11074" width="9" style="59"/>
    <col min="11075" max="11075" width="11.125" style="59" bestFit="1" customWidth="1"/>
    <col min="11076" max="11076" width="11" style="59" bestFit="1" customWidth="1"/>
    <col min="11077" max="11077" width="9" style="59"/>
    <col min="11078" max="11078" width="7.125" style="59" bestFit="1" customWidth="1"/>
    <col min="11079" max="11079" width="9" style="59"/>
    <col min="11080" max="11080" width="7.125" style="59" bestFit="1" customWidth="1"/>
    <col min="11081" max="11083" width="9" style="59"/>
    <col min="11084" max="11084" width="12.5" style="59" customWidth="1"/>
    <col min="11085" max="11265" width="9" style="59"/>
    <col min="11266" max="11267" width="5.25" style="59" bestFit="1" customWidth="1"/>
    <col min="11268" max="11268" width="17.625" style="59" bestFit="1" customWidth="1"/>
    <col min="11269" max="11269" width="9.5" style="59" bestFit="1" customWidth="1"/>
    <col min="11270" max="11270" width="11.625" style="59" bestFit="1" customWidth="1"/>
    <col min="11271" max="11271" width="11.375" style="59" bestFit="1" customWidth="1"/>
    <col min="11272" max="11273" width="11.375" style="59" customWidth="1"/>
    <col min="11274" max="11274" width="28.875" style="59" bestFit="1" customWidth="1"/>
    <col min="11275" max="11275" width="10.125" style="59" bestFit="1" customWidth="1"/>
    <col min="11276" max="11276" width="13" style="59" bestFit="1" customWidth="1"/>
    <col min="11277" max="11278" width="9" style="59"/>
    <col min="11279" max="11279" width="11" style="59" bestFit="1" customWidth="1"/>
    <col min="11280" max="11282" width="10.5" style="59" bestFit="1" customWidth="1"/>
    <col min="11283" max="11285" width="9.5" style="59" customWidth="1"/>
    <col min="11286" max="11286" width="11.5" style="59" bestFit="1" customWidth="1"/>
    <col min="11287" max="11287" width="9" style="59"/>
    <col min="11288" max="11288" width="13" style="59" bestFit="1" customWidth="1"/>
    <col min="11289" max="11289" width="16.875" style="59" customWidth="1"/>
    <col min="11290" max="11290" width="19.5" style="59" customWidth="1"/>
    <col min="11291" max="11291" width="13" style="59" customWidth="1"/>
    <col min="11292" max="11293" width="11" style="59" customWidth="1"/>
    <col min="11294" max="11294" width="15.125" style="59" customWidth="1"/>
    <col min="11295" max="11295" width="17.125" style="59" customWidth="1"/>
    <col min="11296" max="11296" width="13" style="59" customWidth="1"/>
    <col min="11297" max="11297" width="9" style="59"/>
    <col min="11298" max="11299" width="11" style="59" customWidth="1"/>
    <col min="11300" max="11300" width="9" style="59"/>
    <col min="11301" max="11301" width="15.125" style="59" customWidth="1"/>
    <col min="11302" max="11302" width="17.125" style="59" customWidth="1"/>
    <col min="11303" max="11303" width="13" style="59" customWidth="1"/>
    <col min="11304" max="11304" width="14.125" style="59" customWidth="1"/>
    <col min="11305" max="11306" width="11" style="59" bestFit="1" customWidth="1"/>
    <col min="11307" max="11307" width="15.125" style="59" bestFit="1" customWidth="1"/>
    <col min="11308" max="11308" width="9" style="59"/>
    <col min="11309" max="11309" width="7.5" style="59" customWidth="1"/>
    <col min="11310" max="11310" width="11.625" style="59" customWidth="1"/>
    <col min="11311" max="11311" width="16.125" style="59" customWidth="1"/>
    <col min="11312" max="11312" width="9" style="59"/>
    <col min="11313" max="11313" width="5.25" style="59" customWidth="1"/>
    <col min="11314" max="11314" width="9" style="59"/>
    <col min="11315" max="11315" width="15.125" style="59" customWidth="1"/>
    <col min="11316" max="11317" width="13" style="59" customWidth="1"/>
    <col min="11318" max="11318" width="7.125" style="59" customWidth="1"/>
    <col min="11319" max="11319" width="15.125" style="59" customWidth="1"/>
    <col min="11320" max="11320" width="10" style="59" customWidth="1"/>
    <col min="11321" max="11321" width="11.75" style="59" customWidth="1"/>
    <col min="11322" max="11322" width="6.25" style="59" customWidth="1"/>
    <col min="11323" max="11323" width="11.25" style="59" bestFit="1" customWidth="1"/>
    <col min="11324" max="11324" width="9" style="59"/>
    <col min="11325" max="11325" width="11" style="59" bestFit="1" customWidth="1"/>
    <col min="11326" max="11326" width="15.125" style="59" customWidth="1"/>
    <col min="11327" max="11327" width="20.5" style="59" bestFit="1" customWidth="1"/>
    <col min="11328" max="11330" width="9" style="59"/>
    <col min="11331" max="11331" width="11.125" style="59" bestFit="1" customWidth="1"/>
    <col min="11332" max="11332" width="11" style="59" bestFit="1" customWidth="1"/>
    <col min="11333" max="11333" width="9" style="59"/>
    <col min="11334" max="11334" width="7.125" style="59" bestFit="1" customWidth="1"/>
    <col min="11335" max="11335" width="9" style="59"/>
    <col min="11336" max="11336" width="7.125" style="59" bestFit="1" customWidth="1"/>
    <col min="11337" max="11339" width="9" style="59"/>
    <col min="11340" max="11340" width="12.5" style="59" customWidth="1"/>
    <col min="11341" max="11521" width="9" style="59"/>
    <col min="11522" max="11523" width="5.25" style="59" bestFit="1" customWidth="1"/>
    <col min="11524" max="11524" width="17.625" style="59" bestFit="1" customWidth="1"/>
    <col min="11525" max="11525" width="9.5" style="59" bestFit="1" customWidth="1"/>
    <col min="11526" max="11526" width="11.625" style="59" bestFit="1" customWidth="1"/>
    <col min="11527" max="11527" width="11.375" style="59" bestFit="1" customWidth="1"/>
    <col min="11528" max="11529" width="11.375" style="59" customWidth="1"/>
    <col min="11530" max="11530" width="28.875" style="59" bestFit="1" customWidth="1"/>
    <col min="11531" max="11531" width="10.125" style="59" bestFit="1" customWidth="1"/>
    <col min="11532" max="11532" width="13" style="59" bestFit="1" customWidth="1"/>
    <col min="11533" max="11534" width="9" style="59"/>
    <col min="11535" max="11535" width="11" style="59" bestFit="1" customWidth="1"/>
    <col min="11536" max="11538" width="10.5" style="59" bestFit="1" customWidth="1"/>
    <col min="11539" max="11541" width="9.5" style="59" customWidth="1"/>
    <col min="11542" max="11542" width="11.5" style="59" bestFit="1" customWidth="1"/>
    <col min="11543" max="11543" width="9" style="59"/>
    <col min="11544" max="11544" width="13" style="59" bestFit="1" customWidth="1"/>
    <col min="11545" max="11545" width="16.875" style="59" customWidth="1"/>
    <col min="11546" max="11546" width="19.5" style="59" customWidth="1"/>
    <col min="11547" max="11547" width="13" style="59" customWidth="1"/>
    <col min="11548" max="11549" width="11" style="59" customWidth="1"/>
    <col min="11550" max="11550" width="15.125" style="59" customWidth="1"/>
    <col min="11551" max="11551" width="17.125" style="59" customWidth="1"/>
    <col min="11552" max="11552" width="13" style="59" customWidth="1"/>
    <col min="11553" max="11553" width="9" style="59"/>
    <col min="11554" max="11555" width="11" style="59" customWidth="1"/>
    <col min="11556" max="11556" width="9" style="59"/>
    <col min="11557" max="11557" width="15.125" style="59" customWidth="1"/>
    <col min="11558" max="11558" width="17.125" style="59" customWidth="1"/>
    <col min="11559" max="11559" width="13" style="59" customWidth="1"/>
    <col min="11560" max="11560" width="14.125" style="59" customWidth="1"/>
    <col min="11561" max="11562" width="11" style="59" bestFit="1" customWidth="1"/>
    <col min="11563" max="11563" width="15.125" style="59" bestFit="1" customWidth="1"/>
    <col min="11564" max="11564" width="9" style="59"/>
    <col min="11565" max="11565" width="7.5" style="59" customWidth="1"/>
    <col min="11566" max="11566" width="11.625" style="59" customWidth="1"/>
    <col min="11567" max="11567" width="16.125" style="59" customWidth="1"/>
    <col min="11568" max="11568" width="9" style="59"/>
    <col min="11569" max="11569" width="5.25" style="59" customWidth="1"/>
    <col min="11570" max="11570" width="9" style="59"/>
    <col min="11571" max="11571" width="15.125" style="59" customWidth="1"/>
    <col min="11572" max="11573" width="13" style="59" customWidth="1"/>
    <col min="11574" max="11574" width="7.125" style="59" customWidth="1"/>
    <col min="11575" max="11575" width="15.125" style="59" customWidth="1"/>
    <col min="11576" max="11576" width="10" style="59" customWidth="1"/>
    <col min="11577" max="11577" width="11.75" style="59" customWidth="1"/>
    <col min="11578" max="11578" width="6.25" style="59" customWidth="1"/>
    <col min="11579" max="11579" width="11.25" style="59" bestFit="1" customWidth="1"/>
    <col min="11580" max="11580" width="9" style="59"/>
    <col min="11581" max="11581" width="11" style="59" bestFit="1" customWidth="1"/>
    <col min="11582" max="11582" width="15.125" style="59" customWidth="1"/>
    <col min="11583" max="11583" width="20.5" style="59" bestFit="1" customWidth="1"/>
    <col min="11584" max="11586" width="9" style="59"/>
    <col min="11587" max="11587" width="11.125" style="59" bestFit="1" customWidth="1"/>
    <col min="11588" max="11588" width="11" style="59" bestFit="1" customWidth="1"/>
    <col min="11589" max="11589" width="9" style="59"/>
    <col min="11590" max="11590" width="7.125" style="59" bestFit="1" customWidth="1"/>
    <col min="11591" max="11591" width="9" style="59"/>
    <col min="11592" max="11592" width="7.125" style="59" bestFit="1" customWidth="1"/>
    <col min="11593" max="11595" width="9" style="59"/>
    <col min="11596" max="11596" width="12.5" style="59" customWidth="1"/>
    <col min="11597" max="11777" width="9" style="59"/>
    <col min="11778" max="11779" width="5.25" style="59" bestFit="1" customWidth="1"/>
    <col min="11780" max="11780" width="17.625" style="59" bestFit="1" customWidth="1"/>
    <col min="11781" max="11781" width="9.5" style="59" bestFit="1" customWidth="1"/>
    <col min="11782" max="11782" width="11.625" style="59" bestFit="1" customWidth="1"/>
    <col min="11783" max="11783" width="11.375" style="59" bestFit="1" customWidth="1"/>
    <col min="11784" max="11785" width="11.375" style="59" customWidth="1"/>
    <col min="11786" max="11786" width="28.875" style="59" bestFit="1" customWidth="1"/>
    <col min="11787" max="11787" width="10.125" style="59" bestFit="1" customWidth="1"/>
    <col min="11788" max="11788" width="13" style="59" bestFit="1" customWidth="1"/>
    <col min="11789" max="11790" width="9" style="59"/>
    <col min="11791" max="11791" width="11" style="59" bestFit="1" customWidth="1"/>
    <col min="11792" max="11794" width="10.5" style="59" bestFit="1" customWidth="1"/>
    <col min="11795" max="11797" width="9.5" style="59" customWidth="1"/>
    <col min="11798" max="11798" width="11.5" style="59" bestFit="1" customWidth="1"/>
    <col min="11799" max="11799" width="9" style="59"/>
    <col min="11800" max="11800" width="13" style="59" bestFit="1" customWidth="1"/>
    <col min="11801" max="11801" width="16.875" style="59" customWidth="1"/>
    <col min="11802" max="11802" width="19.5" style="59" customWidth="1"/>
    <col min="11803" max="11803" width="13" style="59" customWidth="1"/>
    <col min="11804" max="11805" width="11" style="59" customWidth="1"/>
    <col min="11806" max="11806" width="15.125" style="59" customWidth="1"/>
    <col min="11807" max="11807" width="17.125" style="59" customWidth="1"/>
    <col min="11808" max="11808" width="13" style="59" customWidth="1"/>
    <col min="11809" max="11809" width="9" style="59"/>
    <col min="11810" max="11811" width="11" style="59" customWidth="1"/>
    <col min="11812" max="11812" width="9" style="59"/>
    <col min="11813" max="11813" width="15.125" style="59" customWidth="1"/>
    <col min="11814" max="11814" width="17.125" style="59" customWidth="1"/>
    <col min="11815" max="11815" width="13" style="59" customWidth="1"/>
    <col min="11816" max="11816" width="14.125" style="59" customWidth="1"/>
    <col min="11817" max="11818" width="11" style="59" bestFit="1" customWidth="1"/>
    <col min="11819" max="11819" width="15.125" style="59" bestFit="1" customWidth="1"/>
    <col min="11820" max="11820" width="9" style="59"/>
    <col min="11821" max="11821" width="7.5" style="59" customWidth="1"/>
    <col min="11822" max="11822" width="11.625" style="59" customWidth="1"/>
    <col min="11823" max="11823" width="16.125" style="59" customWidth="1"/>
    <col min="11824" max="11824" width="9" style="59"/>
    <col min="11825" max="11825" width="5.25" style="59" customWidth="1"/>
    <col min="11826" max="11826" width="9" style="59"/>
    <col min="11827" max="11827" width="15.125" style="59" customWidth="1"/>
    <col min="11828" max="11829" width="13" style="59" customWidth="1"/>
    <col min="11830" max="11830" width="7.125" style="59" customWidth="1"/>
    <col min="11831" max="11831" width="15.125" style="59" customWidth="1"/>
    <col min="11832" max="11832" width="10" style="59" customWidth="1"/>
    <col min="11833" max="11833" width="11.75" style="59" customWidth="1"/>
    <col min="11834" max="11834" width="6.25" style="59" customWidth="1"/>
    <col min="11835" max="11835" width="11.25" style="59" bestFit="1" customWidth="1"/>
    <col min="11836" max="11836" width="9" style="59"/>
    <col min="11837" max="11837" width="11" style="59" bestFit="1" customWidth="1"/>
    <col min="11838" max="11838" width="15.125" style="59" customWidth="1"/>
    <col min="11839" max="11839" width="20.5" style="59" bestFit="1" customWidth="1"/>
    <col min="11840" max="11842" width="9" style="59"/>
    <col min="11843" max="11843" width="11.125" style="59" bestFit="1" customWidth="1"/>
    <col min="11844" max="11844" width="11" style="59" bestFit="1" customWidth="1"/>
    <col min="11845" max="11845" width="9" style="59"/>
    <col min="11846" max="11846" width="7.125" style="59" bestFit="1" customWidth="1"/>
    <col min="11847" max="11847" width="9" style="59"/>
    <col min="11848" max="11848" width="7.125" style="59" bestFit="1" customWidth="1"/>
    <col min="11849" max="11851" width="9" style="59"/>
    <col min="11852" max="11852" width="12.5" style="59" customWidth="1"/>
    <col min="11853" max="12033" width="9" style="59"/>
    <col min="12034" max="12035" width="5.25" style="59" bestFit="1" customWidth="1"/>
    <col min="12036" max="12036" width="17.625" style="59" bestFit="1" customWidth="1"/>
    <col min="12037" max="12037" width="9.5" style="59" bestFit="1" customWidth="1"/>
    <col min="12038" max="12038" width="11.625" style="59" bestFit="1" customWidth="1"/>
    <col min="12039" max="12039" width="11.375" style="59" bestFit="1" customWidth="1"/>
    <col min="12040" max="12041" width="11.375" style="59" customWidth="1"/>
    <col min="12042" max="12042" width="28.875" style="59" bestFit="1" customWidth="1"/>
    <col min="12043" max="12043" width="10.125" style="59" bestFit="1" customWidth="1"/>
    <col min="12044" max="12044" width="13" style="59" bestFit="1" customWidth="1"/>
    <col min="12045" max="12046" width="9" style="59"/>
    <col min="12047" max="12047" width="11" style="59" bestFit="1" customWidth="1"/>
    <col min="12048" max="12050" width="10.5" style="59" bestFit="1" customWidth="1"/>
    <col min="12051" max="12053" width="9.5" style="59" customWidth="1"/>
    <col min="12054" max="12054" width="11.5" style="59" bestFit="1" customWidth="1"/>
    <col min="12055" max="12055" width="9" style="59"/>
    <col min="12056" max="12056" width="13" style="59" bestFit="1" customWidth="1"/>
    <col min="12057" max="12057" width="16.875" style="59" customWidth="1"/>
    <col min="12058" max="12058" width="19.5" style="59" customWidth="1"/>
    <col min="12059" max="12059" width="13" style="59" customWidth="1"/>
    <col min="12060" max="12061" width="11" style="59" customWidth="1"/>
    <col min="12062" max="12062" width="15.125" style="59" customWidth="1"/>
    <col min="12063" max="12063" width="17.125" style="59" customWidth="1"/>
    <col min="12064" max="12064" width="13" style="59" customWidth="1"/>
    <col min="12065" max="12065" width="9" style="59"/>
    <col min="12066" max="12067" width="11" style="59" customWidth="1"/>
    <col min="12068" max="12068" width="9" style="59"/>
    <col min="12069" max="12069" width="15.125" style="59" customWidth="1"/>
    <col min="12070" max="12070" width="17.125" style="59" customWidth="1"/>
    <col min="12071" max="12071" width="13" style="59" customWidth="1"/>
    <col min="12072" max="12072" width="14.125" style="59" customWidth="1"/>
    <col min="12073" max="12074" width="11" style="59" bestFit="1" customWidth="1"/>
    <col min="12075" max="12075" width="15.125" style="59" bestFit="1" customWidth="1"/>
    <col min="12076" max="12076" width="9" style="59"/>
    <col min="12077" max="12077" width="7.5" style="59" customWidth="1"/>
    <col min="12078" max="12078" width="11.625" style="59" customWidth="1"/>
    <col min="12079" max="12079" width="16.125" style="59" customWidth="1"/>
    <col min="12080" max="12080" width="9" style="59"/>
    <col min="12081" max="12081" width="5.25" style="59" customWidth="1"/>
    <col min="12082" max="12082" width="9" style="59"/>
    <col min="12083" max="12083" width="15.125" style="59" customWidth="1"/>
    <col min="12084" max="12085" width="13" style="59" customWidth="1"/>
    <col min="12086" max="12086" width="7.125" style="59" customWidth="1"/>
    <col min="12087" max="12087" width="15.125" style="59" customWidth="1"/>
    <col min="12088" max="12088" width="10" style="59" customWidth="1"/>
    <col min="12089" max="12089" width="11.75" style="59" customWidth="1"/>
    <col min="12090" max="12090" width="6.25" style="59" customWidth="1"/>
    <col min="12091" max="12091" width="11.25" style="59" bestFit="1" customWidth="1"/>
    <col min="12092" max="12092" width="9" style="59"/>
    <col min="12093" max="12093" width="11" style="59" bestFit="1" customWidth="1"/>
    <col min="12094" max="12094" width="15.125" style="59" customWidth="1"/>
    <col min="12095" max="12095" width="20.5" style="59" bestFit="1" customWidth="1"/>
    <col min="12096" max="12098" width="9" style="59"/>
    <col min="12099" max="12099" width="11.125" style="59" bestFit="1" customWidth="1"/>
    <col min="12100" max="12100" width="11" style="59" bestFit="1" customWidth="1"/>
    <col min="12101" max="12101" width="9" style="59"/>
    <col min="12102" max="12102" width="7.125" style="59" bestFit="1" customWidth="1"/>
    <col min="12103" max="12103" width="9" style="59"/>
    <col min="12104" max="12104" width="7.125" style="59" bestFit="1" customWidth="1"/>
    <col min="12105" max="12107" width="9" style="59"/>
    <col min="12108" max="12108" width="12.5" style="59" customWidth="1"/>
    <col min="12109" max="12289" width="9" style="59"/>
    <col min="12290" max="12291" width="5.25" style="59" bestFit="1" customWidth="1"/>
    <col min="12292" max="12292" width="17.625" style="59" bestFit="1" customWidth="1"/>
    <col min="12293" max="12293" width="9.5" style="59" bestFit="1" customWidth="1"/>
    <col min="12294" max="12294" width="11.625" style="59" bestFit="1" customWidth="1"/>
    <col min="12295" max="12295" width="11.375" style="59" bestFit="1" customWidth="1"/>
    <col min="12296" max="12297" width="11.375" style="59" customWidth="1"/>
    <col min="12298" max="12298" width="28.875" style="59" bestFit="1" customWidth="1"/>
    <col min="12299" max="12299" width="10.125" style="59" bestFit="1" customWidth="1"/>
    <col min="12300" max="12300" width="13" style="59" bestFit="1" customWidth="1"/>
    <col min="12301" max="12302" width="9" style="59"/>
    <col min="12303" max="12303" width="11" style="59" bestFit="1" customWidth="1"/>
    <col min="12304" max="12306" width="10.5" style="59" bestFit="1" customWidth="1"/>
    <col min="12307" max="12309" width="9.5" style="59" customWidth="1"/>
    <col min="12310" max="12310" width="11.5" style="59" bestFit="1" customWidth="1"/>
    <col min="12311" max="12311" width="9" style="59"/>
    <col min="12312" max="12312" width="13" style="59" bestFit="1" customWidth="1"/>
    <col min="12313" max="12313" width="16.875" style="59" customWidth="1"/>
    <col min="12314" max="12314" width="19.5" style="59" customWidth="1"/>
    <col min="12315" max="12315" width="13" style="59" customWidth="1"/>
    <col min="12316" max="12317" width="11" style="59" customWidth="1"/>
    <col min="12318" max="12318" width="15.125" style="59" customWidth="1"/>
    <col min="12319" max="12319" width="17.125" style="59" customWidth="1"/>
    <col min="12320" max="12320" width="13" style="59" customWidth="1"/>
    <col min="12321" max="12321" width="9" style="59"/>
    <col min="12322" max="12323" width="11" style="59" customWidth="1"/>
    <col min="12324" max="12324" width="9" style="59"/>
    <col min="12325" max="12325" width="15.125" style="59" customWidth="1"/>
    <col min="12326" max="12326" width="17.125" style="59" customWidth="1"/>
    <col min="12327" max="12327" width="13" style="59" customWidth="1"/>
    <col min="12328" max="12328" width="14.125" style="59" customWidth="1"/>
    <col min="12329" max="12330" width="11" style="59" bestFit="1" customWidth="1"/>
    <col min="12331" max="12331" width="15.125" style="59" bestFit="1" customWidth="1"/>
    <col min="12332" max="12332" width="9" style="59"/>
    <col min="12333" max="12333" width="7.5" style="59" customWidth="1"/>
    <col min="12334" max="12334" width="11.625" style="59" customWidth="1"/>
    <col min="12335" max="12335" width="16.125" style="59" customWidth="1"/>
    <col min="12336" max="12336" width="9" style="59"/>
    <col min="12337" max="12337" width="5.25" style="59" customWidth="1"/>
    <col min="12338" max="12338" width="9" style="59"/>
    <col min="12339" max="12339" width="15.125" style="59" customWidth="1"/>
    <col min="12340" max="12341" width="13" style="59" customWidth="1"/>
    <col min="12342" max="12342" width="7.125" style="59" customWidth="1"/>
    <col min="12343" max="12343" width="15.125" style="59" customWidth="1"/>
    <col min="12344" max="12344" width="10" style="59" customWidth="1"/>
    <col min="12345" max="12345" width="11.75" style="59" customWidth="1"/>
    <col min="12346" max="12346" width="6.25" style="59" customWidth="1"/>
    <col min="12347" max="12347" width="11.25" style="59" bestFit="1" customWidth="1"/>
    <col min="12348" max="12348" width="9" style="59"/>
    <col min="12349" max="12349" width="11" style="59" bestFit="1" customWidth="1"/>
    <col min="12350" max="12350" width="15.125" style="59" customWidth="1"/>
    <col min="12351" max="12351" width="20.5" style="59" bestFit="1" customWidth="1"/>
    <col min="12352" max="12354" width="9" style="59"/>
    <col min="12355" max="12355" width="11.125" style="59" bestFit="1" customWidth="1"/>
    <col min="12356" max="12356" width="11" style="59" bestFit="1" customWidth="1"/>
    <col min="12357" max="12357" width="9" style="59"/>
    <col min="12358" max="12358" width="7.125" style="59" bestFit="1" customWidth="1"/>
    <col min="12359" max="12359" width="9" style="59"/>
    <col min="12360" max="12360" width="7.125" style="59" bestFit="1" customWidth="1"/>
    <col min="12361" max="12363" width="9" style="59"/>
    <col min="12364" max="12364" width="12.5" style="59" customWidth="1"/>
    <col min="12365" max="12545" width="9" style="59"/>
    <col min="12546" max="12547" width="5.25" style="59" bestFit="1" customWidth="1"/>
    <col min="12548" max="12548" width="17.625" style="59" bestFit="1" customWidth="1"/>
    <col min="12549" max="12549" width="9.5" style="59" bestFit="1" customWidth="1"/>
    <col min="12550" max="12550" width="11.625" style="59" bestFit="1" customWidth="1"/>
    <col min="12551" max="12551" width="11.375" style="59" bestFit="1" customWidth="1"/>
    <col min="12552" max="12553" width="11.375" style="59" customWidth="1"/>
    <col min="12554" max="12554" width="28.875" style="59" bestFit="1" customWidth="1"/>
    <col min="12555" max="12555" width="10.125" style="59" bestFit="1" customWidth="1"/>
    <col min="12556" max="12556" width="13" style="59" bestFit="1" customWidth="1"/>
    <col min="12557" max="12558" width="9" style="59"/>
    <col min="12559" max="12559" width="11" style="59" bestFit="1" customWidth="1"/>
    <col min="12560" max="12562" width="10.5" style="59" bestFit="1" customWidth="1"/>
    <col min="12563" max="12565" width="9.5" style="59" customWidth="1"/>
    <col min="12566" max="12566" width="11.5" style="59" bestFit="1" customWidth="1"/>
    <col min="12567" max="12567" width="9" style="59"/>
    <col min="12568" max="12568" width="13" style="59" bestFit="1" customWidth="1"/>
    <col min="12569" max="12569" width="16.875" style="59" customWidth="1"/>
    <col min="12570" max="12570" width="19.5" style="59" customWidth="1"/>
    <col min="12571" max="12571" width="13" style="59" customWidth="1"/>
    <col min="12572" max="12573" width="11" style="59" customWidth="1"/>
    <col min="12574" max="12574" width="15.125" style="59" customWidth="1"/>
    <col min="12575" max="12575" width="17.125" style="59" customWidth="1"/>
    <col min="12576" max="12576" width="13" style="59" customWidth="1"/>
    <col min="12577" max="12577" width="9" style="59"/>
    <col min="12578" max="12579" width="11" style="59" customWidth="1"/>
    <col min="12580" max="12580" width="9" style="59"/>
    <col min="12581" max="12581" width="15.125" style="59" customWidth="1"/>
    <col min="12582" max="12582" width="17.125" style="59" customWidth="1"/>
    <col min="12583" max="12583" width="13" style="59" customWidth="1"/>
    <col min="12584" max="12584" width="14.125" style="59" customWidth="1"/>
    <col min="12585" max="12586" width="11" style="59" bestFit="1" customWidth="1"/>
    <col min="12587" max="12587" width="15.125" style="59" bestFit="1" customWidth="1"/>
    <col min="12588" max="12588" width="9" style="59"/>
    <col min="12589" max="12589" width="7.5" style="59" customWidth="1"/>
    <col min="12590" max="12590" width="11.625" style="59" customWidth="1"/>
    <col min="12591" max="12591" width="16.125" style="59" customWidth="1"/>
    <col min="12592" max="12592" width="9" style="59"/>
    <col min="12593" max="12593" width="5.25" style="59" customWidth="1"/>
    <col min="12594" max="12594" width="9" style="59"/>
    <col min="12595" max="12595" width="15.125" style="59" customWidth="1"/>
    <col min="12596" max="12597" width="13" style="59" customWidth="1"/>
    <col min="12598" max="12598" width="7.125" style="59" customWidth="1"/>
    <col min="12599" max="12599" width="15.125" style="59" customWidth="1"/>
    <col min="12600" max="12600" width="10" style="59" customWidth="1"/>
    <col min="12601" max="12601" width="11.75" style="59" customWidth="1"/>
    <col min="12602" max="12602" width="6.25" style="59" customWidth="1"/>
    <col min="12603" max="12603" width="11.25" style="59" bestFit="1" customWidth="1"/>
    <col min="12604" max="12604" width="9" style="59"/>
    <col min="12605" max="12605" width="11" style="59" bestFit="1" customWidth="1"/>
    <col min="12606" max="12606" width="15.125" style="59" customWidth="1"/>
    <col min="12607" max="12607" width="20.5" style="59" bestFit="1" customWidth="1"/>
    <col min="12608" max="12610" width="9" style="59"/>
    <col min="12611" max="12611" width="11.125" style="59" bestFit="1" customWidth="1"/>
    <col min="12612" max="12612" width="11" style="59" bestFit="1" customWidth="1"/>
    <col min="12613" max="12613" width="9" style="59"/>
    <col min="12614" max="12614" width="7.125" style="59" bestFit="1" customWidth="1"/>
    <col min="12615" max="12615" width="9" style="59"/>
    <col min="12616" max="12616" width="7.125" style="59" bestFit="1" customWidth="1"/>
    <col min="12617" max="12619" width="9" style="59"/>
    <col min="12620" max="12620" width="12.5" style="59" customWidth="1"/>
    <col min="12621" max="12801" width="9" style="59"/>
    <col min="12802" max="12803" width="5.25" style="59" bestFit="1" customWidth="1"/>
    <col min="12804" max="12804" width="17.625" style="59" bestFit="1" customWidth="1"/>
    <col min="12805" max="12805" width="9.5" style="59" bestFit="1" customWidth="1"/>
    <col min="12806" max="12806" width="11.625" style="59" bestFit="1" customWidth="1"/>
    <col min="12807" max="12807" width="11.375" style="59" bestFit="1" customWidth="1"/>
    <col min="12808" max="12809" width="11.375" style="59" customWidth="1"/>
    <col min="12810" max="12810" width="28.875" style="59" bestFit="1" customWidth="1"/>
    <col min="12811" max="12811" width="10.125" style="59" bestFit="1" customWidth="1"/>
    <col min="12812" max="12812" width="13" style="59" bestFit="1" customWidth="1"/>
    <col min="12813" max="12814" width="9" style="59"/>
    <col min="12815" max="12815" width="11" style="59" bestFit="1" customWidth="1"/>
    <col min="12816" max="12818" width="10.5" style="59" bestFit="1" customWidth="1"/>
    <col min="12819" max="12821" width="9.5" style="59" customWidth="1"/>
    <col min="12822" max="12822" width="11.5" style="59" bestFit="1" customWidth="1"/>
    <col min="12823" max="12823" width="9" style="59"/>
    <col min="12824" max="12824" width="13" style="59" bestFit="1" customWidth="1"/>
    <col min="12825" max="12825" width="16.875" style="59" customWidth="1"/>
    <col min="12826" max="12826" width="19.5" style="59" customWidth="1"/>
    <col min="12827" max="12827" width="13" style="59" customWidth="1"/>
    <col min="12828" max="12829" width="11" style="59" customWidth="1"/>
    <col min="12830" max="12830" width="15.125" style="59" customWidth="1"/>
    <col min="12831" max="12831" width="17.125" style="59" customWidth="1"/>
    <col min="12832" max="12832" width="13" style="59" customWidth="1"/>
    <col min="12833" max="12833" width="9" style="59"/>
    <col min="12834" max="12835" width="11" style="59" customWidth="1"/>
    <col min="12836" max="12836" width="9" style="59"/>
    <col min="12837" max="12837" width="15.125" style="59" customWidth="1"/>
    <col min="12838" max="12838" width="17.125" style="59" customWidth="1"/>
    <col min="12839" max="12839" width="13" style="59" customWidth="1"/>
    <col min="12840" max="12840" width="14.125" style="59" customWidth="1"/>
    <col min="12841" max="12842" width="11" style="59" bestFit="1" customWidth="1"/>
    <col min="12843" max="12843" width="15.125" style="59" bestFit="1" customWidth="1"/>
    <col min="12844" max="12844" width="9" style="59"/>
    <col min="12845" max="12845" width="7.5" style="59" customWidth="1"/>
    <col min="12846" max="12846" width="11.625" style="59" customWidth="1"/>
    <col min="12847" max="12847" width="16.125" style="59" customWidth="1"/>
    <col min="12848" max="12848" width="9" style="59"/>
    <col min="12849" max="12849" width="5.25" style="59" customWidth="1"/>
    <col min="12850" max="12850" width="9" style="59"/>
    <col min="12851" max="12851" width="15.125" style="59" customWidth="1"/>
    <col min="12852" max="12853" width="13" style="59" customWidth="1"/>
    <col min="12854" max="12854" width="7.125" style="59" customWidth="1"/>
    <col min="12855" max="12855" width="15.125" style="59" customWidth="1"/>
    <col min="12856" max="12856" width="10" style="59" customWidth="1"/>
    <col min="12857" max="12857" width="11.75" style="59" customWidth="1"/>
    <col min="12858" max="12858" width="6.25" style="59" customWidth="1"/>
    <col min="12859" max="12859" width="11.25" style="59" bestFit="1" customWidth="1"/>
    <col min="12860" max="12860" width="9" style="59"/>
    <col min="12861" max="12861" width="11" style="59" bestFit="1" customWidth="1"/>
    <col min="12862" max="12862" width="15.125" style="59" customWidth="1"/>
    <col min="12863" max="12863" width="20.5" style="59" bestFit="1" customWidth="1"/>
    <col min="12864" max="12866" width="9" style="59"/>
    <col min="12867" max="12867" width="11.125" style="59" bestFit="1" customWidth="1"/>
    <col min="12868" max="12868" width="11" style="59" bestFit="1" customWidth="1"/>
    <col min="12869" max="12869" width="9" style="59"/>
    <col min="12870" max="12870" width="7.125" style="59" bestFit="1" customWidth="1"/>
    <col min="12871" max="12871" width="9" style="59"/>
    <col min="12872" max="12872" width="7.125" style="59" bestFit="1" customWidth="1"/>
    <col min="12873" max="12875" width="9" style="59"/>
    <col min="12876" max="12876" width="12.5" style="59" customWidth="1"/>
    <col min="12877" max="13057" width="9" style="59"/>
    <col min="13058" max="13059" width="5.25" style="59" bestFit="1" customWidth="1"/>
    <col min="13060" max="13060" width="17.625" style="59" bestFit="1" customWidth="1"/>
    <col min="13061" max="13061" width="9.5" style="59" bestFit="1" customWidth="1"/>
    <col min="13062" max="13062" width="11.625" style="59" bestFit="1" customWidth="1"/>
    <col min="13063" max="13063" width="11.375" style="59" bestFit="1" customWidth="1"/>
    <col min="13064" max="13065" width="11.375" style="59" customWidth="1"/>
    <col min="13066" max="13066" width="28.875" style="59" bestFit="1" customWidth="1"/>
    <col min="13067" max="13067" width="10.125" style="59" bestFit="1" customWidth="1"/>
    <col min="13068" max="13068" width="13" style="59" bestFit="1" customWidth="1"/>
    <col min="13069" max="13070" width="9" style="59"/>
    <col min="13071" max="13071" width="11" style="59" bestFit="1" customWidth="1"/>
    <col min="13072" max="13074" width="10.5" style="59" bestFit="1" customWidth="1"/>
    <col min="13075" max="13077" width="9.5" style="59" customWidth="1"/>
    <col min="13078" max="13078" width="11.5" style="59" bestFit="1" customWidth="1"/>
    <col min="13079" max="13079" width="9" style="59"/>
    <col min="13080" max="13080" width="13" style="59" bestFit="1" customWidth="1"/>
    <col min="13081" max="13081" width="16.875" style="59" customWidth="1"/>
    <col min="13082" max="13082" width="19.5" style="59" customWidth="1"/>
    <col min="13083" max="13083" width="13" style="59" customWidth="1"/>
    <col min="13084" max="13085" width="11" style="59" customWidth="1"/>
    <col min="13086" max="13086" width="15.125" style="59" customWidth="1"/>
    <col min="13087" max="13087" width="17.125" style="59" customWidth="1"/>
    <col min="13088" max="13088" width="13" style="59" customWidth="1"/>
    <col min="13089" max="13089" width="9" style="59"/>
    <col min="13090" max="13091" width="11" style="59" customWidth="1"/>
    <col min="13092" max="13092" width="9" style="59"/>
    <col min="13093" max="13093" width="15.125" style="59" customWidth="1"/>
    <col min="13094" max="13094" width="17.125" style="59" customWidth="1"/>
    <col min="13095" max="13095" width="13" style="59" customWidth="1"/>
    <col min="13096" max="13096" width="14.125" style="59" customWidth="1"/>
    <col min="13097" max="13098" width="11" style="59" bestFit="1" customWidth="1"/>
    <col min="13099" max="13099" width="15.125" style="59" bestFit="1" customWidth="1"/>
    <col min="13100" max="13100" width="9" style="59"/>
    <col min="13101" max="13101" width="7.5" style="59" customWidth="1"/>
    <col min="13102" max="13102" width="11.625" style="59" customWidth="1"/>
    <col min="13103" max="13103" width="16.125" style="59" customWidth="1"/>
    <col min="13104" max="13104" width="9" style="59"/>
    <col min="13105" max="13105" width="5.25" style="59" customWidth="1"/>
    <col min="13106" max="13106" width="9" style="59"/>
    <col min="13107" max="13107" width="15.125" style="59" customWidth="1"/>
    <col min="13108" max="13109" width="13" style="59" customWidth="1"/>
    <col min="13110" max="13110" width="7.125" style="59" customWidth="1"/>
    <col min="13111" max="13111" width="15.125" style="59" customWidth="1"/>
    <col min="13112" max="13112" width="10" style="59" customWidth="1"/>
    <col min="13113" max="13113" width="11.75" style="59" customWidth="1"/>
    <col min="13114" max="13114" width="6.25" style="59" customWidth="1"/>
    <col min="13115" max="13115" width="11.25" style="59" bestFit="1" customWidth="1"/>
    <col min="13116" max="13116" width="9" style="59"/>
    <col min="13117" max="13117" width="11" style="59" bestFit="1" customWidth="1"/>
    <col min="13118" max="13118" width="15.125" style="59" customWidth="1"/>
    <col min="13119" max="13119" width="20.5" style="59" bestFit="1" customWidth="1"/>
    <col min="13120" max="13122" width="9" style="59"/>
    <col min="13123" max="13123" width="11.125" style="59" bestFit="1" customWidth="1"/>
    <col min="13124" max="13124" width="11" style="59" bestFit="1" customWidth="1"/>
    <col min="13125" max="13125" width="9" style="59"/>
    <col min="13126" max="13126" width="7.125" style="59" bestFit="1" customWidth="1"/>
    <col min="13127" max="13127" width="9" style="59"/>
    <col min="13128" max="13128" width="7.125" style="59" bestFit="1" customWidth="1"/>
    <col min="13129" max="13131" width="9" style="59"/>
    <col min="13132" max="13132" width="12.5" style="59" customWidth="1"/>
    <col min="13133" max="13313" width="9" style="59"/>
    <col min="13314" max="13315" width="5.25" style="59" bestFit="1" customWidth="1"/>
    <col min="13316" max="13316" width="17.625" style="59" bestFit="1" customWidth="1"/>
    <col min="13317" max="13317" width="9.5" style="59" bestFit="1" customWidth="1"/>
    <col min="13318" max="13318" width="11.625" style="59" bestFit="1" customWidth="1"/>
    <col min="13319" max="13319" width="11.375" style="59" bestFit="1" customWidth="1"/>
    <col min="13320" max="13321" width="11.375" style="59" customWidth="1"/>
    <col min="13322" max="13322" width="28.875" style="59" bestFit="1" customWidth="1"/>
    <col min="13323" max="13323" width="10.125" style="59" bestFit="1" customWidth="1"/>
    <col min="13324" max="13324" width="13" style="59" bestFit="1" customWidth="1"/>
    <col min="13325" max="13326" width="9" style="59"/>
    <col min="13327" max="13327" width="11" style="59" bestFit="1" customWidth="1"/>
    <col min="13328" max="13330" width="10.5" style="59" bestFit="1" customWidth="1"/>
    <col min="13331" max="13333" width="9.5" style="59" customWidth="1"/>
    <col min="13334" max="13334" width="11.5" style="59" bestFit="1" customWidth="1"/>
    <col min="13335" max="13335" width="9" style="59"/>
    <col min="13336" max="13336" width="13" style="59" bestFit="1" customWidth="1"/>
    <col min="13337" max="13337" width="16.875" style="59" customWidth="1"/>
    <col min="13338" max="13338" width="19.5" style="59" customWidth="1"/>
    <col min="13339" max="13339" width="13" style="59" customWidth="1"/>
    <col min="13340" max="13341" width="11" style="59" customWidth="1"/>
    <col min="13342" max="13342" width="15.125" style="59" customWidth="1"/>
    <col min="13343" max="13343" width="17.125" style="59" customWidth="1"/>
    <col min="13344" max="13344" width="13" style="59" customWidth="1"/>
    <col min="13345" max="13345" width="9" style="59"/>
    <col min="13346" max="13347" width="11" style="59" customWidth="1"/>
    <col min="13348" max="13348" width="9" style="59"/>
    <col min="13349" max="13349" width="15.125" style="59" customWidth="1"/>
    <col min="13350" max="13350" width="17.125" style="59" customWidth="1"/>
    <col min="13351" max="13351" width="13" style="59" customWidth="1"/>
    <col min="13352" max="13352" width="14.125" style="59" customWidth="1"/>
    <col min="13353" max="13354" width="11" style="59" bestFit="1" customWidth="1"/>
    <col min="13355" max="13355" width="15.125" style="59" bestFit="1" customWidth="1"/>
    <col min="13356" max="13356" width="9" style="59"/>
    <col min="13357" max="13357" width="7.5" style="59" customWidth="1"/>
    <col min="13358" max="13358" width="11.625" style="59" customWidth="1"/>
    <col min="13359" max="13359" width="16.125" style="59" customWidth="1"/>
    <col min="13360" max="13360" width="9" style="59"/>
    <col min="13361" max="13361" width="5.25" style="59" customWidth="1"/>
    <col min="13362" max="13362" width="9" style="59"/>
    <col min="13363" max="13363" width="15.125" style="59" customWidth="1"/>
    <col min="13364" max="13365" width="13" style="59" customWidth="1"/>
    <col min="13366" max="13366" width="7.125" style="59" customWidth="1"/>
    <col min="13367" max="13367" width="15.125" style="59" customWidth="1"/>
    <col min="13368" max="13368" width="10" style="59" customWidth="1"/>
    <col min="13369" max="13369" width="11.75" style="59" customWidth="1"/>
    <col min="13370" max="13370" width="6.25" style="59" customWidth="1"/>
    <col min="13371" max="13371" width="11.25" style="59" bestFit="1" customWidth="1"/>
    <col min="13372" max="13372" width="9" style="59"/>
    <col min="13373" max="13373" width="11" style="59" bestFit="1" customWidth="1"/>
    <col min="13374" max="13374" width="15.125" style="59" customWidth="1"/>
    <col min="13375" max="13375" width="20.5" style="59" bestFit="1" customWidth="1"/>
    <col min="13376" max="13378" width="9" style="59"/>
    <col min="13379" max="13379" width="11.125" style="59" bestFit="1" customWidth="1"/>
    <col min="13380" max="13380" width="11" style="59" bestFit="1" customWidth="1"/>
    <col min="13381" max="13381" width="9" style="59"/>
    <col min="13382" max="13382" width="7.125" style="59" bestFit="1" customWidth="1"/>
    <col min="13383" max="13383" width="9" style="59"/>
    <col min="13384" max="13384" width="7.125" style="59" bestFit="1" customWidth="1"/>
    <col min="13385" max="13387" width="9" style="59"/>
    <col min="13388" max="13388" width="12.5" style="59" customWidth="1"/>
    <col min="13389" max="13569" width="9" style="59"/>
    <col min="13570" max="13571" width="5.25" style="59" bestFit="1" customWidth="1"/>
    <col min="13572" max="13572" width="17.625" style="59" bestFit="1" customWidth="1"/>
    <col min="13573" max="13573" width="9.5" style="59" bestFit="1" customWidth="1"/>
    <col min="13574" max="13574" width="11.625" style="59" bestFit="1" customWidth="1"/>
    <col min="13575" max="13575" width="11.375" style="59" bestFit="1" customWidth="1"/>
    <col min="13576" max="13577" width="11.375" style="59" customWidth="1"/>
    <col min="13578" max="13578" width="28.875" style="59" bestFit="1" customWidth="1"/>
    <col min="13579" max="13579" width="10.125" style="59" bestFit="1" customWidth="1"/>
    <col min="13580" max="13580" width="13" style="59" bestFit="1" customWidth="1"/>
    <col min="13581" max="13582" width="9" style="59"/>
    <col min="13583" max="13583" width="11" style="59" bestFit="1" customWidth="1"/>
    <col min="13584" max="13586" width="10.5" style="59" bestFit="1" customWidth="1"/>
    <col min="13587" max="13589" width="9.5" style="59" customWidth="1"/>
    <col min="13590" max="13590" width="11.5" style="59" bestFit="1" customWidth="1"/>
    <col min="13591" max="13591" width="9" style="59"/>
    <col min="13592" max="13592" width="13" style="59" bestFit="1" customWidth="1"/>
    <col min="13593" max="13593" width="16.875" style="59" customWidth="1"/>
    <col min="13594" max="13594" width="19.5" style="59" customWidth="1"/>
    <col min="13595" max="13595" width="13" style="59" customWidth="1"/>
    <col min="13596" max="13597" width="11" style="59" customWidth="1"/>
    <col min="13598" max="13598" width="15.125" style="59" customWidth="1"/>
    <col min="13599" max="13599" width="17.125" style="59" customWidth="1"/>
    <col min="13600" max="13600" width="13" style="59" customWidth="1"/>
    <col min="13601" max="13601" width="9" style="59"/>
    <col min="13602" max="13603" width="11" style="59" customWidth="1"/>
    <col min="13604" max="13604" width="9" style="59"/>
    <col min="13605" max="13605" width="15.125" style="59" customWidth="1"/>
    <col min="13606" max="13606" width="17.125" style="59" customWidth="1"/>
    <col min="13607" max="13607" width="13" style="59" customWidth="1"/>
    <col min="13608" max="13608" width="14.125" style="59" customWidth="1"/>
    <col min="13609" max="13610" width="11" style="59" bestFit="1" customWidth="1"/>
    <col min="13611" max="13611" width="15.125" style="59" bestFit="1" customWidth="1"/>
    <col min="13612" max="13612" width="9" style="59"/>
    <col min="13613" max="13613" width="7.5" style="59" customWidth="1"/>
    <col min="13614" max="13614" width="11.625" style="59" customWidth="1"/>
    <col min="13615" max="13615" width="16.125" style="59" customWidth="1"/>
    <col min="13616" max="13616" width="9" style="59"/>
    <col min="13617" max="13617" width="5.25" style="59" customWidth="1"/>
    <col min="13618" max="13618" width="9" style="59"/>
    <col min="13619" max="13619" width="15.125" style="59" customWidth="1"/>
    <col min="13620" max="13621" width="13" style="59" customWidth="1"/>
    <col min="13622" max="13622" width="7.125" style="59" customWidth="1"/>
    <col min="13623" max="13623" width="15.125" style="59" customWidth="1"/>
    <col min="13624" max="13624" width="10" style="59" customWidth="1"/>
    <col min="13625" max="13625" width="11.75" style="59" customWidth="1"/>
    <col min="13626" max="13626" width="6.25" style="59" customWidth="1"/>
    <col min="13627" max="13627" width="11.25" style="59" bestFit="1" customWidth="1"/>
    <col min="13628" max="13628" width="9" style="59"/>
    <col min="13629" max="13629" width="11" style="59" bestFit="1" customWidth="1"/>
    <col min="13630" max="13630" width="15.125" style="59" customWidth="1"/>
    <col min="13631" max="13631" width="20.5" style="59" bestFit="1" customWidth="1"/>
    <col min="13632" max="13634" width="9" style="59"/>
    <col min="13635" max="13635" width="11.125" style="59" bestFit="1" customWidth="1"/>
    <col min="13636" max="13636" width="11" style="59" bestFit="1" customWidth="1"/>
    <col min="13637" max="13637" width="9" style="59"/>
    <col min="13638" max="13638" width="7.125" style="59" bestFit="1" customWidth="1"/>
    <col min="13639" max="13639" width="9" style="59"/>
    <col min="13640" max="13640" width="7.125" style="59" bestFit="1" customWidth="1"/>
    <col min="13641" max="13643" width="9" style="59"/>
    <col min="13644" max="13644" width="12.5" style="59" customWidth="1"/>
    <col min="13645" max="13825" width="9" style="59"/>
    <col min="13826" max="13827" width="5.25" style="59" bestFit="1" customWidth="1"/>
    <col min="13828" max="13828" width="17.625" style="59" bestFit="1" customWidth="1"/>
    <col min="13829" max="13829" width="9.5" style="59" bestFit="1" customWidth="1"/>
    <col min="13830" max="13830" width="11.625" style="59" bestFit="1" customWidth="1"/>
    <col min="13831" max="13831" width="11.375" style="59" bestFit="1" customWidth="1"/>
    <col min="13832" max="13833" width="11.375" style="59" customWidth="1"/>
    <col min="13834" max="13834" width="28.875" style="59" bestFit="1" customWidth="1"/>
    <col min="13835" max="13835" width="10.125" style="59" bestFit="1" customWidth="1"/>
    <col min="13836" max="13836" width="13" style="59" bestFit="1" customWidth="1"/>
    <col min="13837" max="13838" width="9" style="59"/>
    <col min="13839" max="13839" width="11" style="59" bestFit="1" customWidth="1"/>
    <col min="13840" max="13842" width="10.5" style="59" bestFit="1" customWidth="1"/>
    <col min="13843" max="13845" width="9.5" style="59" customWidth="1"/>
    <col min="13846" max="13846" width="11.5" style="59" bestFit="1" customWidth="1"/>
    <col min="13847" max="13847" width="9" style="59"/>
    <col min="13848" max="13848" width="13" style="59" bestFit="1" customWidth="1"/>
    <col min="13849" max="13849" width="16.875" style="59" customWidth="1"/>
    <col min="13850" max="13850" width="19.5" style="59" customWidth="1"/>
    <col min="13851" max="13851" width="13" style="59" customWidth="1"/>
    <col min="13852" max="13853" width="11" style="59" customWidth="1"/>
    <col min="13854" max="13854" width="15.125" style="59" customWidth="1"/>
    <col min="13855" max="13855" width="17.125" style="59" customWidth="1"/>
    <col min="13856" max="13856" width="13" style="59" customWidth="1"/>
    <col min="13857" max="13857" width="9" style="59"/>
    <col min="13858" max="13859" width="11" style="59" customWidth="1"/>
    <col min="13860" max="13860" width="9" style="59"/>
    <col min="13861" max="13861" width="15.125" style="59" customWidth="1"/>
    <col min="13862" max="13862" width="17.125" style="59" customWidth="1"/>
    <col min="13863" max="13863" width="13" style="59" customWidth="1"/>
    <col min="13864" max="13864" width="14.125" style="59" customWidth="1"/>
    <col min="13865" max="13866" width="11" style="59" bestFit="1" customWidth="1"/>
    <col min="13867" max="13867" width="15.125" style="59" bestFit="1" customWidth="1"/>
    <col min="13868" max="13868" width="9" style="59"/>
    <col min="13869" max="13869" width="7.5" style="59" customWidth="1"/>
    <col min="13870" max="13870" width="11.625" style="59" customWidth="1"/>
    <col min="13871" max="13871" width="16.125" style="59" customWidth="1"/>
    <col min="13872" max="13872" width="9" style="59"/>
    <col min="13873" max="13873" width="5.25" style="59" customWidth="1"/>
    <col min="13874" max="13874" width="9" style="59"/>
    <col min="13875" max="13875" width="15.125" style="59" customWidth="1"/>
    <col min="13876" max="13877" width="13" style="59" customWidth="1"/>
    <col min="13878" max="13878" width="7.125" style="59" customWidth="1"/>
    <col min="13879" max="13879" width="15.125" style="59" customWidth="1"/>
    <col min="13880" max="13880" width="10" style="59" customWidth="1"/>
    <col min="13881" max="13881" width="11.75" style="59" customWidth="1"/>
    <col min="13882" max="13882" width="6.25" style="59" customWidth="1"/>
    <col min="13883" max="13883" width="11.25" style="59" bestFit="1" customWidth="1"/>
    <col min="13884" max="13884" width="9" style="59"/>
    <col min="13885" max="13885" width="11" style="59" bestFit="1" customWidth="1"/>
    <col min="13886" max="13886" width="15.125" style="59" customWidth="1"/>
    <col min="13887" max="13887" width="20.5" style="59" bestFit="1" customWidth="1"/>
    <col min="13888" max="13890" width="9" style="59"/>
    <col min="13891" max="13891" width="11.125" style="59" bestFit="1" customWidth="1"/>
    <col min="13892" max="13892" width="11" style="59" bestFit="1" customWidth="1"/>
    <col min="13893" max="13893" width="9" style="59"/>
    <col min="13894" max="13894" width="7.125" style="59" bestFit="1" customWidth="1"/>
    <col min="13895" max="13895" width="9" style="59"/>
    <col min="13896" max="13896" width="7.125" style="59" bestFit="1" customWidth="1"/>
    <col min="13897" max="13899" width="9" style="59"/>
    <col min="13900" max="13900" width="12.5" style="59" customWidth="1"/>
    <col min="13901" max="14081" width="9" style="59"/>
    <col min="14082" max="14083" width="5.25" style="59" bestFit="1" customWidth="1"/>
    <col min="14084" max="14084" width="17.625" style="59" bestFit="1" customWidth="1"/>
    <col min="14085" max="14085" width="9.5" style="59" bestFit="1" customWidth="1"/>
    <col min="14086" max="14086" width="11.625" style="59" bestFit="1" customWidth="1"/>
    <col min="14087" max="14087" width="11.375" style="59" bestFit="1" customWidth="1"/>
    <col min="14088" max="14089" width="11.375" style="59" customWidth="1"/>
    <col min="14090" max="14090" width="28.875" style="59" bestFit="1" customWidth="1"/>
    <col min="14091" max="14091" width="10.125" style="59" bestFit="1" customWidth="1"/>
    <col min="14092" max="14092" width="13" style="59" bestFit="1" customWidth="1"/>
    <col min="14093" max="14094" width="9" style="59"/>
    <col min="14095" max="14095" width="11" style="59" bestFit="1" customWidth="1"/>
    <col min="14096" max="14098" width="10.5" style="59" bestFit="1" customWidth="1"/>
    <col min="14099" max="14101" width="9.5" style="59" customWidth="1"/>
    <col min="14102" max="14102" width="11.5" style="59" bestFit="1" customWidth="1"/>
    <col min="14103" max="14103" width="9" style="59"/>
    <col min="14104" max="14104" width="13" style="59" bestFit="1" customWidth="1"/>
    <col min="14105" max="14105" width="16.875" style="59" customWidth="1"/>
    <col min="14106" max="14106" width="19.5" style="59" customWidth="1"/>
    <col min="14107" max="14107" width="13" style="59" customWidth="1"/>
    <col min="14108" max="14109" width="11" style="59" customWidth="1"/>
    <col min="14110" max="14110" width="15.125" style="59" customWidth="1"/>
    <col min="14111" max="14111" width="17.125" style="59" customWidth="1"/>
    <col min="14112" max="14112" width="13" style="59" customWidth="1"/>
    <col min="14113" max="14113" width="9" style="59"/>
    <col min="14114" max="14115" width="11" style="59" customWidth="1"/>
    <col min="14116" max="14116" width="9" style="59"/>
    <col min="14117" max="14117" width="15.125" style="59" customWidth="1"/>
    <col min="14118" max="14118" width="17.125" style="59" customWidth="1"/>
    <col min="14119" max="14119" width="13" style="59" customWidth="1"/>
    <col min="14120" max="14120" width="14.125" style="59" customWidth="1"/>
    <col min="14121" max="14122" width="11" style="59" bestFit="1" customWidth="1"/>
    <col min="14123" max="14123" width="15.125" style="59" bestFit="1" customWidth="1"/>
    <col min="14124" max="14124" width="9" style="59"/>
    <col min="14125" max="14125" width="7.5" style="59" customWidth="1"/>
    <col min="14126" max="14126" width="11.625" style="59" customWidth="1"/>
    <col min="14127" max="14127" width="16.125" style="59" customWidth="1"/>
    <col min="14128" max="14128" width="9" style="59"/>
    <col min="14129" max="14129" width="5.25" style="59" customWidth="1"/>
    <col min="14130" max="14130" width="9" style="59"/>
    <col min="14131" max="14131" width="15.125" style="59" customWidth="1"/>
    <col min="14132" max="14133" width="13" style="59" customWidth="1"/>
    <col min="14134" max="14134" width="7.125" style="59" customWidth="1"/>
    <col min="14135" max="14135" width="15.125" style="59" customWidth="1"/>
    <col min="14136" max="14136" width="10" style="59" customWidth="1"/>
    <col min="14137" max="14137" width="11.75" style="59" customWidth="1"/>
    <col min="14138" max="14138" width="6.25" style="59" customWidth="1"/>
    <col min="14139" max="14139" width="11.25" style="59" bestFit="1" customWidth="1"/>
    <col min="14140" max="14140" width="9" style="59"/>
    <col min="14141" max="14141" width="11" style="59" bestFit="1" customWidth="1"/>
    <col min="14142" max="14142" width="15.125" style="59" customWidth="1"/>
    <col min="14143" max="14143" width="20.5" style="59" bestFit="1" customWidth="1"/>
    <col min="14144" max="14146" width="9" style="59"/>
    <col min="14147" max="14147" width="11.125" style="59" bestFit="1" customWidth="1"/>
    <col min="14148" max="14148" width="11" style="59" bestFit="1" customWidth="1"/>
    <col min="14149" max="14149" width="9" style="59"/>
    <col min="14150" max="14150" width="7.125" style="59" bestFit="1" customWidth="1"/>
    <col min="14151" max="14151" width="9" style="59"/>
    <col min="14152" max="14152" width="7.125" style="59" bestFit="1" customWidth="1"/>
    <col min="14153" max="14155" width="9" style="59"/>
    <col min="14156" max="14156" width="12.5" style="59" customWidth="1"/>
    <col min="14157" max="14337" width="9" style="59"/>
    <col min="14338" max="14339" width="5.25" style="59" bestFit="1" customWidth="1"/>
    <col min="14340" max="14340" width="17.625" style="59" bestFit="1" customWidth="1"/>
    <col min="14341" max="14341" width="9.5" style="59" bestFit="1" customWidth="1"/>
    <col min="14342" max="14342" width="11.625" style="59" bestFit="1" customWidth="1"/>
    <col min="14343" max="14343" width="11.375" style="59" bestFit="1" customWidth="1"/>
    <col min="14344" max="14345" width="11.375" style="59" customWidth="1"/>
    <col min="14346" max="14346" width="28.875" style="59" bestFit="1" customWidth="1"/>
    <col min="14347" max="14347" width="10.125" style="59" bestFit="1" customWidth="1"/>
    <col min="14348" max="14348" width="13" style="59" bestFit="1" customWidth="1"/>
    <col min="14349" max="14350" width="9" style="59"/>
    <col min="14351" max="14351" width="11" style="59" bestFit="1" customWidth="1"/>
    <col min="14352" max="14354" width="10.5" style="59" bestFit="1" customWidth="1"/>
    <col min="14355" max="14357" width="9.5" style="59" customWidth="1"/>
    <col min="14358" max="14358" width="11.5" style="59" bestFit="1" customWidth="1"/>
    <col min="14359" max="14359" width="9" style="59"/>
    <col min="14360" max="14360" width="13" style="59" bestFit="1" customWidth="1"/>
    <col min="14361" max="14361" width="16.875" style="59" customWidth="1"/>
    <col min="14362" max="14362" width="19.5" style="59" customWidth="1"/>
    <col min="14363" max="14363" width="13" style="59" customWidth="1"/>
    <col min="14364" max="14365" width="11" style="59" customWidth="1"/>
    <col min="14366" max="14366" width="15.125" style="59" customWidth="1"/>
    <col min="14367" max="14367" width="17.125" style="59" customWidth="1"/>
    <col min="14368" max="14368" width="13" style="59" customWidth="1"/>
    <col min="14369" max="14369" width="9" style="59"/>
    <col min="14370" max="14371" width="11" style="59" customWidth="1"/>
    <col min="14372" max="14372" width="9" style="59"/>
    <col min="14373" max="14373" width="15.125" style="59" customWidth="1"/>
    <col min="14374" max="14374" width="17.125" style="59" customWidth="1"/>
    <col min="14375" max="14375" width="13" style="59" customWidth="1"/>
    <col min="14376" max="14376" width="14.125" style="59" customWidth="1"/>
    <col min="14377" max="14378" width="11" style="59" bestFit="1" customWidth="1"/>
    <col min="14379" max="14379" width="15.125" style="59" bestFit="1" customWidth="1"/>
    <col min="14380" max="14380" width="9" style="59"/>
    <col min="14381" max="14381" width="7.5" style="59" customWidth="1"/>
    <col min="14382" max="14382" width="11.625" style="59" customWidth="1"/>
    <col min="14383" max="14383" width="16.125" style="59" customWidth="1"/>
    <col min="14384" max="14384" width="9" style="59"/>
    <col min="14385" max="14385" width="5.25" style="59" customWidth="1"/>
    <col min="14386" max="14386" width="9" style="59"/>
    <col min="14387" max="14387" width="15.125" style="59" customWidth="1"/>
    <col min="14388" max="14389" width="13" style="59" customWidth="1"/>
    <col min="14390" max="14390" width="7.125" style="59" customWidth="1"/>
    <col min="14391" max="14391" width="15.125" style="59" customWidth="1"/>
    <col min="14392" max="14392" width="10" style="59" customWidth="1"/>
    <col min="14393" max="14393" width="11.75" style="59" customWidth="1"/>
    <col min="14394" max="14394" width="6.25" style="59" customWidth="1"/>
    <col min="14395" max="14395" width="11.25" style="59" bestFit="1" customWidth="1"/>
    <col min="14396" max="14396" width="9" style="59"/>
    <col min="14397" max="14397" width="11" style="59" bestFit="1" customWidth="1"/>
    <col min="14398" max="14398" width="15.125" style="59" customWidth="1"/>
    <col min="14399" max="14399" width="20.5" style="59" bestFit="1" customWidth="1"/>
    <col min="14400" max="14402" width="9" style="59"/>
    <col min="14403" max="14403" width="11.125" style="59" bestFit="1" customWidth="1"/>
    <col min="14404" max="14404" width="11" style="59" bestFit="1" customWidth="1"/>
    <col min="14405" max="14405" width="9" style="59"/>
    <col min="14406" max="14406" width="7.125" style="59" bestFit="1" customWidth="1"/>
    <col min="14407" max="14407" width="9" style="59"/>
    <col min="14408" max="14408" width="7.125" style="59" bestFit="1" customWidth="1"/>
    <col min="14409" max="14411" width="9" style="59"/>
    <col min="14412" max="14412" width="12.5" style="59" customWidth="1"/>
    <col min="14413" max="14593" width="9" style="59"/>
    <col min="14594" max="14595" width="5.25" style="59" bestFit="1" customWidth="1"/>
    <col min="14596" max="14596" width="17.625" style="59" bestFit="1" customWidth="1"/>
    <col min="14597" max="14597" width="9.5" style="59" bestFit="1" customWidth="1"/>
    <col min="14598" max="14598" width="11.625" style="59" bestFit="1" customWidth="1"/>
    <col min="14599" max="14599" width="11.375" style="59" bestFit="1" customWidth="1"/>
    <col min="14600" max="14601" width="11.375" style="59" customWidth="1"/>
    <col min="14602" max="14602" width="28.875" style="59" bestFit="1" customWidth="1"/>
    <col min="14603" max="14603" width="10.125" style="59" bestFit="1" customWidth="1"/>
    <col min="14604" max="14604" width="13" style="59" bestFit="1" customWidth="1"/>
    <col min="14605" max="14606" width="9" style="59"/>
    <col min="14607" max="14607" width="11" style="59" bestFit="1" customWidth="1"/>
    <col min="14608" max="14610" width="10.5" style="59" bestFit="1" customWidth="1"/>
    <col min="14611" max="14613" width="9.5" style="59" customWidth="1"/>
    <col min="14614" max="14614" width="11.5" style="59" bestFit="1" customWidth="1"/>
    <col min="14615" max="14615" width="9" style="59"/>
    <col min="14616" max="14616" width="13" style="59" bestFit="1" customWidth="1"/>
    <col min="14617" max="14617" width="16.875" style="59" customWidth="1"/>
    <col min="14618" max="14618" width="19.5" style="59" customWidth="1"/>
    <col min="14619" max="14619" width="13" style="59" customWidth="1"/>
    <col min="14620" max="14621" width="11" style="59" customWidth="1"/>
    <col min="14622" max="14622" width="15.125" style="59" customWidth="1"/>
    <col min="14623" max="14623" width="17.125" style="59" customWidth="1"/>
    <col min="14624" max="14624" width="13" style="59" customWidth="1"/>
    <col min="14625" max="14625" width="9" style="59"/>
    <col min="14626" max="14627" width="11" style="59" customWidth="1"/>
    <col min="14628" max="14628" width="9" style="59"/>
    <col min="14629" max="14629" width="15.125" style="59" customWidth="1"/>
    <col min="14630" max="14630" width="17.125" style="59" customWidth="1"/>
    <col min="14631" max="14631" width="13" style="59" customWidth="1"/>
    <col min="14632" max="14632" width="14.125" style="59" customWidth="1"/>
    <col min="14633" max="14634" width="11" style="59" bestFit="1" customWidth="1"/>
    <col min="14635" max="14635" width="15.125" style="59" bestFit="1" customWidth="1"/>
    <col min="14636" max="14636" width="9" style="59"/>
    <col min="14637" max="14637" width="7.5" style="59" customWidth="1"/>
    <col min="14638" max="14638" width="11.625" style="59" customWidth="1"/>
    <col min="14639" max="14639" width="16.125" style="59" customWidth="1"/>
    <col min="14640" max="14640" width="9" style="59"/>
    <col min="14641" max="14641" width="5.25" style="59" customWidth="1"/>
    <col min="14642" max="14642" width="9" style="59"/>
    <col min="14643" max="14643" width="15.125" style="59" customWidth="1"/>
    <col min="14644" max="14645" width="13" style="59" customWidth="1"/>
    <col min="14646" max="14646" width="7.125" style="59" customWidth="1"/>
    <col min="14647" max="14647" width="15.125" style="59" customWidth="1"/>
    <col min="14648" max="14648" width="10" style="59" customWidth="1"/>
    <col min="14649" max="14649" width="11.75" style="59" customWidth="1"/>
    <col min="14650" max="14650" width="6.25" style="59" customWidth="1"/>
    <col min="14651" max="14651" width="11.25" style="59" bestFit="1" customWidth="1"/>
    <col min="14652" max="14652" width="9" style="59"/>
    <col min="14653" max="14653" width="11" style="59" bestFit="1" customWidth="1"/>
    <col min="14654" max="14654" width="15.125" style="59" customWidth="1"/>
    <col min="14655" max="14655" width="20.5" style="59" bestFit="1" customWidth="1"/>
    <col min="14656" max="14658" width="9" style="59"/>
    <col min="14659" max="14659" width="11.125" style="59" bestFit="1" customWidth="1"/>
    <col min="14660" max="14660" width="11" style="59" bestFit="1" customWidth="1"/>
    <col min="14661" max="14661" width="9" style="59"/>
    <col min="14662" max="14662" width="7.125" style="59" bestFit="1" customWidth="1"/>
    <col min="14663" max="14663" width="9" style="59"/>
    <col min="14664" max="14664" width="7.125" style="59" bestFit="1" customWidth="1"/>
    <col min="14665" max="14667" width="9" style="59"/>
    <col min="14668" max="14668" width="12.5" style="59" customWidth="1"/>
    <col min="14669" max="14849" width="9" style="59"/>
    <col min="14850" max="14851" width="5.25" style="59" bestFit="1" customWidth="1"/>
    <col min="14852" max="14852" width="17.625" style="59" bestFit="1" customWidth="1"/>
    <col min="14853" max="14853" width="9.5" style="59" bestFit="1" customWidth="1"/>
    <col min="14854" max="14854" width="11.625" style="59" bestFit="1" customWidth="1"/>
    <col min="14855" max="14855" width="11.375" style="59" bestFit="1" customWidth="1"/>
    <col min="14856" max="14857" width="11.375" style="59" customWidth="1"/>
    <col min="14858" max="14858" width="28.875" style="59" bestFit="1" customWidth="1"/>
    <col min="14859" max="14859" width="10.125" style="59" bestFit="1" customWidth="1"/>
    <col min="14860" max="14860" width="13" style="59" bestFit="1" customWidth="1"/>
    <col min="14861" max="14862" width="9" style="59"/>
    <col min="14863" max="14863" width="11" style="59" bestFit="1" customWidth="1"/>
    <col min="14864" max="14866" width="10.5" style="59" bestFit="1" customWidth="1"/>
    <col min="14867" max="14869" width="9.5" style="59" customWidth="1"/>
    <col min="14870" max="14870" width="11.5" style="59" bestFit="1" customWidth="1"/>
    <col min="14871" max="14871" width="9" style="59"/>
    <col min="14872" max="14872" width="13" style="59" bestFit="1" customWidth="1"/>
    <col min="14873" max="14873" width="16.875" style="59" customWidth="1"/>
    <col min="14874" max="14874" width="19.5" style="59" customWidth="1"/>
    <col min="14875" max="14875" width="13" style="59" customWidth="1"/>
    <col min="14876" max="14877" width="11" style="59" customWidth="1"/>
    <col min="14878" max="14878" width="15.125" style="59" customWidth="1"/>
    <col min="14879" max="14879" width="17.125" style="59" customWidth="1"/>
    <col min="14880" max="14880" width="13" style="59" customWidth="1"/>
    <col min="14881" max="14881" width="9" style="59"/>
    <col min="14882" max="14883" width="11" style="59" customWidth="1"/>
    <col min="14884" max="14884" width="9" style="59"/>
    <col min="14885" max="14885" width="15.125" style="59" customWidth="1"/>
    <col min="14886" max="14886" width="17.125" style="59" customWidth="1"/>
    <col min="14887" max="14887" width="13" style="59" customWidth="1"/>
    <col min="14888" max="14888" width="14.125" style="59" customWidth="1"/>
    <col min="14889" max="14890" width="11" style="59" bestFit="1" customWidth="1"/>
    <col min="14891" max="14891" width="15.125" style="59" bestFit="1" customWidth="1"/>
    <col min="14892" max="14892" width="9" style="59"/>
    <col min="14893" max="14893" width="7.5" style="59" customWidth="1"/>
    <col min="14894" max="14894" width="11.625" style="59" customWidth="1"/>
    <col min="14895" max="14895" width="16.125" style="59" customWidth="1"/>
    <col min="14896" max="14896" width="9" style="59"/>
    <col min="14897" max="14897" width="5.25" style="59" customWidth="1"/>
    <col min="14898" max="14898" width="9" style="59"/>
    <col min="14899" max="14899" width="15.125" style="59" customWidth="1"/>
    <col min="14900" max="14901" width="13" style="59" customWidth="1"/>
    <col min="14902" max="14902" width="7.125" style="59" customWidth="1"/>
    <col min="14903" max="14903" width="15.125" style="59" customWidth="1"/>
    <col min="14904" max="14904" width="10" style="59" customWidth="1"/>
    <col min="14905" max="14905" width="11.75" style="59" customWidth="1"/>
    <col min="14906" max="14906" width="6.25" style="59" customWidth="1"/>
    <col min="14907" max="14907" width="11.25" style="59" bestFit="1" customWidth="1"/>
    <col min="14908" max="14908" width="9" style="59"/>
    <col min="14909" max="14909" width="11" style="59" bestFit="1" customWidth="1"/>
    <col min="14910" max="14910" width="15.125" style="59" customWidth="1"/>
    <col min="14911" max="14911" width="20.5" style="59" bestFit="1" customWidth="1"/>
    <col min="14912" max="14914" width="9" style="59"/>
    <col min="14915" max="14915" width="11.125" style="59" bestFit="1" customWidth="1"/>
    <col min="14916" max="14916" width="11" style="59" bestFit="1" customWidth="1"/>
    <col min="14917" max="14917" width="9" style="59"/>
    <col min="14918" max="14918" width="7.125" style="59" bestFit="1" customWidth="1"/>
    <col min="14919" max="14919" width="9" style="59"/>
    <col min="14920" max="14920" width="7.125" style="59" bestFit="1" customWidth="1"/>
    <col min="14921" max="14923" width="9" style="59"/>
    <col min="14924" max="14924" width="12.5" style="59" customWidth="1"/>
    <col min="14925" max="15105" width="9" style="59"/>
    <col min="15106" max="15107" width="5.25" style="59" bestFit="1" customWidth="1"/>
    <col min="15108" max="15108" width="17.625" style="59" bestFit="1" customWidth="1"/>
    <col min="15109" max="15109" width="9.5" style="59" bestFit="1" customWidth="1"/>
    <col min="15110" max="15110" width="11.625" style="59" bestFit="1" customWidth="1"/>
    <col min="15111" max="15111" width="11.375" style="59" bestFit="1" customWidth="1"/>
    <col min="15112" max="15113" width="11.375" style="59" customWidth="1"/>
    <col min="15114" max="15114" width="28.875" style="59" bestFit="1" customWidth="1"/>
    <col min="15115" max="15115" width="10.125" style="59" bestFit="1" customWidth="1"/>
    <col min="15116" max="15116" width="13" style="59" bestFit="1" customWidth="1"/>
    <col min="15117" max="15118" width="9" style="59"/>
    <col min="15119" max="15119" width="11" style="59" bestFit="1" customWidth="1"/>
    <col min="15120" max="15122" width="10.5" style="59" bestFit="1" customWidth="1"/>
    <col min="15123" max="15125" width="9.5" style="59" customWidth="1"/>
    <col min="15126" max="15126" width="11.5" style="59" bestFit="1" customWidth="1"/>
    <col min="15127" max="15127" width="9" style="59"/>
    <col min="15128" max="15128" width="13" style="59" bestFit="1" customWidth="1"/>
    <col min="15129" max="15129" width="16.875" style="59" customWidth="1"/>
    <col min="15130" max="15130" width="19.5" style="59" customWidth="1"/>
    <col min="15131" max="15131" width="13" style="59" customWidth="1"/>
    <col min="15132" max="15133" width="11" style="59" customWidth="1"/>
    <col min="15134" max="15134" width="15.125" style="59" customWidth="1"/>
    <col min="15135" max="15135" width="17.125" style="59" customWidth="1"/>
    <col min="15136" max="15136" width="13" style="59" customWidth="1"/>
    <col min="15137" max="15137" width="9" style="59"/>
    <col min="15138" max="15139" width="11" style="59" customWidth="1"/>
    <col min="15140" max="15140" width="9" style="59"/>
    <col min="15141" max="15141" width="15.125" style="59" customWidth="1"/>
    <col min="15142" max="15142" width="17.125" style="59" customWidth="1"/>
    <col min="15143" max="15143" width="13" style="59" customWidth="1"/>
    <col min="15144" max="15144" width="14.125" style="59" customWidth="1"/>
    <col min="15145" max="15146" width="11" style="59" bestFit="1" customWidth="1"/>
    <col min="15147" max="15147" width="15.125" style="59" bestFit="1" customWidth="1"/>
    <col min="15148" max="15148" width="9" style="59"/>
    <col min="15149" max="15149" width="7.5" style="59" customWidth="1"/>
    <col min="15150" max="15150" width="11.625" style="59" customWidth="1"/>
    <col min="15151" max="15151" width="16.125" style="59" customWidth="1"/>
    <col min="15152" max="15152" width="9" style="59"/>
    <col min="15153" max="15153" width="5.25" style="59" customWidth="1"/>
    <col min="15154" max="15154" width="9" style="59"/>
    <col min="15155" max="15155" width="15.125" style="59" customWidth="1"/>
    <col min="15156" max="15157" width="13" style="59" customWidth="1"/>
    <col min="15158" max="15158" width="7.125" style="59" customWidth="1"/>
    <col min="15159" max="15159" width="15.125" style="59" customWidth="1"/>
    <col min="15160" max="15160" width="10" style="59" customWidth="1"/>
    <col min="15161" max="15161" width="11.75" style="59" customWidth="1"/>
    <col min="15162" max="15162" width="6.25" style="59" customWidth="1"/>
    <col min="15163" max="15163" width="11.25" style="59" bestFit="1" customWidth="1"/>
    <col min="15164" max="15164" width="9" style="59"/>
    <col min="15165" max="15165" width="11" style="59" bestFit="1" customWidth="1"/>
    <col min="15166" max="15166" width="15.125" style="59" customWidth="1"/>
    <col min="15167" max="15167" width="20.5" style="59" bestFit="1" customWidth="1"/>
    <col min="15168" max="15170" width="9" style="59"/>
    <col min="15171" max="15171" width="11.125" style="59" bestFit="1" customWidth="1"/>
    <col min="15172" max="15172" width="11" style="59" bestFit="1" customWidth="1"/>
    <col min="15173" max="15173" width="9" style="59"/>
    <col min="15174" max="15174" width="7.125" style="59" bestFit="1" customWidth="1"/>
    <col min="15175" max="15175" width="9" style="59"/>
    <col min="15176" max="15176" width="7.125" style="59" bestFit="1" customWidth="1"/>
    <col min="15177" max="15179" width="9" style="59"/>
    <col min="15180" max="15180" width="12.5" style="59" customWidth="1"/>
    <col min="15181" max="15361" width="9" style="59"/>
    <col min="15362" max="15363" width="5.25" style="59" bestFit="1" customWidth="1"/>
    <col min="15364" max="15364" width="17.625" style="59" bestFit="1" customWidth="1"/>
    <col min="15365" max="15365" width="9.5" style="59" bestFit="1" customWidth="1"/>
    <col min="15366" max="15366" width="11.625" style="59" bestFit="1" customWidth="1"/>
    <col min="15367" max="15367" width="11.375" style="59" bestFit="1" customWidth="1"/>
    <col min="15368" max="15369" width="11.375" style="59" customWidth="1"/>
    <col min="15370" max="15370" width="28.875" style="59" bestFit="1" customWidth="1"/>
    <col min="15371" max="15371" width="10.125" style="59" bestFit="1" customWidth="1"/>
    <col min="15372" max="15372" width="13" style="59" bestFit="1" customWidth="1"/>
    <col min="15373" max="15374" width="9" style="59"/>
    <col min="15375" max="15375" width="11" style="59" bestFit="1" customWidth="1"/>
    <col min="15376" max="15378" width="10.5" style="59" bestFit="1" customWidth="1"/>
    <col min="15379" max="15381" width="9.5" style="59" customWidth="1"/>
    <col min="15382" max="15382" width="11.5" style="59" bestFit="1" customWidth="1"/>
    <col min="15383" max="15383" width="9" style="59"/>
    <col min="15384" max="15384" width="13" style="59" bestFit="1" customWidth="1"/>
    <col min="15385" max="15385" width="16.875" style="59" customWidth="1"/>
    <col min="15386" max="15386" width="19.5" style="59" customWidth="1"/>
    <col min="15387" max="15387" width="13" style="59" customWidth="1"/>
    <col min="15388" max="15389" width="11" style="59" customWidth="1"/>
    <col min="15390" max="15390" width="15.125" style="59" customWidth="1"/>
    <col min="15391" max="15391" width="17.125" style="59" customWidth="1"/>
    <col min="15392" max="15392" width="13" style="59" customWidth="1"/>
    <col min="15393" max="15393" width="9" style="59"/>
    <col min="15394" max="15395" width="11" style="59" customWidth="1"/>
    <col min="15396" max="15396" width="9" style="59"/>
    <col min="15397" max="15397" width="15.125" style="59" customWidth="1"/>
    <col min="15398" max="15398" width="17.125" style="59" customWidth="1"/>
    <col min="15399" max="15399" width="13" style="59" customWidth="1"/>
    <col min="15400" max="15400" width="14.125" style="59" customWidth="1"/>
    <col min="15401" max="15402" width="11" style="59" bestFit="1" customWidth="1"/>
    <col min="15403" max="15403" width="15.125" style="59" bestFit="1" customWidth="1"/>
    <col min="15404" max="15404" width="9" style="59"/>
    <col min="15405" max="15405" width="7.5" style="59" customWidth="1"/>
    <col min="15406" max="15406" width="11.625" style="59" customWidth="1"/>
    <col min="15407" max="15407" width="16.125" style="59" customWidth="1"/>
    <col min="15408" max="15408" width="9" style="59"/>
    <col min="15409" max="15409" width="5.25" style="59" customWidth="1"/>
    <col min="15410" max="15410" width="9" style="59"/>
    <col min="15411" max="15411" width="15.125" style="59" customWidth="1"/>
    <col min="15412" max="15413" width="13" style="59" customWidth="1"/>
    <col min="15414" max="15414" width="7.125" style="59" customWidth="1"/>
    <col min="15415" max="15415" width="15.125" style="59" customWidth="1"/>
    <col min="15416" max="15416" width="10" style="59" customWidth="1"/>
    <col min="15417" max="15417" width="11.75" style="59" customWidth="1"/>
    <col min="15418" max="15418" width="6.25" style="59" customWidth="1"/>
    <col min="15419" max="15419" width="11.25" style="59" bestFit="1" customWidth="1"/>
    <col min="15420" max="15420" width="9" style="59"/>
    <col min="15421" max="15421" width="11" style="59" bestFit="1" customWidth="1"/>
    <col min="15422" max="15422" width="15.125" style="59" customWidth="1"/>
    <col min="15423" max="15423" width="20.5" style="59" bestFit="1" customWidth="1"/>
    <col min="15424" max="15426" width="9" style="59"/>
    <col min="15427" max="15427" width="11.125" style="59" bestFit="1" customWidth="1"/>
    <col min="15428" max="15428" width="11" style="59" bestFit="1" customWidth="1"/>
    <col min="15429" max="15429" width="9" style="59"/>
    <col min="15430" max="15430" width="7.125" style="59" bestFit="1" customWidth="1"/>
    <col min="15431" max="15431" width="9" style="59"/>
    <col min="15432" max="15432" width="7.125" style="59" bestFit="1" customWidth="1"/>
    <col min="15433" max="15435" width="9" style="59"/>
    <col min="15436" max="15436" width="12.5" style="59" customWidth="1"/>
    <col min="15437" max="15617" width="9" style="59"/>
    <col min="15618" max="15619" width="5.25" style="59" bestFit="1" customWidth="1"/>
    <col min="15620" max="15620" width="17.625" style="59" bestFit="1" customWidth="1"/>
    <col min="15621" max="15621" width="9.5" style="59" bestFit="1" customWidth="1"/>
    <col min="15622" max="15622" width="11.625" style="59" bestFit="1" customWidth="1"/>
    <col min="15623" max="15623" width="11.375" style="59" bestFit="1" customWidth="1"/>
    <col min="15624" max="15625" width="11.375" style="59" customWidth="1"/>
    <col min="15626" max="15626" width="28.875" style="59" bestFit="1" customWidth="1"/>
    <col min="15627" max="15627" width="10.125" style="59" bestFit="1" customWidth="1"/>
    <col min="15628" max="15628" width="13" style="59" bestFit="1" customWidth="1"/>
    <col min="15629" max="15630" width="9" style="59"/>
    <col min="15631" max="15631" width="11" style="59" bestFit="1" customWidth="1"/>
    <col min="15632" max="15634" width="10.5" style="59" bestFit="1" customWidth="1"/>
    <col min="15635" max="15637" width="9.5" style="59" customWidth="1"/>
    <col min="15638" max="15638" width="11.5" style="59" bestFit="1" customWidth="1"/>
    <col min="15639" max="15639" width="9" style="59"/>
    <col min="15640" max="15640" width="13" style="59" bestFit="1" customWidth="1"/>
    <col min="15641" max="15641" width="16.875" style="59" customWidth="1"/>
    <col min="15642" max="15642" width="19.5" style="59" customWidth="1"/>
    <col min="15643" max="15643" width="13" style="59" customWidth="1"/>
    <col min="15644" max="15645" width="11" style="59" customWidth="1"/>
    <col min="15646" max="15646" width="15.125" style="59" customWidth="1"/>
    <col min="15647" max="15647" width="17.125" style="59" customWidth="1"/>
    <col min="15648" max="15648" width="13" style="59" customWidth="1"/>
    <col min="15649" max="15649" width="9" style="59"/>
    <col min="15650" max="15651" width="11" style="59" customWidth="1"/>
    <col min="15652" max="15652" width="9" style="59"/>
    <col min="15653" max="15653" width="15.125" style="59" customWidth="1"/>
    <col min="15654" max="15654" width="17.125" style="59" customWidth="1"/>
    <col min="15655" max="15655" width="13" style="59" customWidth="1"/>
    <col min="15656" max="15656" width="14.125" style="59" customWidth="1"/>
    <col min="15657" max="15658" width="11" style="59" bestFit="1" customWidth="1"/>
    <col min="15659" max="15659" width="15.125" style="59" bestFit="1" customWidth="1"/>
    <col min="15660" max="15660" width="9" style="59"/>
    <col min="15661" max="15661" width="7.5" style="59" customWidth="1"/>
    <col min="15662" max="15662" width="11.625" style="59" customWidth="1"/>
    <col min="15663" max="15663" width="16.125" style="59" customWidth="1"/>
    <col min="15664" max="15664" width="9" style="59"/>
    <col min="15665" max="15665" width="5.25" style="59" customWidth="1"/>
    <col min="15666" max="15666" width="9" style="59"/>
    <col min="15667" max="15667" width="15.125" style="59" customWidth="1"/>
    <col min="15668" max="15669" width="13" style="59" customWidth="1"/>
    <col min="15670" max="15670" width="7.125" style="59" customWidth="1"/>
    <col min="15671" max="15671" width="15.125" style="59" customWidth="1"/>
    <col min="15672" max="15672" width="10" style="59" customWidth="1"/>
    <col min="15673" max="15673" width="11.75" style="59" customWidth="1"/>
    <col min="15674" max="15674" width="6.25" style="59" customWidth="1"/>
    <col min="15675" max="15675" width="11.25" style="59" bestFit="1" customWidth="1"/>
    <col min="15676" max="15676" width="9" style="59"/>
    <col min="15677" max="15677" width="11" style="59" bestFit="1" customWidth="1"/>
    <col min="15678" max="15678" width="15.125" style="59" customWidth="1"/>
    <col min="15679" max="15679" width="20.5" style="59" bestFit="1" customWidth="1"/>
    <col min="15680" max="15682" width="9" style="59"/>
    <col min="15683" max="15683" width="11.125" style="59" bestFit="1" customWidth="1"/>
    <col min="15684" max="15684" width="11" style="59" bestFit="1" customWidth="1"/>
    <col min="15685" max="15685" width="9" style="59"/>
    <col min="15686" max="15686" width="7.125" style="59" bestFit="1" customWidth="1"/>
    <col min="15687" max="15687" width="9" style="59"/>
    <col min="15688" max="15688" width="7.125" style="59" bestFit="1" customWidth="1"/>
    <col min="15689" max="15691" width="9" style="59"/>
    <col min="15692" max="15692" width="12.5" style="59" customWidth="1"/>
    <col min="15693" max="15873" width="9" style="59"/>
    <col min="15874" max="15875" width="5.25" style="59" bestFit="1" customWidth="1"/>
    <col min="15876" max="15876" width="17.625" style="59" bestFit="1" customWidth="1"/>
    <col min="15877" max="15877" width="9.5" style="59" bestFit="1" customWidth="1"/>
    <col min="15878" max="15878" width="11.625" style="59" bestFit="1" customWidth="1"/>
    <col min="15879" max="15879" width="11.375" style="59" bestFit="1" customWidth="1"/>
    <col min="15880" max="15881" width="11.375" style="59" customWidth="1"/>
    <col min="15882" max="15882" width="28.875" style="59" bestFit="1" customWidth="1"/>
    <col min="15883" max="15883" width="10.125" style="59" bestFit="1" customWidth="1"/>
    <col min="15884" max="15884" width="13" style="59" bestFit="1" customWidth="1"/>
    <col min="15885" max="15886" width="9" style="59"/>
    <col min="15887" max="15887" width="11" style="59" bestFit="1" customWidth="1"/>
    <col min="15888" max="15890" width="10.5" style="59" bestFit="1" customWidth="1"/>
    <col min="15891" max="15893" width="9.5" style="59" customWidth="1"/>
    <col min="15894" max="15894" width="11.5" style="59" bestFit="1" customWidth="1"/>
    <col min="15895" max="15895" width="9" style="59"/>
    <col min="15896" max="15896" width="13" style="59" bestFit="1" customWidth="1"/>
    <col min="15897" max="15897" width="16.875" style="59" customWidth="1"/>
    <col min="15898" max="15898" width="19.5" style="59" customWidth="1"/>
    <col min="15899" max="15899" width="13" style="59" customWidth="1"/>
    <col min="15900" max="15901" width="11" style="59" customWidth="1"/>
    <col min="15902" max="15902" width="15.125" style="59" customWidth="1"/>
    <col min="15903" max="15903" width="17.125" style="59" customWidth="1"/>
    <col min="15904" max="15904" width="13" style="59" customWidth="1"/>
    <col min="15905" max="15905" width="9" style="59"/>
    <col min="15906" max="15907" width="11" style="59" customWidth="1"/>
    <col min="15908" max="15908" width="9" style="59"/>
    <col min="15909" max="15909" width="15.125" style="59" customWidth="1"/>
    <col min="15910" max="15910" width="17.125" style="59" customWidth="1"/>
    <col min="15911" max="15911" width="13" style="59" customWidth="1"/>
    <col min="15912" max="15912" width="14.125" style="59" customWidth="1"/>
    <col min="15913" max="15914" width="11" style="59" bestFit="1" customWidth="1"/>
    <col min="15915" max="15915" width="15.125" style="59" bestFit="1" customWidth="1"/>
    <col min="15916" max="15916" width="9" style="59"/>
    <col min="15917" max="15917" width="7.5" style="59" customWidth="1"/>
    <col min="15918" max="15918" width="11.625" style="59" customWidth="1"/>
    <col min="15919" max="15919" width="16.125" style="59" customWidth="1"/>
    <col min="15920" max="15920" width="9" style="59"/>
    <col min="15921" max="15921" width="5.25" style="59" customWidth="1"/>
    <col min="15922" max="15922" width="9" style="59"/>
    <col min="15923" max="15923" width="15.125" style="59" customWidth="1"/>
    <col min="15924" max="15925" width="13" style="59" customWidth="1"/>
    <col min="15926" max="15926" width="7.125" style="59" customWidth="1"/>
    <col min="15927" max="15927" width="15.125" style="59" customWidth="1"/>
    <col min="15928" max="15928" width="10" style="59" customWidth="1"/>
    <col min="15929" max="15929" width="11.75" style="59" customWidth="1"/>
    <col min="15930" max="15930" width="6.25" style="59" customWidth="1"/>
    <col min="15931" max="15931" width="11.25" style="59" bestFit="1" customWidth="1"/>
    <col min="15932" max="15932" width="9" style="59"/>
    <col min="15933" max="15933" width="11" style="59" bestFit="1" customWidth="1"/>
    <col min="15934" max="15934" width="15.125" style="59" customWidth="1"/>
    <col min="15935" max="15935" width="20.5" style="59" bestFit="1" customWidth="1"/>
    <col min="15936" max="15938" width="9" style="59"/>
    <col min="15939" max="15939" width="11.125" style="59" bestFit="1" customWidth="1"/>
    <col min="15940" max="15940" width="11" style="59" bestFit="1" customWidth="1"/>
    <col min="15941" max="15941" width="9" style="59"/>
    <col min="15942" max="15942" width="7.125" style="59" bestFit="1" customWidth="1"/>
    <col min="15943" max="15943" width="9" style="59"/>
    <col min="15944" max="15944" width="7.125" style="59" bestFit="1" customWidth="1"/>
    <col min="15945" max="15947" width="9" style="59"/>
    <col min="15948" max="15948" width="12.5" style="59" customWidth="1"/>
    <col min="15949" max="16129" width="9" style="59"/>
    <col min="16130" max="16131" width="5.25" style="59" bestFit="1" customWidth="1"/>
    <col min="16132" max="16132" width="17.625" style="59" bestFit="1" customWidth="1"/>
    <col min="16133" max="16133" width="9.5" style="59" bestFit="1" customWidth="1"/>
    <col min="16134" max="16134" width="11.625" style="59" bestFit="1" customWidth="1"/>
    <col min="16135" max="16135" width="11.375" style="59" bestFit="1" customWidth="1"/>
    <col min="16136" max="16137" width="11.375" style="59" customWidth="1"/>
    <col min="16138" max="16138" width="28.875" style="59" bestFit="1" customWidth="1"/>
    <col min="16139" max="16139" width="10.125" style="59" bestFit="1" customWidth="1"/>
    <col min="16140" max="16140" width="13" style="59" bestFit="1" customWidth="1"/>
    <col min="16141" max="16142" width="9" style="59"/>
    <col min="16143" max="16143" width="11" style="59" bestFit="1" customWidth="1"/>
    <col min="16144" max="16146" width="10.5" style="59" bestFit="1" customWidth="1"/>
    <col min="16147" max="16149" width="9.5" style="59" customWidth="1"/>
    <col min="16150" max="16150" width="11.5" style="59" bestFit="1" customWidth="1"/>
    <col min="16151" max="16151" width="9" style="59"/>
    <col min="16152" max="16152" width="13" style="59" bestFit="1" customWidth="1"/>
    <col min="16153" max="16153" width="16.875" style="59" customWidth="1"/>
    <col min="16154" max="16154" width="19.5" style="59" customWidth="1"/>
    <col min="16155" max="16155" width="13" style="59" customWidth="1"/>
    <col min="16156" max="16157" width="11" style="59" customWidth="1"/>
    <col min="16158" max="16158" width="15.125" style="59" customWidth="1"/>
    <col min="16159" max="16159" width="17.125" style="59" customWidth="1"/>
    <col min="16160" max="16160" width="13" style="59" customWidth="1"/>
    <col min="16161" max="16161" width="9" style="59"/>
    <col min="16162" max="16163" width="11" style="59" customWidth="1"/>
    <col min="16164" max="16164" width="9" style="59"/>
    <col min="16165" max="16165" width="15.125" style="59" customWidth="1"/>
    <col min="16166" max="16166" width="17.125" style="59" customWidth="1"/>
    <col min="16167" max="16167" width="13" style="59" customWidth="1"/>
    <col min="16168" max="16168" width="14.125" style="59" customWidth="1"/>
    <col min="16169" max="16170" width="11" style="59" bestFit="1" customWidth="1"/>
    <col min="16171" max="16171" width="15.125" style="59" bestFit="1" customWidth="1"/>
    <col min="16172" max="16172" width="9" style="59"/>
    <col min="16173" max="16173" width="7.5" style="59" customWidth="1"/>
    <col min="16174" max="16174" width="11.625" style="59" customWidth="1"/>
    <col min="16175" max="16175" width="16.125" style="59" customWidth="1"/>
    <col min="16176" max="16176" width="9" style="59"/>
    <col min="16177" max="16177" width="5.25" style="59" customWidth="1"/>
    <col min="16178" max="16178" width="9" style="59"/>
    <col min="16179" max="16179" width="15.125" style="59" customWidth="1"/>
    <col min="16180" max="16181" width="13" style="59" customWidth="1"/>
    <col min="16182" max="16182" width="7.125" style="59" customWidth="1"/>
    <col min="16183" max="16183" width="15.125" style="59" customWidth="1"/>
    <col min="16184" max="16184" width="10" style="59" customWidth="1"/>
    <col min="16185" max="16185" width="11.75" style="59" customWidth="1"/>
    <col min="16186" max="16186" width="6.25" style="59" customWidth="1"/>
    <col min="16187" max="16187" width="11.25" style="59" bestFit="1" customWidth="1"/>
    <col min="16188" max="16188" width="9" style="59"/>
    <col min="16189" max="16189" width="11" style="59" bestFit="1" customWidth="1"/>
    <col min="16190" max="16190" width="15.125" style="59" customWidth="1"/>
    <col min="16191" max="16191" width="20.5" style="59" bestFit="1" customWidth="1"/>
    <col min="16192" max="16194" width="9" style="59"/>
    <col min="16195" max="16195" width="11.125" style="59" bestFit="1" customWidth="1"/>
    <col min="16196" max="16196" width="11" style="59" bestFit="1" customWidth="1"/>
    <col min="16197" max="16197" width="9" style="59"/>
    <col min="16198" max="16198" width="7.125" style="59" bestFit="1" customWidth="1"/>
    <col min="16199" max="16199" width="9" style="59"/>
    <col min="16200" max="16200" width="7.125" style="59" bestFit="1" customWidth="1"/>
    <col min="16201" max="16203" width="9" style="59"/>
    <col min="16204" max="16204" width="12.5" style="59" customWidth="1"/>
    <col min="16205" max="16384" width="9" style="59"/>
  </cols>
  <sheetData>
    <row r="1" spans="1:76" ht="19.5" hidden="1" thickBot="1" x14ac:dyDescent="0.45">
      <c r="A1" s="123" t="s">
        <v>0</v>
      </c>
      <c r="B1" s="124"/>
      <c r="C1" s="125"/>
      <c r="D1" s="125" t="s">
        <v>979</v>
      </c>
      <c r="E1" s="125"/>
      <c r="F1" s="125"/>
      <c r="G1" s="126"/>
      <c r="P1" s="62">
        <v>2020</v>
      </c>
    </row>
    <row r="2" spans="1:76" hidden="1" x14ac:dyDescent="0.4"/>
    <row r="3" spans="1:76" s="64" customFormat="1" ht="13.15" customHeight="1" x14ac:dyDescent="0.4">
      <c r="A3" s="104" t="s">
        <v>1</v>
      </c>
      <c r="B3" s="107" t="s">
        <v>2702</v>
      </c>
      <c r="C3" s="104" t="s">
        <v>3</v>
      </c>
      <c r="D3" s="104" t="s">
        <v>4</v>
      </c>
      <c r="E3" s="107" t="s">
        <v>5</v>
      </c>
      <c r="F3" s="107" t="s">
        <v>6</v>
      </c>
      <c r="G3" s="127" t="s">
        <v>7</v>
      </c>
      <c r="H3" s="127" t="s">
        <v>8</v>
      </c>
      <c r="I3" s="107" t="s">
        <v>9</v>
      </c>
      <c r="J3" s="104" t="s">
        <v>10</v>
      </c>
      <c r="K3" s="107" t="s">
        <v>11</v>
      </c>
      <c r="L3" s="104" t="s">
        <v>12</v>
      </c>
      <c r="M3" s="104" t="s">
        <v>13</v>
      </c>
      <c r="N3" s="114" t="s">
        <v>14</v>
      </c>
      <c r="O3" s="121" t="s">
        <v>2703</v>
      </c>
      <c r="P3" s="115" t="s">
        <v>15</v>
      </c>
      <c r="Q3" s="116" t="s">
        <v>16</v>
      </c>
      <c r="R3" s="107" t="s">
        <v>17</v>
      </c>
      <c r="S3" s="107"/>
      <c r="T3" s="107"/>
      <c r="U3" s="118" t="s">
        <v>18</v>
      </c>
      <c r="V3" s="120" t="s">
        <v>19</v>
      </c>
      <c r="W3" s="104" t="s">
        <v>20</v>
      </c>
      <c r="X3" s="104" t="s">
        <v>21</v>
      </c>
      <c r="Y3" s="118" t="s">
        <v>22</v>
      </c>
      <c r="Z3" s="118" t="s">
        <v>23</v>
      </c>
      <c r="AA3" s="104" t="s">
        <v>24</v>
      </c>
      <c r="AB3" s="104" t="s">
        <v>25</v>
      </c>
      <c r="AC3" s="104" t="s">
        <v>26</v>
      </c>
      <c r="AD3" s="104"/>
      <c r="AE3" s="104"/>
      <c r="AF3" s="104"/>
      <c r="AG3" s="104"/>
      <c r="AH3" s="104"/>
      <c r="AI3" s="104" t="s">
        <v>27</v>
      </c>
      <c r="AJ3" s="108" t="s">
        <v>2704</v>
      </c>
      <c r="AK3" s="109"/>
      <c r="AL3" s="109"/>
      <c r="AM3" s="109"/>
      <c r="AN3" s="109"/>
      <c r="AO3" s="109"/>
      <c r="AP3" s="110"/>
      <c r="AQ3" s="107" t="s">
        <v>2705</v>
      </c>
      <c r="AR3" s="102" t="s">
        <v>29</v>
      </c>
      <c r="AS3" s="103" t="s">
        <v>30</v>
      </c>
      <c r="AT3" s="103"/>
      <c r="AU3" s="103"/>
      <c r="AV3" s="103"/>
      <c r="AW3" s="104" t="s">
        <v>31</v>
      </c>
      <c r="AX3" s="102" t="s">
        <v>32</v>
      </c>
      <c r="AY3" s="104" t="s">
        <v>33</v>
      </c>
      <c r="AZ3" s="104" t="s">
        <v>34</v>
      </c>
      <c r="BA3" s="104" t="s">
        <v>35</v>
      </c>
      <c r="BB3" s="104" t="s">
        <v>36</v>
      </c>
      <c r="BC3" s="104" t="s">
        <v>37</v>
      </c>
      <c r="BD3" s="105" t="s">
        <v>38</v>
      </c>
      <c r="BE3" s="106"/>
      <c r="BF3" s="103" t="s">
        <v>39</v>
      </c>
      <c r="BG3" s="103" t="s">
        <v>40</v>
      </c>
      <c r="BH3" s="102" t="s">
        <v>41</v>
      </c>
      <c r="BI3" s="107" t="s">
        <v>42</v>
      </c>
      <c r="BJ3" s="103" t="s">
        <v>43</v>
      </c>
      <c r="BK3" s="103" t="s">
        <v>44</v>
      </c>
      <c r="BL3" s="103" t="s">
        <v>45</v>
      </c>
      <c r="BM3" s="103" t="s">
        <v>46</v>
      </c>
      <c r="BN3" s="103" t="s">
        <v>47</v>
      </c>
      <c r="BO3" s="103" t="s">
        <v>48</v>
      </c>
      <c r="BP3" s="103" t="s">
        <v>49</v>
      </c>
      <c r="BQ3" s="103" t="s">
        <v>50</v>
      </c>
      <c r="BR3" s="103" t="s">
        <v>51</v>
      </c>
      <c r="BS3" s="103" t="s">
        <v>52</v>
      </c>
      <c r="BT3" s="102" t="s">
        <v>53</v>
      </c>
      <c r="BU3" s="102" t="s">
        <v>54</v>
      </c>
      <c r="BV3" s="102" t="s">
        <v>55</v>
      </c>
      <c r="BW3" s="102" t="s">
        <v>56</v>
      </c>
      <c r="BX3" s="103" t="s">
        <v>57</v>
      </c>
    </row>
    <row r="4" spans="1:76" s="64" customFormat="1" ht="33" customHeight="1" x14ac:dyDescent="0.4">
      <c r="A4" s="104"/>
      <c r="B4" s="107"/>
      <c r="C4" s="104"/>
      <c r="D4" s="104"/>
      <c r="E4" s="107"/>
      <c r="F4" s="107"/>
      <c r="G4" s="127"/>
      <c r="H4" s="127"/>
      <c r="I4" s="107"/>
      <c r="J4" s="104"/>
      <c r="K4" s="107"/>
      <c r="L4" s="104"/>
      <c r="M4" s="104"/>
      <c r="N4" s="114"/>
      <c r="O4" s="122"/>
      <c r="P4" s="115"/>
      <c r="Q4" s="117"/>
      <c r="R4" s="65" t="s">
        <v>58</v>
      </c>
      <c r="S4" s="65" t="s">
        <v>59</v>
      </c>
      <c r="T4" s="65" t="s">
        <v>60</v>
      </c>
      <c r="U4" s="119"/>
      <c r="V4" s="120"/>
      <c r="W4" s="104"/>
      <c r="X4" s="104"/>
      <c r="Y4" s="119"/>
      <c r="Z4" s="119"/>
      <c r="AA4" s="104"/>
      <c r="AB4" s="104"/>
      <c r="AC4" s="66" t="s">
        <v>61</v>
      </c>
      <c r="AD4" s="66" t="s">
        <v>62</v>
      </c>
      <c r="AE4" s="66" t="s">
        <v>63</v>
      </c>
      <c r="AF4" s="66" t="s">
        <v>64</v>
      </c>
      <c r="AG4" s="66" t="s">
        <v>65</v>
      </c>
      <c r="AH4" s="66" t="s">
        <v>66</v>
      </c>
      <c r="AI4" s="104"/>
      <c r="AJ4" s="111"/>
      <c r="AK4" s="112"/>
      <c r="AL4" s="112"/>
      <c r="AM4" s="112"/>
      <c r="AN4" s="112"/>
      <c r="AO4" s="112"/>
      <c r="AP4" s="113"/>
      <c r="AQ4" s="107"/>
      <c r="AR4" s="102"/>
      <c r="AS4" s="67" t="s">
        <v>74</v>
      </c>
      <c r="AT4" s="67" t="s">
        <v>75</v>
      </c>
      <c r="AU4" s="67" t="s">
        <v>76</v>
      </c>
      <c r="AV4" s="67" t="s">
        <v>77</v>
      </c>
      <c r="AW4" s="104"/>
      <c r="AX4" s="102"/>
      <c r="AY4" s="104"/>
      <c r="AZ4" s="104"/>
      <c r="BA4" s="104"/>
      <c r="BB4" s="104"/>
      <c r="BC4" s="104"/>
      <c r="BD4" s="68" t="s">
        <v>78</v>
      </c>
      <c r="BE4" s="69" t="s">
        <v>79</v>
      </c>
      <c r="BF4" s="102"/>
      <c r="BG4" s="102"/>
      <c r="BH4" s="102"/>
      <c r="BI4" s="104"/>
      <c r="BJ4" s="103"/>
      <c r="BK4" s="102"/>
      <c r="BL4" s="102"/>
      <c r="BM4" s="103"/>
      <c r="BN4" s="102"/>
      <c r="BO4" s="102"/>
      <c r="BP4" s="103"/>
      <c r="BQ4" s="102"/>
      <c r="BR4" s="102"/>
      <c r="BS4" s="102"/>
      <c r="BT4" s="102"/>
      <c r="BU4" s="102"/>
      <c r="BV4" s="102"/>
      <c r="BW4" s="102"/>
      <c r="BX4" s="102"/>
    </row>
    <row r="5" spans="1:76" x14ac:dyDescent="0.4">
      <c r="A5" s="70">
        <v>1</v>
      </c>
      <c r="B5" s="70" t="s">
        <v>603</v>
      </c>
      <c r="C5" s="70" t="s">
        <v>154</v>
      </c>
      <c r="D5" s="70"/>
      <c r="E5" s="70" t="s">
        <v>874</v>
      </c>
      <c r="F5" s="70"/>
      <c r="G5" s="94">
        <v>1</v>
      </c>
      <c r="H5" s="94">
        <v>7</v>
      </c>
      <c r="I5" s="70" t="s">
        <v>603</v>
      </c>
      <c r="J5" s="70"/>
      <c r="K5" s="70"/>
      <c r="L5" s="70"/>
      <c r="M5" s="70">
        <v>0</v>
      </c>
      <c r="N5" s="71">
        <v>32611</v>
      </c>
      <c r="O5" s="72">
        <v>2390.38</v>
      </c>
      <c r="P5" s="71"/>
      <c r="Q5" s="71">
        <f>IF(P5="",N5,P5)</f>
        <v>32611</v>
      </c>
      <c r="R5" s="70">
        <f>YEAR(Q5)</f>
        <v>1989</v>
      </c>
      <c r="S5" s="70">
        <f>MONTH(Q5)</f>
        <v>4</v>
      </c>
      <c r="T5" s="70">
        <f>DAY(N5)</f>
        <v>13</v>
      </c>
      <c r="U5" s="70">
        <f>IF(R5=1900,"",IF(S5&lt;4,R5-1,R5))</f>
        <v>1989</v>
      </c>
      <c r="V5" s="73">
        <v>18166888</v>
      </c>
      <c r="W5" s="70"/>
      <c r="X5" s="70"/>
      <c r="Y5" s="73">
        <v>0</v>
      </c>
      <c r="Z5" s="73">
        <f>V5-Y5</f>
        <v>18166888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3">
        <f>IF(BH5=0,0,IF(BH5=L5,Z5-1,IF(Z5=1,0,ROUND(V5*M5,0))))</f>
        <v>0</v>
      </c>
      <c r="AP5" s="70"/>
      <c r="AQ5" s="74">
        <f>V5</f>
        <v>18166888</v>
      </c>
      <c r="AR5" s="70" t="s">
        <v>872</v>
      </c>
      <c r="AS5" s="70"/>
      <c r="AT5" s="70"/>
      <c r="AU5" s="70"/>
      <c r="AV5" s="70"/>
      <c r="AW5" s="70"/>
      <c r="AX5" s="70" t="s">
        <v>873</v>
      </c>
      <c r="AY5" s="70"/>
      <c r="AZ5" s="70"/>
      <c r="BA5" s="70"/>
      <c r="BB5" s="70"/>
      <c r="BC5" s="70"/>
      <c r="BD5" s="72">
        <v>2390.38</v>
      </c>
      <c r="BE5" s="70" t="s">
        <v>80</v>
      </c>
      <c r="BF5" s="75"/>
      <c r="BG5" s="70"/>
      <c r="BH5" s="70">
        <f>IF(U5="",0,$P$1-U5)</f>
        <v>31</v>
      </c>
      <c r="BI5" s="70" t="s">
        <v>873</v>
      </c>
      <c r="BJ5" s="74">
        <f>V5-AQ5</f>
        <v>0</v>
      </c>
      <c r="BK5" s="70"/>
      <c r="BL5" s="70" t="s">
        <v>980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x14ac:dyDescent="0.4">
      <c r="A6" s="70">
        <v>2</v>
      </c>
      <c r="B6" s="70" t="s">
        <v>603</v>
      </c>
      <c r="C6" s="70" t="s">
        <v>155</v>
      </c>
      <c r="D6" s="70"/>
      <c r="E6" s="70" t="s">
        <v>874</v>
      </c>
      <c r="F6" s="70"/>
      <c r="G6" s="94">
        <v>1</v>
      </c>
      <c r="H6" s="94">
        <v>7</v>
      </c>
      <c r="I6" s="70" t="s">
        <v>603</v>
      </c>
      <c r="J6" s="70"/>
      <c r="K6" s="70"/>
      <c r="L6" s="70"/>
      <c r="M6" s="70">
        <v>0</v>
      </c>
      <c r="N6" s="71">
        <v>22376</v>
      </c>
      <c r="O6" s="72">
        <v>465.74</v>
      </c>
      <c r="P6" s="71"/>
      <c r="Q6" s="71">
        <f>IF(P6="",N6,P6)</f>
        <v>22376</v>
      </c>
      <c r="R6" s="70">
        <f>YEAR(Q6)</f>
        <v>1961</v>
      </c>
      <c r="S6" s="70">
        <f>MONTH(Q6)</f>
        <v>4</v>
      </c>
      <c r="T6" s="70">
        <f>DAY(N6)</f>
        <v>5</v>
      </c>
      <c r="U6" s="70">
        <f>IF(R6=1900,"",IF(S6&lt;4,R6-1,R6))</f>
        <v>1961</v>
      </c>
      <c r="V6" s="73">
        <v>3539624</v>
      </c>
      <c r="W6" s="70"/>
      <c r="X6" s="70"/>
      <c r="Y6" s="73">
        <v>0</v>
      </c>
      <c r="Z6" s="73">
        <f>V6-Y6</f>
        <v>3539624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3">
        <f>IF(BH6=0,0,IF(BH6=L6,Z6-1,IF(Z6=1,0,ROUND(V6*M6,0))))</f>
        <v>0</v>
      </c>
      <c r="AP6" s="70"/>
      <c r="AQ6" s="74">
        <f>V6</f>
        <v>3539624</v>
      </c>
      <c r="AR6" s="70" t="s">
        <v>872</v>
      </c>
      <c r="AS6" s="70"/>
      <c r="AT6" s="70"/>
      <c r="AU6" s="70"/>
      <c r="AV6" s="70"/>
      <c r="AW6" s="70"/>
      <c r="AX6" s="70" t="s">
        <v>873</v>
      </c>
      <c r="AY6" s="70"/>
      <c r="AZ6" s="70"/>
      <c r="BA6" s="70"/>
      <c r="BB6" s="70"/>
      <c r="BC6" s="70"/>
      <c r="BD6" s="72">
        <v>465.74</v>
      </c>
      <c r="BE6" s="70" t="s">
        <v>80</v>
      </c>
      <c r="BF6" s="73"/>
      <c r="BG6" s="70"/>
      <c r="BH6" s="70">
        <f>IF(U6="",0,$P$1-U6)</f>
        <v>59</v>
      </c>
      <c r="BI6" s="70" t="s">
        <v>873</v>
      </c>
      <c r="BJ6" s="74">
        <f>V6-AQ6</f>
        <v>0</v>
      </c>
      <c r="BK6" s="70"/>
      <c r="BL6" s="70" t="s">
        <v>981</v>
      </c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</row>
    <row r="7" spans="1:76" x14ac:dyDescent="0.4">
      <c r="A7" s="70">
        <v>3</v>
      </c>
      <c r="B7" s="70" t="s">
        <v>603</v>
      </c>
      <c r="C7" s="70" t="s">
        <v>156</v>
      </c>
      <c r="D7" s="70"/>
      <c r="E7" s="70" t="s">
        <v>874</v>
      </c>
      <c r="F7" s="70"/>
      <c r="G7" s="94">
        <v>1</v>
      </c>
      <c r="H7" s="94">
        <v>7</v>
      </c>
      <c r="I7" s="70" t="s">
        <v>603</v>
      </c>
      <c r="J7" s="70"/>
      <c r="K7" s="70"/>
      <c r="L7" s="70"/>
      <c r="M7" s="70">
        <v>0</v>
      </c>
      <c r="N7" s="71">
        <v>32612</v>
      </c>
      <c r="O7" s="72">
        <v>70.39</v>
      </c>
      <c r="P7" s="71"/>
      <c r="Q7" s="71">
        <f t="shared" ref="Q7:Q18" si="0">IF(P7="",N7,P7)</f>
        <v>32612</v>
      </c>
      <c r="R7" s="70">
        <f t="shared" ref="R7:R18" si="1">YEAR(Q7)</f>
        <v>1989</v>
      </c>
      <c r="S7" s="70">
        <f t="shared" ref="S7:S18" si="2">MONTH(Q7)</f>
        <v>4</v>
      </c>
      <c r="T7" s="70">
        <f t="shared" ref="T7:T18" si="3">DAY(N7)</f>
        <v>14</v>
      </c>
      <c r="U7" s="70">
        <f t="shared" ref="U7:U18" si="4">IF(R7=1900,"",IF(S7&lt;4,R7-1,R7))</f>
        <v>1989</v>
      </c>
      <c r="V7" s="73">
        <v>534964</v>
      </c>
      <c r="W7" s="70"/>
      <c r="X7" s="70"/>
      <c r="Y7" s="73">
        <v>0</v>
      </c>
      <c r="Z7" s="73">
        <f t="shared" ref="Z7:Z18" si="5">V7-Y7</f>
        <v>534964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3">
        <f t="shared" ref="AO7:AO18" si="6">IF(BH7=0,0,IF(BH7=L7,Z7-1,IF(Z7=1,0,ROUND(V7*M7,0))))</f>
        <v>0</v>
      </c>
      <c r="AP7" s="70"/>
      <c r="AQ7" s="74">
        <f t="shared" ref="AQ7:AQ18" si="7">V7</f>
        <v>534964</v>
      </c>
      <c r="AR7" s="70" t="s">
        <v>872</v>
      </c>
      <c r="AS7" s="70"/>
      <c r="AT7" s="70"/>
      <c r="AU7" s="70"/>
      <c r="AV7" s="70"/>
      <c r="AW7" s="70"/>
      <c r="AX7" s="70" t="s">
        <v>873</v>
      </c>
      <c r="AY7" s="70"/>
      <c r="AZ7" s="70"/>
      <c r="BA7" s="70"/>
      <c r="BB7" s="70"/>
      <c r="BC7" s="70"/>
      <c r="BD7" s="72">
        <v>70.39</v>
      </c>
      <c r="BE7" s="70" t="s">
        <v>80</v>
      </c>
      <c r="BF7" s="73"/>
      <c r="BG7" s="70"/>
      <c r="BH7" s="70">
        <f t="shared" ref="BH7:BH18" si="8">IF(U7="",0,$P$1-U7)</f>
        <v>31</v>
      </c>
      <c r="BI7" s="70" t="s">
        <v>873</v>
      </c>
      <c r="BJ7" s="74">
        <f t="shared" ref="BJ7:BJ18" si="9">V7-AQ7</f>
        <v>0</v>
      </c>
      <c r="BK7" s="70"/>
      <c r="BL7" s="70" t="s">
        <v>982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x14ac:dyDescent="0.4">
      <c r="A8" s="70">
        <v>4</v>
      </c>
      <c r="B8" s="70" t="s">
        <v>603</v>
      </c>
      <c r="C8" s="70" t="s">
        <v>157</v>
      </c>
      <c r="D8" s="70"/>
      <c r="E8" s="70" t="s">
        <v>874</v>
      </c>
      <c r="F8" s="70"/>
      <c r="G8" s="94">
        <v>1</v>
      </c>
      <c r="H8" s="94">
        <v>7</v>
      </c>
      <c r="I8" s="70" t="s">
        <v>603</v>
      </c>
      <c r="J8" s="70"/>
      <c r="K8" s="70"/>
      <c r="L8" s="70"/>
      <c r="M8" s="70">
        <v>0</v>
      </c>
      <c r="N8" s="71">
        <v>32615</v>
      </c>
      <c r="O8" s="72">
        <v>10150.14</v>
      </c>
      <c r="P8" s="71"/>
      <c r="Q8" s="71">
        <f t="shared" si="0"/>
        <v>32615</v>
      </c>
      <c r="R8" s="70">
        <f t="shared" si="1"/>
        <v>1989</v>
      </c>
      <c r="S8" s="70">
        <f t="shared" si="2"/>
        <v>4</v>
      </c>
      <c r="T8" s="70">
        <f t="shared" si="3"/>
        <v>17</v>
      </c>
      <c r="U8" s="70">
        <f t="shared" si="4"/>
        <v>1989</v>
      </c>
      <c r="V8" s="73">
        <v>77141064</v>
      </c>
      <c r="W8" s="70"/>
      <c r="X8" s="70"/>
      <c r="Y8" s="73">
        <v>0</v>
      </c>
      <c r="Z8" s="73">
        <f t="shared" si="5"/>
        <v>77141064</v>
      </c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3">
        <f t="shared" si="6"/>
        <v>0</v>
      </c>
      <c r="AP8" s="70"/>
      <c r="AQ8" s="74">
        <f t="shared" si="7"/>
        <v>77141064</v>
      </c>
      <c r="AR8" s="70" t="s">
        <v>872</v>
      </c>
      <c r="AS8" s="70"/>
      <c r="AT8" s="70"/>
      <c r="AU8" s="70"/>
      <c r="AV8" s="70"/>
      <c r="AW8" s="70"/>
      <c r="AX8" s="70" t="s">
        <v>873</v>
      </c>
      <c r="AY8" s="70"/>
      <c r="AZ8" s="70"/>
      <c r="BA8" s="70"/>
      <c r="BB8" s="70"/>
      <c r="BC8" s="70"/>
      <c r="BD8" s="72">
        <v>10150.14</v>
      </c>
      <c r="BE8" s="70" t="s">
        <v>80</v>
      </c>
      <c r="BF8" s="73"/>
      <c r="BG8" s="70"/>
      <c r="BH8" s="70">
        <f t="shared" si="8"/>
        <v>31</v>
      </c>
      <c r="BI8" s="70" t="s">
        <v>873</v>
      </c>
      <c r="BJ8" s="74">
        <f t="shared" si="9"/>
        <v>0</v>
      </c>
      <c r="BK8" s="70"/>
      <c r="BL8" s="70" t="s">
        <v>983</v>
      </c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</row>
    <row r="9" spans="1:76" x14ac:dyDescent="0.4">
      <c r="A9" s="70">
        <v>5</v>
      </c>
      <c r="B9" s="70" t="s">
        <v>603</v>
      </c>
      <c r="C9" s="70" t="s">
        <v>158</v>
      </c>
      <c r="D9" s="70"/>
      <c r="E9" s="70" t="s">
        <v>874</v>
      </c>
      <c r="F9" s="70"/>
      <c r="G9" s="94">
        <v>1</v>
      </c>
      <c r="H9" s="94">
        <v>7</v>
      </c>
      <c r="I9" s="70" t="s">
        <v>603</v>
      </c>
      <c r="J9" s="70"/>
      <c r="K9" s="70"/>
      <c r="L9" s="70"/>
      <c r="M9" s="70">
        <v>0</v>
      </c>
      <c r="N9" s="71">
        <v>28940</v>
      </c>
      <c r="O9" s="72">
        <v>455</v>
      </c>
      <c r="P9" s="71"/>
      <c r="Q9" s="71">
        <f t="shared" si="0"/>
        <v>28940</v>
      </c>
      <c r="R9" s="70">
        <f t="shared" si="1"/>
        <v>1979</v>
      </c>
      <c r="S9" s="70">
        <f t="shared" si="2"/>
        <v>3</v>
      </c>
      <c r="T9" s="70">
        <f t="shared" si="3"/>
        <v>26</v>
      </c>
      <c r="U9" s="70">
        <f t="shared" si="4"/>
        <v>1978</v>
      </c>
      <c r="V9" s="73">
        <v>3458000</v>
      </c>
      <c r="W9" s="70"/>
      <c r="X9" s="70"/>
      <c r="Y9" s="73">
        <v>0</v>
      </c>
      <c r="Z9" s="73">
        <f t="shared" si="5"/>
        <v>3458000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3">
        <f t="shared" si="6"/>
        <v>0</v>
      </c>
      <c r="AP9" s="70"/>
      <c r="AQ9" s="74">
        <f t="shared" si="7"/>
        <v>3458000</v>
      </c>
      <c r="AR9" s="70" t="s">
        <v>872</v>
      </c>
      <c r="AS9" s="70"/>
      <c r="AT9" s="70"/>
      <c r="AU9" s="70"/>
      <c r="AV9" s="70"/>
      <c r="AW9" s="70"/>
      <c r="AX9" s="70" t="s">
        <v>873</v>
      </c>
      <c r="AY9" s="70"/>
      <c r="AZ9" s="70"/>
      <c r="BA9" s="70"/>
      <c r="BB9" s="70"/>
      <c r="BC9" s="70"/>
      <c r="BD9" s="72">
        <v>455</v>
      </c>
      <c r="BE9" s="70" t="s">
        <v>80</v>
      </c>
      <c r="BF9" s="73"/>
      <c r="BG9" s="70"/>
      <c r="BH9" s="70">
        <f t="shared" si="8"/>
        <v>42</v>
      </c>
      <c r="BI9" s="70" t="s">
        <v>873</v>
      </c>
      <c r="BJ9" s="74">
        <f t="shared" si="9"/>
        <v>0</v>
      </c>
      <c r="BK9" s="70"/>
      <c r="BL9" s="70" t="s">
        <v>984</v>
      </c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</row>
    <row r="10" spans="1:76" x14ac:dyDescent="0.4">
      <c r="A10" s="70">
        <v>6</v>
      </c>
      <c r="B10" s="70" t="s">
        <v>604</v>
      </c>
      <c r="C10" s="70" t="s">
        <v>159</v>
      </c>
      <c r="D10" s="70"/>
      <c r="E10" s="70" t="s">
        <v>874</v>
      </c>
      <c r="F10" s="70"/>
      <c r="G10" s="94">
        <v>1</v>
      </c>
      <c r="H10" s="94">
        <v>7</v>
      </c>
      <c r="I10" s="70" t="s">
        <v>604</v>
      </c>
      <c r="J10" s="70"/>
      <c r="K10" s="70"/>
      <c r="L10" s="70"/>
      <c r="M10" s="70">
        <v>0</v>
      </c>
      <c r="N10" s="71">
        <v>24453</v>
      </c>
      <c r="O10" s="72">
        <v>220.5</v>
      </c>
      <c r="P10" s="71"/>
      <c r="Q10" s="71">
        <f t="shared" si="0"/>
        <v>24453</v>
      </c>
      <c r="R10" s="70">
        <f t="shared" si="1"/>
        <v>1966</v>
      </c>
      <c r="S10" s="70">
        <f t="shared" si="2"/>
        <v>12</v>
      </c>
      <c r="T10" s="70">
        <f t="shared" si="3"/>
        <v>12</v>
      </c>
      <c r="U10" s="70">
        <f t="shared" si="4"/>
        <v>1966</v>
      </c>
      <c r="V10" s="73">
        <v>2050650</v>
      </c>
      <c r="W10" s="70"/>
      <c r="X10" s="70"/>
      <c r="Y10" s="73">
        <v>0</v>
      </c>
      <c r="Z10" s="73">
        <f t="shared" si="5"/>
        <v>2050650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3">
        <f t="shared" si="6"/>
        <v>0</v>
      </c>
      <c r="AP10" s="70"/>
      <c r="AQ10" s="74">
        <f t="shared" si="7"/>
        <v>2050650</v>
      </c>
      <c r="AR10" s="70" t="s">
        <v>872</v>
      </c>
      <c r="AS10" s="70"/>
      <c r="AT10" s="70"/>
      <c r="AU10" s="70"/>
      <c r="AV10" s="70"/>
      <c r="AW10" s="70"/>
      <c r="AX10" s="70" t="s">
        <v>873</v>
      </c>
      <c r="AY10" s="70"/>
      <c r="AZ10" s="70"/>
      <c r="BA10" s="70"/>
      <c r="BB10" s="70"/>
      <c r="BC10" s="70"/>
      <c r="BD10" s="72">
        <v>220.5</v>
      </c>
      <c r="BE10" s="70" t="s">
        <v>80</v>
      </c>
      <c r="BF10" s="73"/>
      <c r="BG10" s="70"/>
      <c r="BH10" s="70">
        <f t="shared" si="8"/>
        <v>54</v>
      </c>
      <c r="BI10" s="70" t="s">
        <v>873</v>
      </c>
      <c r="BJ10" s="74">
        <f t="shared" si="9"/>
        <v>0</v>
      </c>
      <c r="BK10" s="70"/>
      <c r="BL10" s="70" t="s">
        <v>985</v>
      </c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</row>
    <row r="11" spans="1:76" x14ac:dyDescent="0.4">
      <c r="A11" s="70">
        <v>7</v>
      </c>
      <c r="B11" s="70" t="s">
        <v>604</v>
      </c>
      <c r="C11" s="70" t="s">
        <v>160</v>
      </c>
      <c r="D11" s="70"/>
      <c r="E11" s="70" t="s">
        <v>874</v>
      </c>
      <c r="F11" s="70"/>
      <c r="G11" s="94">
        <v>1</v>
      </c>
      <c r="H11" s="94">
        <v>7</v>
      </c>
      <c r="I11" s="70" t="s">
        <v>604</v>
      </c>
      <c r="J11" s="70"/>
      <c r="K11" s="70"/>
      <c r="L11" s="70"/>
      <c r="M11" s="70">
        <v>0</v>
      </c>
      <c r="N11" s="71">
        <v>32629</v>
      </c>
      <c r="O11" s="72">
        <v>27.35</v>
      </c>
      <c r="P11" s="71"/>
      <c r="Q11" s="71">
        <f t="shared" si="0"/>
        <v>32629</v>
      </c>
      <c r="R11" s="70">
        <f t="shared" si="1"/>
        <v>1989</v>
      </c>
      <c r="S11" s="70">
        <f t="shared" si="2"/>
        <v>5</v>
      </c>
      <c r="T11" s="70">
        <f t="shared" si="3"/>
        <v>1</v>
      </c>
      <c r="U11" s="70">
        <f t="shared" si="4"/>
        <v>1989</v>
      </c>
      <c r="V11" s="73">
        <v>254355</v>
      </c>
      <c r="W11" s="70"/>
      <c r="X11" s="70"/>
      <c r="Y11" s="73">
        <v>0</v>
      </c>
      <c r="Z11" s="73">
        <f t="shared" si="5"/>
        <v>254355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3">
        <f t="shared" si="6"/>
        <v>0</v>
      </c>
      <c r="AP11" s="70"/>
      <c r="AQ11" s="74">
        <f t="shared" si="7"/>
        <v>254355</v>
      </c>
      <c r="AR11" s="70" t="s">
        <v>872</v>
      </c>
      <c r="AS11" s="70"/>
      <c r="AT11" s="70"/>
      <c r="AU11" s="70"/>
      <c r="AV11" s="70"/>
      <c r="AW11" s="70"/>
      <c r="AX11" s="70" t="s">
        <v>873</v>
      </c>
      <c r="AY11" s="70"/>
      <c r="AZ11" s="70"/>
      <c r="BA11" s="70"/>
      <c r="BB11" s="70"/>
      <c r="BC11" s="70"/>
      <c r="BD11" s="72">
        <v>27.35</v>
      </c>
      <c r="BE11" s="70" t="s">
        <v>80</v>
      </c>
      <c r="BF11" s="73"/>
      <c r="BG11" s="70"/>
      <c r="BH11" s="70">
        <f t="shared" si="8"/>
        <v>31</v>
      </c>
      <c r="BI11" s="70" t="s">
        <v>873</v>
      </c>
      <c r="BJ11" s="74">
        <f t="shared" si="9"/>
        <v>0</v>
      </c>
      <c r="BK11" s="70"/>
      <c r="BL11" s="70" t="s">
        <v>986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</row>
    <row r="12" spans="1:76" ht="18.75" customHeight="1" x14ac:dyDescent="0.4">
      <c r="A12" s="70">
        <v>8</v>
      </c>
      <c r="B12" s="70" t="s">
        <v>605</v>
      </c>
      <c r="C12" s="70" t="s">
        <v>161</v>
      </c>
      <c r="D12" s="70"/>
      <c r="E12" s="70" t="s">
        <v>874</v>
      </c>
      <c r="F12" s="70"/>
      <c r="G12" s="94">
        <v>1</v>
      </c>
      <c r="H12" s="94">
        <v>6</v>
      </c>
      <c r="I12" s="70" t="s">
        <v>605</v>
      </c>
      <c r="J12" s="70"/>
      <c r="K12" s="70"/>
      <c r="L12" s="70"/>
      <c r="M12" s="70">
        <v>0</v>
      </c>
      <c r="N12" s="71">
        <v>9576</v>
      </c>
      <c r="O12" s="72">
        <v>117.05</v>
      </c>
      <c r="P12" s="71"/>
      <c r="Q12" s="71">
        <f t="shared" si="0"/>
        <v>9576</v>
      </c>
      <c r="R12" s="70">
        <f t="shared" si="1"/>
        <v>1926</v>
      </c>
      <c r="S12" s="70">
        <f t="shared" si="2"/>
        <v>3</v>
      </c>
      <c r="T12" s="70">
        <f t="shared" si="3"/>
        <v>20</v>
      </c>
      <c r="U12" s="70">
        <f t="shared" si="4"/>
        <v>1925</v>
      </c>
      <c r="V12" s="73">
        <v>146780</v>
      </c>
      <c r="W12" s="70"/>
      <c r="X12" s="70"/>
      <c r="Y12" s="73">
        <v>0</v>
      </c>
      <c r="Z12" s="73">
        <f t="shared" si="5"/>
        <v>146780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3">
        <f t="shared" si="6"/>
        <v>0</v>
      </c>
      <c r="AP12" s="70"/>
      <c r="AQ12" s="74">
        <f t="shared" si="7"/>
        <v>146780</v>
      </c>
      <c r="AR12" s="70" t="s">
        <v>872</v>
      </c>
      <c r="AS12" s="70"/>
      <c r="AT12" s="70"/>
      <c r="AU12" s="70"/>
      <c r="AV12" s="70"/>
      <c r="AW12" s="70"/>
      <c r="AX12" s="70" t="s">
        <v>873</v>
      </c>
      <c r="AY12" s="70"/>
      <c r="AZ12" s="70"/>
      <c r="BA12" s="70"/>
      <c r="BB12" s="70"/>
      <c r="BC12" s="70"/>
      <c r="BD12" s="72">
        <v>117.05</v>
      </c>
      <c r="BE12" s="70" t="s">
        <v>80</v>
      </c>
      <c r="BF12" s="73"/>
      <c r="BG12" s="70"/>
      <c r="BH12" s="70">
        <f t="shared" si="8"/>
        <v>95</v>
      </c>
      <c r="BI12" s="70" t="s">
        <v>873</v>
      </c>
      <c r="BJ12" s="74">
        <f t="shared" si="9"/>
        <v>0</v>
      </c>
      <c r="BK12" s="70"/>
      <c r="BL12" s="70" t="s">
        <v>987</v>
      </c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</row>
    <row r="13" spans="1:76" ht="18.75" customHeight="1" x14ac:dyDescent="0.4">
      <c r="A13" s="70">
        <v>9</v>
      </c>
      <c r="B13" s="70" t="s">
        <v>605</v>
      </c>
      <c r="C13" s="70" t="s">
        <v>162</v>
      </c>
      <c r="D13" s="70"/>
      <c r="E13" s="70" t="s">
        <v>874</v>
      </c>
      <c r="F13" s="70"/>
      <c r="G13" s="94">
        <v>1</v>
      </c>
      <c r="H13" s="94">
        <v>6</v>
      </c>
      <c r="I13" s="70" t="s">
        <v>605</v>
      </c>
      <c r="J13" s="70"/>
      <c r="K13" s="70"/>
      <c r="L13" s="70"/>
      <c r="M13" s="70">
        <v>0</v>
      </c>
      <c r="N13" s="71">
        <v>20180</v>
      </c>
      <c r="O13" s="72">
        <v>23</v>
      </c>
      <c r="P13" s="71"/>
      <c r="Q13" s="71">
        <f t="shared" si="0"/>
        <v>20180</v>
      </c>
      <c r="R13" s="70">
        <f t="shared" si="1"/>
        <v>1955</v>
      </c>
      <c r="S13" s="70">
        <f t="shared" si="2"/>
        <v>4</v>
      </c>
      <c r="T13" s="70">
        <f t="shared" si="3"/>
        <v>1</v>
      </c>
      <c r="U13" s="70">
        <f t="shared" si="4"/>
        <v>1955</v>
      </c>
      <c r="V13" s="73">
        <v>28842</v>
      </c>
      <c r="W13" s="70"/>
      <c r="X13" s="70"/>
      <c r="Y13" s="73">
        <v>0</v>
      </c>
      <c r="Z13" s="73">
        <f t="shared" si="5"/>
        <v>28842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3">
        <f t="shared" si="6"/>
        <v>0</v>
      </c>
      <c r="AP13" s="70"/>
      <c r="AQ13" s="74">
        <f t="shared" si="7"/>
        <v>28842</v>
      </c>
      <c r="AR13" s="70" t="s">
        <v>872</v>
      </c>
      <c r="AS13" s="70"/>
      <c r="AT13" s="70"/>
      <c r="AU13" s="70"/>
      <c r="AV13" s="70"/>
      <c r="AW13" s="70"/>
      <c r="AX13" s="70" t="s">
        <v>873</v>
      </c>
      <c r="AY13" s="70"/>
      <c r="AZ13" s="70"/>
      <c r="BA13" s="70"/>
      <c r="BB13" s="70"/>
      <c r="BC13" s="70"/>
      <c r="BD13" s="72">
        <v>23</v>
      </c>
      <c r="BE13" s="70" t="s">
        <v>80</v>
      </c>
      <c r="BF13" s="73"/>
      <c r="BG13" s="70"/>
      <c r="BH13" s="70">
        <f t="shared" si="8"/>
        <v>65</v>
      </c>
      <c r="BI13" s="70" t="s">
        <v>873</v>
      </c>
      <c r="BJ13" s="74">
        <f t="shared" si="9"/>
        <v>0</v>
      </c>
      <c r="BK13" s="70"/>
      <c r="BL13" s="70" t="s">
        <v>988</v>
      </c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</row>
    <row r="14" spans="1:76" ht="18.75" customHeight="1" x14ac:dyDescent="0.4">
      <c r="A14" s="70">
        <v>10</v>
      </c>
      <c r="B14" s="70" t="s">
        <v>605</v>
      </c>
      <c r="C14" s="70" t="s">
        <v>163</v>
      </c>
      <c r="D14" s="70"/>
      <c r="E14" s="70" t="s">
        <v>874</v>
      </c>
      <c r="F14" s="70"/>
      <c r="G14" s="94">
        <v>1</v>
      </c>
      <c r="H14" s="94">
        <v>6</v>
      </c>
      <c r="I14" s="70" t="s">
        <v>605</v>
      </c>
      <c r="J14" s="70"/>
      <c r="K14" s="70"/>
      <c r="L14" s="70"/>
      <c r="M14" s="70">
        <v>0</v>
      </c>
      <c r="N14" s="71">
        <v>34031</v>
      </c>
      <c r="O14" s="72">
        <v>6.4</v>
      </c>
      <c r="P14" s="71"/>
      <c r="Q14" s="71">
        <f t="shared" si="0"/>
        <v>34031</v>
      </c>
      <c r="R14" s="70">
        <f t="shared" si="1"/>
        <v>1993</v>
      </c>
      <c r="S14" s="70">
        <f t="shared" si="2"/>
        <v>3</v>
      </c>
      <c r="T14" s="70">
        <f t="shared" si="3"/>
        <v>3</v>
      </c>
      <c r="U14" s="70">
        <f t="shared" si="4"/>
        <v>1992</v>
      </c>
      <c r="V14" s="73">
        <v>8025</v>
      </c>
      <c r="W14" s="70"/>
      <c r="X14" s="70"/>
      <c r="Y14" s="73">
        <v>0</v>
      </c>
      <c r="Z14" s="73">
        <f t="shared" si="5"/>
        <v>8025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3">
        <f t="shared" si="6"/>
        <v>0</v>
      </c>
      <c r="AP14" s="70"/>
      <c r="AQ14" s="74">
        <f t="shared" si="7"/>
        <v>8025</v>
      </c>
      <c r="AR14" s="70" t="s">
        <v>872</v>
      </c>
      <c r="AS14" s="70"/>
      <c r="AT14" s="70"/>
      <c r="AU14" s="70"/>
      <c r="AV14" s="70"/>
      <c r="AW14" s="70"/>
      <c r="AX14" s="70" t="s">
        <v>873</v>
      </c>
      <c r="AY14" s="70"/>
      <c r="AZ14" s="70"/>
      <c r="BA14" s="70"/>
      <c r="BB14" s="70"/>
      <c r="BC14" s="70"/>
      <c r="BD14" s="72">
        <v>6.4</v>
      </c>
      <c r="BE14" s="70" t="s">
        <v>80</v>
      </c>
      <c r="BF14" s="73"/>
      <c r="BG14" s="70"/>
      <c r="BH14" s="70">
        <f t="shared" si="8"/>
        <v>28</v>
      </c>
      <c r="BI14" s="70" t="s">
        <v>873</v>
      </c>
      <c r="BJ14" s="74">
        <f t="shared" si="9"/>
        <v>0</v>
      </c>
      <c r="BK14" s="70"/>
      <c r="BL14" s="70" t="s">
        <v>989</v>
      </c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</row>
    <row r="15" spans="1:76" ht="18.75" customHeight="1" x14ac:dyDescent="0.4">
      <c r="A15" s="70">
        <v>11</v>
      </c>
      <c r="B15" s="70" t="s">
        <v>605</v>
      </c>
      <c r="C15" s="70" t="s">
        <v>164</v>
      </c>
      <c r="D15" s="70"/>
      <c r="E15" s="70" t="s">
        <v>874</v>
      </c>
      <c r="F15" s="70"/>
      <c r="G15" s="94">
        <v>1</v>
      </c>
      <c r="H15" s="94">
        <v>6</v>
      </c>
      <c r="I15" s="70" t="s">
        <v>605</v>
      </c>
      <c r="J15" s="70"/>
      <c r="K15" s="70"/>
      <c r="L15" s="70"/>
      <c r="M15" s="70">
        <v>0</v>
      </c>
      <c r="N15" s="71">
        <v>31736</v>
      </c>
      <c r="O15" s="72">
        <v>37.42</v>
      </c>
      <c r="P15" s="71"/>
      <c r="Q15" s="71">
        <f t="shared" si="0"/>
        <v>31736</v>
      </c>
      <c r="R15" s="70">
        <f t="shared" si="1"/>
        <v>1986</v>
      </c>
      <c r="S15" s="70">
        <f t="shared" si="2"/>
        <v>11</v>
      </c>
      <c r="T15" s="70">
        <f t="shared" si="3"/>
        <v>20</v>
      </c>
      <c r="U15" s="70">
        <f t="shared" si="4"/>
        <v>1986</v>
      </c>
      <c r="V15" s="73">
        <v>46924</v>
      </c>
      <c r="W15" s="70"/>
      <c r="X15" s="70"/>
      <c r="Y15" s="73">
        <v>0</v>
      </c>
      <c r="Z15" s="73">
        <f t="shared" si="5"/>
        <v>46924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3">
        <f t="shared" si="6"/>
        <v>0</v>
      </c>
      <c r="AP15" s="70"/>
      <c r="AQ15" s="74">
        <f t="shared" si="7"/>
        <v>46924</v>
      </c>
      <c r="AR15" s="70" t="s">
        <v>872</v>
      </c>
      <c r="AS15" s="70"/>
      <c r="AT15" s="70"/>
      <c r="AU15" s="70"/>
      <c r="AV15" s="70"/>
      <c r="AW15" s="70"/>
      <c r="AX15" s="70" t="s">
        <v>873</v>
      </c>
      <c r="AY15" s="70"/>
      <c r="AZ15" s="70"/>
      <c r="BA15" s="70"/>
      <c r="BB15" s="70"/>
      <c r="BC15" s="70"/>
      <c r="BD15" s="72">
        <v>37.42</v>
      </c>
      <c r="BE15" s="70" t="s">
        <v>80</v>
      </c>
      <c r="BF15" s="73"/>
      <c r="BG15" s="70"/>
      <c r="BH15" s="70">
        <f t="shared" si="8"/>
        <v>34</v>
      </c>
      <c r="BI15" s="70" t="s">
        <v>873</v>
      </c>
      <c r="BJ15" s="74">
        <f t="shared" si="9"/>
        <v>0</v>
      </c>
      <c r="BK15" s="70"/>
      <c r="BL15" s="70" t="s">
        <v>990</v>
      </c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</row>
    <row r="16" spans="1:76" ht="18.75" customHeight="1" x14ac:dyDescent="0.4">
      <c r="A16" s="70">
        <v>12</v>
      </c>
      <c r="B16" s="70" t="s">
        <v>605</v>
      </c>
      <c r="C16" s="70" t="s">
        <v>165</v>
      </c>
      <c r="D16" s="70"/>
      <c r="E16" s="70" t="s">
        <v>874</v>
      </c>
      <c r="F16" s="70"/>
      <c r="G16" s="94">
        <v>1</v>
      </c>
      <c r="H16" s="94">
        <v>6</v>
      </c>
      <c r="I16" s="70" t="s">
        <v>605</v>
      </c>
      <c r="J16" s="70"/>
      <c r="K16" s="70"/>
      <c r="L16" s="70"/>
      <c r="M16" s="70">
        <v>0</v>
      </c>
      <c r="N16" s="71">
        <v>31351</v>
      </c>
      <c r="O16" s="72">
        <v>3.32</v>
      </c>
      <c r="P16" s="71"/>
      <c r="Q16" s="71">
        <f t="shared" si="0"/>
        <v>31351</v>
      </c>
      <c r="R16" s="70">
        <f t="shared" si="1"/>
        <v>1985</v>
      </c>
      <c r="S16" s="70">
        <f t="shared" si="2"/>
        <v>10</v>
      </c>
      <c r="T16" s="70">
        <f t="shared" si="3"/>
        <v>31</v>
      </c>
      <c r="U16" s="70">
        <f t="shared" si="4"/>
        <v>1985</v>
      </c>
      <c r="V16" s="73">
        <v>4163</v>
      </c>
      <c r="W16" s="70"/>
      <c r="X16" s="70"/>
      <c r="Y16" s="73">
        <v>0</v>
      </c>
      <c r="Z16" s="73">
        <f t="shared" si="5"/>
        <v>4163</v>
      </c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3">
        <f t="shared" si="6"/>
        <v>0</v>
      </c>
      <c r="AP16" s="70"/>
      <c r="AQ16" s="74">
        <f t="shared" si="7"/>
        <v>4163</v>
      </c>
      <c r="AR16" s="70" t="s">
        <v>872</v>
      </c>
      <c r="AS16" s="70"/>
      <c r="AT16" s="70"/>
      <c r="AU16" s="70"/>
      <c r="AV16" s="70"/>
      <c r="AW16" s="70"/>
      <c r="AX16" s="70" t="s">
        <v>873</v>
      </c>
      <c r="AY16" s="70"/>
      <c r="AZ16" s="70"/>
      <c r="BA16" s="70"/>
      <c r="BB16" s="70"/>
      <c r="BC16" s="70"/>
      <c r="BD16" s="72">
        <v>3.32</v>
      </c>
      <c r="BE16" s="70" t="s">
        <v>80</v>
      </c>
      <c r="BF16" s="73"/>
      <c r="BG16" s="70"/>
      <c r="BH16" s="70">
        <f t="shared" si="8"/>
        <v>35</v>
      </c>
      <c r="BI16" s="70" t="s">
        <v>873</v>
      </c>
      <c r="BJ16" s="74">
        <f t="shared" si="9"/>
        <v>0</v>
      </c>
      <c r="BK16" s="70"/>
      <c r="BL16" s="70" t="s">
        <v>991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</row>
    <row r="17" spans="1:76" ht="18.75" customHeight="1" x14ac:dyDescent="0.4">
      <c r="A17" s="70">
        <v>13</v>
      </c>
      <c r="B17" s="70" t="s">
        <v>605</v>
      </c>
      <c r="C17" s="70" t="s">
        <v>166</v>
      </c>
      <c r="D17" s="70"/>
      <c r="E17" s="70" t="s">
        <v>874</v>
      </c>
      <c r="F17" s="70"/>
      <c r="G17" s="94">
        <v>1</v>
      </c>
      <c r="H17" s="94">
        <v>6</v>
      </c>
      <c r="I17" s="70" t="s">
        <v>605</v>
      </c>
      <c r="J17" s="70"/>
      <c r="K17" s="70"/>
      <c r="L17" s="70"/>
      <c r="M17" s="70">
        <v>0</v>
      </c>
      <c r="N17" s="71">
        <v>27873</v>
      </c>
      <c r="O17" s="72">
        <v>50</v>
      </c>
      <c r="P17" s="71"/>
      <c r="Q17" s="71">
        <f t="shared" si="0"/>
        <v>27873</v>
      </c>
      <c r="R17" s="70">
        <f t="shared" si="1"/>
        <v>1976</v>
      </c>
      <c r="S17" s="70">
        <f t="shared" si="2"/>
        <v>4</v>
      </c>
      <c r="T17" s="70">
        <f t="shared" si="3"/>
        <v>23</v>
      </c>
      <c r="U17" s="70">
        <f t="shared" si="4"/>
        <v>1976</v>
      </c>
      <c r="V17" s="73">
        <v>62700</v>
      </c>
      <c r="W17" s="70"/>
      <c r="X17" s="70"/>
      <c r="Y17" s="73">
        <v>0</v>
      </c>
      <c r="Z17" s="73">
        <f t="shared" si="5"/>
        <v>62700</v>
      </c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3">
        <f t="shared" si="6"/>
        <v>0</v>
      </c>
      <c r="AP17" s="70"/>
      <c r="AQ17" s="74">
        <f t="shared" si="7"/>
        <v>62700</v>
      </c>
      <c r="AR17" s="70" t="s">
        <v>872</v>
      </c>
      <c r="AS17" s="70"/>
      <c r="AT17" s="70"/>
      <c r="AU17" s="70"/>
      <c r="AV17" s="70"/>
      <c r="AW17" s="70"/>
      <c r="AX17" s="70" t="s">
        <v>873</v>
      </c>
      <c r="AY17" s="70"/>
      <c r="AZ17" s="70"/>
      <c r="BA17" s="70"/>
      <c r="BB17" s="70"/>
      <c r="BC17" s="70"/>
      <c r="BD17" s="72">
        <v>50</v>
      </c>
      <c r="BE17" s="70" t="s">
        <v>80</v>
      </c>
      <c r="BF17" s="73"/>
      <c r="BG17" s="70"/>
      <c r="BH17" s="70">
        <f t="shared" si="8"/>
        <v>44</v>
      </c>
      <c r="BI17" s="70" t="s">
        <v>873</v>
      </c>
      <c r="BJ17" s="74">
        <f t="shared" si="9"/>
        <v>0</v>
      </c>
      <c r="BK17" s="70"/>
      <c r="BL17" s="70" t="s">
        <v>992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</row>
    <row r="18" spans="1:76" ht="18.75" customHeight="1" x14ac:dyDescent="0.4">
      <c r="A18" s="70">
        <v>14</v>
      </c>
      <c r="B18" s="70" t="s">
        <v>605</v>
      </c>
      <c r="C18" s="70" t="s">
        <v>167</v>
      </c>
      <c r="D18" s="70"/>
      <c r="E18" s="70" t="s">
        <v>874</v>
      </c>
      <c r="F18" s="70"/>
      <c r="G18" s="94">
        <v>1</v>
      </c>
      <c r="H18" s="94">
        <v>6</v>
      </c>
      <c r="I18" s="70" t="s">
        <v>605</v>
      </c>
      <c r="J18" s="70"/>
      <c r="K18" s="70"/>
      <c r="L18" s="70"/>
      <c r="M18" s="70">
        <v>0</v>
      </c>
      <c r="N18" s="71">
        <v>37333</v>
      </c>
      <c r="O18" s="72">
        <v>30</v>
      </c>
      <c r="P18" s="71"/>
      <c r="Q18" s="71">
        <f t="shared" si="0"/>
        <v>37333</v>
      </c>
      <c r="R18" s="70">
        <f t="shared" si="1"/>
        <v>2002</v>
      </c>
      <c r="S18" s="70">
        <f t="shared" si="2"/>
        <v>3</v>
      </c>
      <c r="T18" s="70">
        <f t="shared" si="3"/>
        <v>18</v>
      </c>
      <c r="U18" s="70">
        <f t="shared" si="4"/>
        <v>2001</v>
      </c>
      <c r="V18" s="73">
        <v>37620</v>
      </c>
      <c r="W18" s="70"/>
      <c r="X18" s="70"/>
      <c r="Y18" s="73">
        <v>0</v>
      </c>
      <c r="Z18" s="73">
        <f t="shared" si="5"/>
        <v>37620</v>
      </c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3">
        <f t="shared" si="6"/>
        <v>0</v>
      </c>
      <c r="AP18" s="70"/>
      <c r="AQ18" s="74">
        <f t="shared" si="7"/>
        <v>37620</v>
      </c>
      <c r="AR18" s="70" t="s">
        <v>872</v>
      </c>
      <c r="AS18" s="70"/>
      <c r="AT18" s="70"/>
      <c r="AU18" s="70"/>
      <c r="AV18" s="70"/>
      <c r="AW18" s="70"/>
      <c r="AX18" s="70" t="s">
        <v>873</v>
      </c>
      <c r="AY18" s="70"/>
      <c r="AZ18" s="70"/>
      <c r="BA18" s="70"/>
      <c r="BB18" s="70"/>
      <c r="BC18" s="70"/>
      <c r="BD18" s="72">
        <v>30</v>
      </c>
      <c r="BE18" s="70" t="s">
        <v>80</v>
      </c>
      <c r="BF18" s="73"/>
      <c r="BG18" s="70"/>
      <c r="BH18" s="70">
        <f t="shared" si="8"/>
        <v>19</v>
      </c>
      <c r="BI18" s="70" t="s">
        <v>873</v>
      </c>
      <c r="BJ18" s="74">
        <f t="shared" si="9"/>
        <v>0</v>
      </c>
      <c r="BK18" s="70"/>
      <c r="BL18" s="70" t="s">
        <v>993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</row>
    <row r="19" spans="1:76" ht="18.75" customHeight="1" x14ac:dyDescent="0.4">
      <c r="A19" s="70">
        <v>15</v>
      </c>
      <c r="B19" s="70" t="s">
        <v>605</v>
      </c>
      <c r="C19" s="70" t="s">
        <v>168</v>
      </c>
      <c r="D19" s="70"/>
      <c r="E19" s="70" t="s">
        <v>874</v>
      </c>
      <c r="F19" s="70"/>
      <c r="G19" s="94">
        <v>1</v>
      </c>
      <c r="H19" s="94">
        <v>6</v>
      </c>
      <c r="I19" s="70" t="s">
        <v>605</v>
      </c>
      <c r="J19" s="70"/>
      <c r="K19" s="70"/>
      <c r="L19" s="70"/>
      <c r="M19" s="70">
        <v>0</v>
      </c>
      <c r="N19" s="71">
        <v>37333</v>
      </c>
      <c r="O19" s="72">
        <v>33</v>
      </c>
      <c r="P19" s="71"/>
      <c r="Q19" s="71">
        <f>IF(P19="",N19,P19)</f>
        <v>37333</v>
      </c>
      <c r="R19" s="70">
        <f>YEAR(Q19)</f>
        <v>2002</v>
      </c>
      <c r="S19" s="70">
        <f>MONTH(Q19)</f>
        <v>3</v>
      </c>
      <c r="T19" s="70">
        <f>DAY(N19)</f>
        <v>18</v>
      </c>
      <c r="U19" s="70">
        <f>IF(R19=1900,"",IF(S19&lt;4,R19-1,R19))</f>
        <v>2001</v>
      </c>
      <c r="V19" s="73">
        <v>41382</v>
      </c>
      <c r="W19" s="70"/>
      <c r="X19" s="70"/>
      <c r="Y19" s="73">
        <v>0</v>
      </c>
      <c r="Z19" s="73">
        <f>V19-Y19</f>
        <v>41382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3">
        <f>IF(BH19=0,0,IF(BH19=L19,Z19-1,IF(Z19=1,0,ROUND(V19*M19,0))))</f>
        <v>0</v>
      </c>
      <c r="AP19" s="70"/>
      <c r="AQ19" s="74">
        <f>V19</f>
        <v>41382</v>
      </c>
      <c r="AR19" s="70" t="s">
        <v>872</v>
      </c>
      <c r="AS19" s="70"/>
      <c r="AT19" s="70"/>
      <c r="AU19" s="70"/>
      <c r="AV19" s="70"/>
      <c r="AW19" s="70"/>
      <c r="AX19" s="70" t="s">
        <v>873</v>
      </c>
      <c r="AY19" s="70"/>
      <c r="AZ19" s="70"/>
      <c r="BA19" s="70"/>
      <c r="BB19" s="70"/>
      <c r="BC19" s="70"/>
      <c r="BD19" s="72">
        <v>33</v>
      </c>
      <c r="BE19" s="70" t="s">
        <v>80</v>
      </c>
      <c r="BF19" s="73"/>
      <c r="BG19" s="70"/>
      <c r="BH19" s="70">
        <f>IF(U19="",0,$P$1-U19)</f>
        <v>19</v>
      </c>
      <c r="BI19" s="70" t="s">
        <v>873</v>
      </c>
      <c r="BJ19" s="74">
        <f>V19-AQ19</f>
        <v>0</v>
      </c>
      <c r="BK19" s="70"/>
      <c r="BL19" s="70" t="s">
        <v>994</v>
      </c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</row>
    <row r="20" spans="1:76" ht="18.75" customHeight="1" x14ac:dyDescent="0.4">
      <c r="A20" s="70">
        <v>16</v>
      </c>
      <c r="B20" s="70" t="s">
        <v>605</v>
      </c>
      <c r="C20" s="70" t="s">
        <v>169</v>
      </c>
      <c r="D20" s="70"/>
      <c r="E20" s="70" t="s">
        <v>874</v>
      </c>
      <c r="F20" s="70"/>
      <c r="G20" s="94">
        <v>1</v>
      </c>
      <c r="H20" s="94">
        <v>6</v>
      </c>
      <c r="I20" s="70" t="s">
        <v>605</v>
      </c>
      <c r="J20" s="70"/>
      <c r="K20" s="70"/>
      <c r="L20" s="70"/>
      <c r="M20" s="70">
        <v>0</v>
      </c>
      <c r="N20" s="71">
        <v>37333</v>
      </c>
      <c r="O20" s="72">
        <v>31</v>
      </c>
      <c r="P20" s="71"/>
      <c r="Q20" s="71">
        <f>IF(P20="",N20,P20)</f>
        <v>37333</v>
      </c>
      <c r="R20" s="70">
        <f>YEAR(Q20)</f>
        <v>2002</v>
      </c>
      <c r="S20" s="70">
        <f>MONTH(Q20)</f>
        <v>3</v>
      </c>
      <c r="T20" s="70">
        <f>DAY(N20)</f>
        <v>18</v>
      </c>
      <c r="U20" s="70">
        <f>IF(R20=1900,"",IF(S20&lt;4,R20-1,R20))</f>
        <v>2001</v>
      </c>
      <c r="V20" s="73">
        <v>38874</v>
      </c>
      <c r="W20" s="70"/>
      <c r="X20" s="70"/>
      <c r="Y20" s="73">
        <v>0</v>
      </c>
      <c r="Z20" s="73">
        <f>V20-Y20</f>
        <v>38874</v>
      </c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3">
        <f>IF(BH20=0,0,IF(BH20=L20,Z20-1,IF(Z20=1,0,ROUND(V20*M20,0))))</f>
        <v>0</v>
      </c>
      <c r="AP20" s="70"/>
      <c r="AQ20" s="74">
        <f>V20</f>
        <v>38874</v>
      </c>
      <c r="AR20" s="70" t="s">
        <v>872</v>
      </c>
      <c r="AS20" s="70"/>
      <c r="AT20" s="70"/>
      <c r="AU20" s="70"/>
      <c r="AV20" s="70"/>
      <c r="AW20" s="70"/>
      <c r="AX20" s="70" t="s">
        <v>873</v>
      </c>
      <c r="AY20" s="70"/>
      <c r="AZ20" s="70"/>
      <c r="BA20" s="70"/>
      <c r="BB20" s="70"/>
      <c r="BC20" s="70"/>
      <c r="BD20" s="72">
        <v>31</v>
      </c>
      <c r="BE20" s="70" t="s">
        <v>80</v>
      </c>
      <c r="BF20" s="73"/>
      <c r="BG20" s="70"/>
      <c r="BH20" s="70">
        <f>IF(U20="",0,$P$1-U20)</f>
        <v>19</v>
      </c>
      <c r="BI20" s="70" t="s">
        <v>873</v>
      </c>
      <c r="BJ20" s="74">
        <f>V20-AQ20</f>
        <v>0</v>
      </c>
      <c r="BK20" s="70"/>
      <c r="BL20" s="70" t="s">
        <v>995</v>
      </c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</row>
    <row r="21" spans="1:76" ht="18.75" customHeight="1" x14ac:dyDescent="0.4">
      <c r="A21" s="70">
        <v>17</v>
      </c>
      <c r="B21" s="70" t="s">
        <v>606</v>
      </c>
      <c r="C21" s="70" t="s">
        <v>170</v>
      </c>
      <c r="D21" s="70"/>
      <c r="E21" s="70" t="s">
        <v>140</v>
      </c>
      <c r="F21" s="70"/>
      <c r="G21" s="94">
        <v>1</v>
      </c>
      <c r="H21" s="94">
        <v>2</v>
      </c>
      <c r="I21" s="70" t="s">
        <v>606</v>
      </c>
      <c r="J21" s="70"/>
      <c r="K21" s="70"/>
      <c r="L21" s="70"/>
      <c r="M21" s="70">
        <v>0</v>
      </c>
      <c r="N21" s="71">
        <v>33584</v>
      </c>
      <c r="O21" s="72">
        <v>414</v>
      </c>
      <c r="P21" s="71"/>
      <c r="Q21" s="71">
        <f t="shared" ref="Q21:Q57" si="10">IF(P21="",N21,P21)</f>
        <v>33584</v>
      </c>
      <c r="R21" s="70">
        <f t="shared" ref="R21:R84" si="11">YEAR(Q21)</f>
        <v>1991</v>
      </c>
      <c r="S21" s="70">
        <f t="shared" ref="S21:S57" si="12">MONTH(Q21)</f>
        <v>12</v>
      </c>
      <c r="T21" s="70">
        <f t="shared" ref="T21:T57" si="13">DAY(N21)</f>
        <v>12</v>
      </c>
      <c r="U21" s="70">
        <f t="shared" ref="U21:U57" si="14">IF(R21=1900,"",IF(S21&lt;4,R21-1,R21))</f>
        <v>1991</v>
      </c>
      <c r="V21" s="73">
        <v>3353400</v>
      </c>
      <c r="W21" s="70"/>
      <c r="X21" s="70"/>
      <c r="Y21" s="73">
        <v>0</v>
      </c>
      <c r="Z21" s="73">
        <f t="shared" ref="Z21:Z57" si="15">V21-Y21</f>
        <v>3353400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3">
        <f t="shared" ref="AO21:AO57" si="16">IF(BH21=0,0,IF(BH21=L21,Z21-1,IF(Z21=1,0,ROUND(V21*M21,0))))</f>
        <v>0</v>
      </c>
      <c r="AP21" s="70"/>
      <c r="AQ21" s="74">
        <f t="shared" ref="AQ21:AQ57" si="17">V21</f>
        <v>3353400</v>
      </c>
      <c r="AR21" s="70" t="s">
        <v>872</v>
      </c>
      <c r="AS21" s="70"/>
      <c r="AT21" s="70"/>
      <c r="AU21" s="70"/>
      <c r="AV21" s="70"/>
      <c r="AW21" s="70"/>
      <c r="AX21" s="70" t="s">
        <v>873</v>
      </c>
      <c r="AY21" s="70"/>
      <c r="AZ21" s="70"/>
      <c r="BA21" s="70"/>
      <c r="BB21" s="70"/>
      <c r="BC21" s="70"/>
      <c r="BD21" s="72">
        <v>414</v>
      </c>
      <c r="BE21" s="70" t="s">
        <v>80</v>
      </c>
      <c r="BF21" s="73"/>
      <c r="BG21" s="70"/>
      <c r="BH21" s="70">
        <f t="shared" ref="BH21:BH57" si="18">IF(U21="",0,$P$1-U21)</f>
        <v>29</v>
      </c>
      <c r="BI21" s="70" t="s">
        <v>873</v>
      </c>
      <c r="BJ21" s="74">
        <f t="shared" ref="BJ21:BJ57" si="19">V21-AQ21</f>
        <v>0</v>
      </c>
      <c r="BK21" s="70"/>
      <c r="BL21" s="70" t="s">
        <v>996</v>
      </c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</row>
    <row r="22" spans="1:76" ht="18.75" customHeight="1" x14ac:dyDescent="0.4">
      <c r="A22" s="70">
        <v>18</v>
      </c>
      <c r="B22" s="70" t="s">
        <v>606</v>
      </c>
      <c r="C22" s="70" t="s">
        <v>171</v>
      </c>
      <c r="D22" s="70"/>
      <c r="E22" s="70" t="s">
        <v>140</v>
      </c>
      <c r="F22" s="70"/>
      <c r="G22" s="94">
        <v>1</v>
      </c>
      <c r="H22" s="94">
        <v>2</v>
      </c>
      <c r="I22" s="70" t="s">
        <v>606</v>
      </c>
      <c r="J22" s="70"/>
      <c r="K22" s="70"/>
      <c r="L22" s="70"/>
      <c r="M22" s="70">
        <v>0</v>
      </c>
      <c r="N22" s="71">
        <v>34624</v>
      </c>
      <c r="O22" s="72">
        <v>59</v>
      </c>
      <c r="P22" s="71"/>
      <c r="Q22" s="71">
        <f t="shared" si="10"/>
        <v>34624</v>
      </c>
      <c r="R22" s="70">
        <f t="shared" si="11"/>
        <v>1994</v>
      </c>
      <c r="S22" s="70">
        <f t="shared" si="12"/>
        <v>10</v>
      </c>
      <c r="T22" s="70">
        <f t="shared" si="13"/>
        <v>17</v>
      </c>
      <c r="U22" s="70">
        <f t="shared" si="14"/>
        <v>1994</v>
      </c>
      <c r="V22" s="73">
        <v>477900</v>
      </c>
      <c r="W22" s="70"/>
      <c r="X22" s="70"/>
      <c r="Y22" s="73">
        <v>0</v>
      </c>
      <c r="Z22" s="73">
        <f t="shared" si="15"/>
        <v>477900</v>
      </c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3">
        <f t="shared" si="16"/>
        <v>0</v>
      </c>
      <c r="AP22" s="70"/>
      <c r="AQ22" s="74">
        <f t="shared" si="17"/>
        <v>477900</v>
      </c>
      <c r="AR22" s="70" t="s">
        <v>872</v>
      </c>
      <c r="AS22" s="70"/>
      <c r="AT22" s="70"/>
      <c r="AU22" s="70"/>
      <c r="AV22" s="70"/>
      <c r="AW22" s="70"/>
      <c r="AX22" s="70" t="s">
        <v>873</v>
      </c>
      <c r="AY22" s="70"/>
      <c r="AZ22" s="70"/>
      <c r="BA22" s="70"/>
      <c r="BB22" s="70"/>
      <c r="BC22" s="70"/>
      <c r="BD22" s="72">
        <v>59</v>
      </c>
      <c r="BE22" s="70" t="s">
        <v>80</v>
      </c>
      <c r="BF22" s="73"/>
      <c r="BG22" s="70"/>
      <c r="BH22" s="70">
        <f t="shared" si="18"/>
        <v>26</v>
      </c>
      <c r="BI22" s="70" t="s">
        <v>873</v>
      </c>
      <c r="BJ22" s="74">
        <f t="shared" si="19"/>
        <v>0</v>
      </c>
      <c r="BK22" s="70"/>
      <c r="BL22" s="70" t="s">
        <v>997</v>
      </c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</row>
    <row r="23" spans="1:76" ht="18.75" customHeight="1" x14ac:dyDescent="0.4">
      <c r="A23" s="70">
        <v>19</v>
      </c>
      <c r="B23" s="70" t="s">
        <v>606</v>
      </c>
      <c r="C23" s="70" t="s">
        <v>172</v>
      </c>
      <c r="D23" s="70"/>
      <c r="E23" s="70" t="s">
        <v>140</v>
      </c>
      <c r="F23" s="70"/>
      <c r="G23" s="94">
        <v>1</v>
      </c>
      <c r="H23" s="94">
        <v>2</v>
      </c>
      <c r="I23" s="70" t="s">
        <v>606</v>
      </c>
      <c r="J23" s="70"/>
      <c r="K23" s="70"/>
      <c r="L23" s="70"/>
      <c r="M23" s="70">
        <v>0</v>
      </c>
      <c r="N23" s="71">
        <v>33584</v>
      </c>
      <c r="O23" s="72">
        <v>494</v>
      </c>
      <c r="P23" s="71"/>
      <c r="Q23" s="71">
        <f t="shared" si="10"/>
        <v>33584</v>
      </c>
      <c r="R23" s="70">
        <f t="shared" si="11"/>
        <v>1991</v>
      </c>
      <c r="S23" s="70">
        <f t="shared" si="12"/>
        <v>12</v>
      </c>
      <c r="T23" s="70">
        <f t="shared" si="13"/>
        <v>12</v>
      </c>
      <c r="U23" s="70">
        <f t="shared" si="14"/>
        <v>1991</v>
      </c>
      <c r="V23" s="73">
        <v>4001400</v>
      </c>
      <c r="W23" s="70"/>
      <c r="X23" s="70"/>
      <c r="Y23" s="73">
        <v>0</v>
      </c>
      <c r="Z23" s="73">
        <f t="shared" si="15"/>
        <v>4001400</v>
      </c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3">
        <f t="shared" si="16"/>
        <v>0</v>
      </c>
      <c r="AP23" s="70"/>
      <c r="AQ23" s="74">
        <f t="shared" si="17"/>
        <v>4001400</v>
      </c>
      <c r="AR23" s="70" t="s">
        <v>872</v>
      </c>
      <c r="AS23" s="70"/>
      <c r="AT23" s="70"/>
      <c r="AU23" s="70"/>
      <c r="AV23" s="70"/>
      <c r="AW23" s="70"/>
      <c r="AX23" s="70" t="s">
        <v>873</v>
      </c>
      <c r="AY23" s="70"/>
      <c r="AZ23" s="70"/>
      <c r="BA23" s="70"/>
      <c r="BB23" s="70"/>
      <c r="BC23" s="70"/>
      <c r="BD23" s="72">
        <v>494</v>
      </c>
      <c r="BE23" s="70" t="s">
        <v>80</v>
      </c>
      <c r="BF23" s="73"/>
      <c r="BG23" s="70"/>
      <c r="BH23" s="70">
        <f t="shared" si="18"/>
        <v>29</v>
      </c>
      <c r="BI23" s="70" t="s">
        <v>873</v>
      </c>
      <c r="BJ23" s="74">
        <f t="shared" si="19"/>
        <v>0</v>
      </c>
      <c r="BK23" s="70"/>
      <c r="BL23" s="70" t="s">
        <v>998</v>
      </c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</row>
    <row r="24" spans="1:76" ht="18.75" customHeight="1" x14ac:dyDescent="0.4">
      <c r="A24" s="70">
        <v>20</v>
      </c>
      <c r="B24" s="70" t="s">
        <v>606</v>
      </c>
      <c r="C24" s="70" t="s">
        <v>173</v>
      </c>
      <c r="D24" s="70"/>
      <c r="E24" s="70" t="s">
        <v>140</v>
      </c>
      <c r="F24" s="70"/>
      <c r="G24" s="94">
        <v>1</v>
      </c>
      <c r="H24" s="94">
        <v>2</v>
      </c>
      <c r="I24" s="70" t="s">
        <v>606</v>
      </c>
      <c r="J24" s="70"/>
      <c r="K24" s="70"/>
      <c r="L24" s="70"/>
      <c r="M24" s="70">
        <v>0</v>
      </c>
      <c r="N24" s="71">
        <v>33621</v>
      </c>
      <c r="O24" s="72">
        <v>334</v>
      </c>
      <c r="P24" s="71"/>
      <c r="Q24" s="71">
        <f t="shared" si="10"/>
        <v>33621</v>
      </c>
      <c r="R24" s="70">
        <f t="shared" si="11"/>
        <v>1992</v>
      </c>
      <c r="S24" s="70">
        <f t="shared" si="12"/>
        <v>1</v>
      </c>
      <c r="T24" s="70">
        <f t="shared" si="13"/>
        <v>18</v>
      </c>
      <c r="U24" s="70">
        <f t="shared" si="14"/>
        <v>1991</v>
      </c>
      <c r="V24" s="73">
        <v>2705400</v>
      </c>
      <c r="W24" s="70"/>
      <c r="X24" s="70"/>
      <c r="Y24" s="73">
        <v>0</v>
      </c>
      <c r="Z24" s="73">
        <f t="shared" si="15"/>
        <v>2705400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3">
        <f t="shared" si="16"/>
        <v>0</v>
      </c>
      <c r="AP24" s="70"/>
      <c r="AQ24" s="74">
        <f t="shared" si="17"/>
        <v>2705400</v>
      </c>
      <c r="AR24" s="70" t="s">
        <v>872</v>
      </c>
      <c r="AS24" s="70"/>
      <c r="AT24" s="70"/>
      <c r="AU24" s="70"/>
      <c r="AV24" s="70"/>
      <c r="AW24" s="70"/>
      <c r="AX24" s="70" t="s">
        <v>873</v>
      </c>
      <c r="AY24" s="70"/>
      <c r="AZ24" s="70"/>
      <c r="BA24" s="70"/>
      <c r="BB24" s="70"/>
      <c r="BC24" s="70"/>
      <c r="BD24" s="72">
        <v>334</v>
      </c>
      <c r="BE24" s="70" t="s">
        <v>80</v>
      </c>
      <c r="BF24" s="73"/>
      <c r="BG24" s="70"/>
      <c r="BH24" s="70">
        <f t="shared" si="18"/>
        <v>29</v>
      </c>
      <c r="BI24" s="70" t="s">
        <v>873</v>
      </c>
      <c r="BJ24" s="74">
        <f t="shared" si="19"/>
        <v>0</v>
      </c>
      <c r="BK24" s="70"/>
      <c r="BL24" s="70" t="s">
        <v>999</v>
      </c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1:76" ht="18.75" customHeight="1" x14ac:dyDescent="0.4">
      <c r="A25" s="70">
        <v>21</v>
      </c>
      <c r="B25" s="70" t="s">
        <v>606</v>
      </c>
      <c r="C25" s="70" t="s">
        <v>174</v>
      </c>
      <c r="D25" s="70"/>
      <c r="E25" s="70" t="s">
        <v>140</v>
      </c>
      <c r="F25" s="70"/>
      <c r="G25" s="94">
        <v>1</v>
      </c>
      <c r="H25" s="94">
        <v>2</v>
      </c>
      <c r="I25" s="70" t="s">
        <v>606</v>
      </c>
      <c r="J25" s="70"/>
      <c r="K25" s="70"/>
      <c r="L25" s="70"/>
      <c r="M25" s="70">
        <v>0</v>
      </c>
      <c r="N25" s="71">
        <v>35118</v>
      </c>
      <c r="O25" s="72">
        <v>1180</v>
      </c>
      <c r="P25" s="71"/>
      <c r="Q25" s="71">
        <f t="shared" si="10"/>
        <v>35118</v>
      </c>
      <c r="R25" s="70">
        <f t="shared" si="11"/>
        <v>1996</v>
      </c>
      <c r="S25" s="70">
        <f t="shared" si="12"/>
        <v>2</v>
      </c>
      <c r="T25" s="70">
        <f t="shared" si="13"/>
        <v>23</v>
      </c>
      <c r="U25" s="70">
        <f t="shared" si="14"/>
        <v>1995</v>
      </c>
      <c r="V25" s="73">
        <v>9558000</v>
      </c>
      <c r="W25" s="70"/>
      <c r="X25" s="70"/>
      <c r="Y25" s="73">
        <v>0</v>
      </c>
      <c r="Z25" s="73">
        <f t="shared" si="15"/>
        <v>9558000</v>
      </c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3">
        <f t="shared" si="16"/>
        <v>0</v>
      </c>
      <c r="AP25" s="70"/>
      <c r="AQ25" s="74">
        <f t="shared" si="17"/>
        <v>9558000</v>
      </c>
      <c r="AR25" s="70" t="s">
        <v>872</v>
      </c>
      <c r="AS25" s="70"/>
      <c r="AT25" s="70"/>
      <c r="AU25" s="70"/>
      <c r="AV25" s="70"/>
      <c r="AW25" s="70"/>
      <c r="AX25" s="70" t="s">
        <v>873</v>
      </c>
      <c r="AY25" s="70"/>
      <c r="AZ25" s="70"/>
      <c r="BA25" s="70"/>
      <c r="BB25" s="70"/>
      <c r="BC25" s="70"/>
      <c r="BD25" s="72">
        <v>1180</v>
      </c>
      <c r="BE25" s="70" t="s">
        <v>80</v>
      </c>
      <c r="BF25" s="73"/>
      <c r="BG25" s="70"/>
      <c r="BH25" s="70">
        <f t="shared" si="18"/>
        <v>25</v>
      </c>
      <c r="BI25" s="70" t="s">
        <v>873</v>
      </c>
      <c r="BJ25" s="74">
        <f t="shared" si="19"/>
        <v>0</v>
      </c>
      <c r="BK25" s="70"/>
      <c r="BL25" s="70" t="s">
        <v>1000</v>
      </c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</row>
    <row r="26" spans="1:76" ht="18.75" customHeight="1" x14ac:dyDescent="0.4">
      <c r="A26" s="70">
        <v>22</v>
      </c>
      <c r="B26" s="70" t="s">
        <v>606</v>
      </c>
      <c r="C26" s="70" t="s">
        <v>175</v>
      </c>
      <c r="D26" s="70"/>
      <c r="E26" s="70" t="s">
        <v>140</v>
      </c>
      <c r="F26" s="70"/>
      <c r="G26" s="94">
        <v>1</v>
      </c>
      <c r="H26" s="94">
        <v>2</v>
      </c>
      <c r="I26" s="70" t="s">
        <v>606</v>
      </c>
      <c r="J26" s="70"/>
      <c r="K26" s="70"/>
      <c r="L26" s="70"/>
      <c r="M26" s="70">
        <v>0</v>
      </c>
      <c r="N26" s="71">
        <v>33609</v>
      </c>
      <c r="O26" s="72">
        <v>3117</v>
      </c>
      <c r="P26" s="71"/>
      <c r="Q26" s="71">
        <f t="shared" si="10"/>
        <v>33609</v>
      </c>
      <c r="R26" s="70">
        <f t="shared" si="11"/>
        <v>1992</v>
      </c>
      <c r="S26" s="70">
        <f t="shared" si="12"/>
        <v>1</v>
      </c>
      <c r="T26" s="70">
        <f t="shared" si="13"/>
        <v>6</v>
      </c>
      <c r="U26" s="70">
        <f t="shared" si="14"/>
        <v>1991</v>
      </c>
      <c r="V26" s="73">
        <v>25247700</v>
      </c>
      <c r="W26" s="70"/>
      <c r="X26" s="70"/>
      <c r="Y26" s="73">
        <v>0</v>
      </c>
      <c r="Z26" s="73">
        <f t="shared" si="15"/>
        <v>25247700</v>
      </c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3">
        <f t="shared" si="16"/>
        <v>0</v>
      </c>
      <c r="AP26" s="70"/>
      <c r="AQ26" s="74">
        <f t="shared" si="17"/>
        <v>25247700</v>
      </c>
      <c r="AR26" s="70" t="s">
        <v>872</v>
      </c>
      <c r="AS26" s="70"/>
      <c r="AT26" s="70"/>
      <c r="AU26" s="70"/>
      <c r="AV26" s="70"/>
      <c r="AW26" s="70"/>
      <c r="AX26" s="70" t="s">
        <v>873</v>
      </c>
      <c r="AY26" s="70"/>
      <c r="AZ26" s="70"/>
      <c r="BA26" s="70"/>
      <c r="BB26" s="70"/>
      <c r="BC26" s="70"/>
      <c r="BD26" s="72">
        <v>3117</v>
      </c>
      <c r="BE26" s="70" t="s">
        <v>80</v>
      </c>
      <c r="BF26" s="73"/>
      <c r="BG26" s="70"/>
      <c r="BH26" s="70">
        <f t="shared" si="18"/>
        <v>29</v>
      </c>
      <c r="BI26" s="70" t="s">
        <v>873</v>
      </c>
      <c r="BJ26" s="74">
        <f t="shared" si="19"/>
        <v>0</v>
      </c>
      <c r="BK26" s="70"/>
      <c r="BL26" s="70" t="s">
        <v>1001</v>
      </c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</row>
    <row r="27" spans="1:76" ht="18.75" customHeight="1" x14ac:dyDescent="0.4">
      <c r="A27" s="70">
        <v>23</v>
      </c>
      <c r="B27" s="70" t="s">
        <v>606</v>
      </c>
      <c r="C27" s="70" t="s">
        <v>176</v>
      </c>
      <c r="D27" s="70"/>
      <c r="E27" s="70" t="s">
        <v>140</v>
      </c>
      <c r="F27" s="70"/>
      <c r="G27" s="94">
        <v>1</v>
      </c>
      <c r="H27" s="94">
        <v>2</v>
      </c>
      <c r="I27" s="70" t="s">
        <v>606</v>
      </c>
      <c r="J27" s="70"/>
      <c r="K27" s="70"/>
      <c r="L27" s="70"/>
      <c r="M27" s="70">
        <v>0</v>
      </c>
      <c r="N27" s="71">
        <v>33623</v>
      </c>
      <c r="O27" s="72">
        <v>207</v>
      </c>
      <c r="P27" s="71"/>
      <c r="Q27" s="71">
        <f t="shared" si="10"/>
        <v>33623</v>
      </c>
      <c r="R27" s="70">
        <f t="shared" si="11"/>
        <v>1992</v>
      </c>
      <c r="S27" s="70">
        <f t="shared" si="12"/>
        <v>1</v>
      </c>
      <c r="T27" s="70">
        <f t="shared" si="13"/>
        <v>20</v>
      </c>
      <c r="U27" s="70">
        <f t="shared" si="14"/>
        <v>1991</v>
      </c>
      <c r="V27" s="73">
        <v>1676700</v>
      </c>
      <c r="W27" s="70"/>
      <c r="X27" s="70"/>
      <c r="Y27" s="73">
        <v>0</v>
      </c>
      <c r="Z27" s="73">
        <f t="shared" si="15"/>
        <v>1676700</v>
      </c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3">
        <f t="shared" si="16"/>
        <v>0</v>
      </c>
      <c r="AP27" s="70"/>
      <c r="AQ27" s="74">
        <f t="shared" si="17"/>
        <v>1676700</v>
      </c>
      <c r="AR27" s="70" t="s">
        <v>872</v>
      </c>
      <c r="AS27" s="70"/>
      <c r="AT27" s="70"/>
      <c r="AU27" s="70"/>
      <c r="AV27" s="70"/>
      <c r="AW27" s="70"/>
      <c r="AX27" s="70" t="s">
        <v>873</v>
      </c>
      <c r="AY27" s="70"/>
      <c r="AZ27" s="70"/>
      <c r="BA27" s="70"/>
      <c r="BB27" s="70"/>
      <c r="BC27" s="70"/>
      <c r="BD27" s="72">
        <v>207</v>
      </c>
      <c r="BE27" s="70" t="s">
        <v>80</v>
      </c>
      <c r="BF27" s="73"/>
      <c r="BG27" s="70"/>
      <c r="BH27" s="70">
        <f t="shared" si="18"/>
        <v>29</v>
      </c>
      <c r="BI27" s="70" t="s">
        <v>873</v>
      </c>
      <c r="BJ27" s="74">
        <f t="shared" si="19"/>
        <v>0</v>
      </c>
      <c r="BK27" s="70"/>
      <c r="BL27" s="70" t="s">
        <v>1002</v>
      </c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</row>
    <row r="28" spans="1:76" ht="18.75" customHeight="1" x14ac:dyDescent="0.4">
      <c r="A28" s="70">
        <v>24</v>
      </c>
      <c r="B28" s="70" t="s">
        <v>606</v>
      </c>
      <c r="C28" s="70" t="s">
        <v>177</v>
      </c>
      <c r="D28" s="70"/>
      <c r="E28" s="70" t="s">
        <v>140</v>
      </c>
      <c r="F28" s="70"/>
      <c r="G28" s="94">
        <v>1</v>
      </c>
      <c r="H28" s="94">
        <v>2</v>
      </c>
      <c r="I28" s="70" t="s">
        <v>606</v>
      </c>
      <c r="J28" s="70"/>
      <c r="K28" s="70"/>
      <c r="L28" s="70"/>
      <c r="M28" s="70">
        <v>0</v>
      </c>
      <c r="N28" s="71">
        <v>33621</v>
      </c>
      <c r="O28" s="72">
        <v>559</v>
      </c>
      <c r="P28" s="71"/>
      <c r="Q28" s="71">
        <f t="shared" si="10"/>
        <v>33621</v>
      </c>
      <c r="R28" s="70">
        <f t="shared" si="11"/>
        <v>1992</v>
      </c>
      <c r="S28" s="70">
        <f t="shared" si="12"/>
        <v>1</v>
      </c>
      <c r="T28" s="70">
        <f t="shared" si="13"/>
        <v>18</v>
      </c>
      <c r="U28" s="70">
        <f t="shared" si="14"/>
        <v>1991</v>
      </c>
      <c r="V28" s="73">
        <v>4527900</v>
      </c>
      <c r="W28" s="70"/>
      <c r="X28" s="70"/>
      <c r="Y28" s="73">
        <v>0</v>
      </c>
      <c r="Z28" s="73">
        <f t="shared" si="15"/>
        <v>4527900</v>
      </c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3">
        <f t="shared" si="16"/>
        <v>0</v>
      </c>
      <c r="AP28" s="70"/>
      <c r="AQ28" s="74">
        <f t="shared" si="17"/>
        <v>4527900</v>
      </c>
      <c r="AR28" s="70" t="s">
        <v>872</v>
      </c>
      <c r="AS28" s="70"/>
      <c r="AT28" s="70"/>
      <c r="AU28" s="70"/>
      <c r="AV28" s="70"/>
      <c r="AW28" s="70"/>
      <c r="AX28" s="70" t="s">
        <v>873</v>
      </c>
      <c r="AY28" s="70"/>
      <c r="AZ28" s="70"/>
      <c r="BA28" s="70"/>
      <c r="BB28" s="70"/>
      <c r="BC28" s="70"/>
      <c r="BD28" s="72">
        <v>559</v>
      </c>
      <c r="BE28" s="70" t="s">
        <v>80</v>
      </c>
      <c r="BF28" s="73"/>
      <c r="BG28" s="70"/>
      <c r="BH28" s="70">
        <f t="shared" si="18"/>
        <v>29</v>
      </c>
      <c r="BI28" s="70" t="s">
        <v>873</v>
      </c>
      <c r="BJ28" s="74">
        <f t="shared" si="19"/>
        <v>0</v>
      </c>
      <c r="BK28" s="70"/>
      <c r="BL28" s="70" t="s">
        <v>1003</v>
      </c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</row>
    <row r="29" spans="1:76" ht="18.75" customHeight="1" x14ac:dyDescent="0.4">
      <c r="A29" s="70">
        <v>25</v>
      </c>
      <c r="B29" s="70" t="s">
        <v>606</v>
      </c>
      <c r="C29" s="70" t="s">
        <v>178</v>
      </c>
      <c r="D29" s="70"/>
      <c r="E29" s="70" t="s">
        <v>140</v>
      </c>
      <c r="F29" s="70"/>
      <c r="G29" s="94">
        <v>1</v>
      </c>
      <c r="H29" s="94">
        <v>2</v>
      </c>
      <c r="I29" s="70" t="s">
        <v>606</v>
      </c>
      <c r="J29" s="70"/>
      <c r="K29" s="70"/>
      <c r="L29" s="70"/>
      <c r="M29" s="70">
        <v>0</v>
      </c>
      <c r="N29" s="71">
        <v>33588</v>
      </c>
      <c r="O29" s="72">
        <v>113</v>
      </c>
      <c r="P29" s="71"/>
      <c r="Q29" s="71">
        <f t="shared" si="10"/>
        <v>33588</v>
      </c>
      <c r="R29" s="70">
        <f t="shared" si="11"/>
        <v>1991</v>
      </c>
      <c r="S29" s="70">
        <f t="shared" si="12"/>
        <v>12</v>
      </c>
      <c r="T29" s="70">
        <f t="shared" si="13"/>
        <v>16</v>
      </c>
      <c r="U29" s="70">
        <f t="shared" si="14"/>
        <v>1991</v>
      </c>
      <c r="V29" s="73">
        <v>915300</v>
      </c>
      <c r="W29" s="70"/>
      <c r="X29" s="70"/>
      <c r="Y29" s="73">
        <v>0</v>
      </c>
      <c r="Z29" s="73">
        <f t="shared" si="15"/>
        <v>915300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3">
        <f t="shared" si="16"/>
        <v>0</v>
      </c>
      <c r="AP29" s="70"/>
      <c r="AQ29" s="74">
        <f t="shared" si="17"/>
        <v>915300</v>
      </c>
      <c r="AR29" s="70" t="s">
        <v>872</v>
      </c>
      <c r="AS29" s="70"/>
      <c r="AT29" s="70"/>
      <c r="AU29" s="70"/>
      <c r="AV29" s="70"/>
      <c r="AW29" s="70"/>
      <c r="AX29" s="70" t="s">
        <v>873</v>
      </c>
      <c r="AY29" s="70"/>
      <c r="AZ29" s="70"/>
      <c r="BA29" s="70"/>
      <c r="BB29" s="70"/>
      <c r="BC29" s="70"/>
      <c r="BD29" s="72">
        <v>113</v>
      </c>
      <c r="BE29" s="70" t="s">
        <v>80</v>
      </c>
      <c r="BF29" s="73"/>
      <c r="BG29" s="70"/>
      <c r="BH29" s="70">
        <f t="shared" si="18"/>
        <v>29</v>
      </c>
      <c r="BI29" s="70" t="s">
        <v>873</v>
      </c>
      <c r="BJ29" s="74">
        <f t="shared" si="19"/>
        <v>0</v>
      </c>
      <c r="BK29" s="70"/>
      <c r="BL29" s="70" t="s">
        <v>1004</v>
      </c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</row>
    <row r="30" spans="1:76" ht="18.75" customHeight="1" x14ac:dyDescent="0.4">
      <c r="A30" s="70">
        <v>26</v>
      </c>
      <c r="B30" s="70" t="s">
        <v>606</v>
      </c>
      <c r="C30" s="70" t="s">
        <v>179</v>
      </c>
      <c r="D30" s="70"/>
      <c r="E30" s="70" t="s">
        <v>140</v>
      </c>
      <c r="F30" s="70"/>
      <c r="G30" s="94">
        <v>1</v>
      </c>
      <c r="H30" s="94">
        <v>2</v>
      </c>
      <c r="I30" s="70" t="s">
        <v>606</v>
      </c>
      <c r="J30" s="70"/>
      <c r="K30" s="70"/>
      <c r="L30" s="70"/>
      <c r="M30" s="70">
        <v>0</v>
      </c>
      <c r="N30" s="71">
        <v>33709</v>
      </c>
      <c r="O30" s="72">
        <v>487</v>
      </c>
      <c r="P30" s="71"/>
      <c r="Q30" s="71">
        <f t="shared" si="10"/>
        <v>33709</v>
      </c>
      <c r="R30" s="70">
        <f t="shared" si="11"/>
        <v>1992</v>
      </c>
      <c r="S30" s="70">
        <f t="shared" si="12"/>
        <v>4</v>
      </c>
      <c r="T30" s="70">
        <f t="shared" si="13"/>
        <v>15</v>
      </c>
      <c r="U30" s="70">
        <f t="shared" si="14"/>
        <v>1992</v>
      </c>
      <c r="V30" s="73">
        <v>3944700</v>
      </c>
      <c r="W30" s="70"/>
      <c r="X30" s="70"/>
      <c r="Y30" s="73">
        <v>0</v>
      </c>
      <c r="Z30" s="73">
        <f t="shared" si="15"/>
        <v>3944700</v>
      </c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3">
        <f t="shared" si="16"/>
        <v>0</v>
      </c>
      <c r="AP30" s="70"/>
      <c r="AQ30" s="74">
        <f t="shared" si="17"/>
        <v>3944700</v>
      </c>
      <c r="AR30" s="70" t="s">
        <v>872</v>
      </c>
      <c r="AS30" s="70"/>
      <c r="AT30" s="70"/>
      <c r="AU30" s="70"/>
      <c r="AV30" s="70"/>
      <c r="AW30" s="70"/>
      <c r="AX30" s="70" t="s">
        <v>873</v>
      </c>
      <c r="AY30" s="70"/>
      <c r="AZ30" s="70"/>
      <c r="BA30" s="70"/>
      <c r="BB30" s="70"/>
      <c r="BC30" s="70"/>
      <c r="BD30" s="72">
        <v>487</v>
      </c>
      <c r="BE30" s="70" t="s">
        <v>80</v>
      </c>
      <c r="BF30" s="73"/>
      <c r="BG30" s="70"/>
      <c r="BH30" s="70">
        <f t="shared" si="18"/>
        <v>28</v>
      </c>
      <c r="BI30" s="70" t="s">
        <v>873</v>
      </c>
      <c r="BJ30" s="74">
        <f t="shared" si="19"/>
        <v>0</v>
      </c>
      <c r="BK30" s="70"/>
      <c r="BL30" s="70" t="s">
        <v>1005</v>
      </c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</row>
    <row r="31" spans="1:76" ht="18.75" customHeight="1" x14ac:dyDescent="0.4">
      <c r="A31" s="70">
        <v>27</v>
      </c>
      <c r="B31" s="70" t="s">
        <v>606</v>
      </c>
      <c r="C31" s="70" t="s">
        <v>180</v>
      </c>
      <c r="D31" s="70"/>
      <c r="E31" s="70" t="s">
        <v>140</v>
      </c>
      <c r="F31" s="70"/>
      <c r="G31" s="94">
        <v>1</v>
      </c>
      <c r="H31" s="94">
        <v>2</v>
      </c>
      <c r="I31" s="70" t="s">
        <v>606</v>
      </c>
      <c r="J31" s="70"/>
      <c r="K31" s="70"/>
      <c r="L31" s="70"/>
      <c r="M31" s="70">
        <v>0</v>
      </c>
      <c r="N31" s="71">
        <v>33708</v>
      </c>
      <c r="O31" s="72">
        <v>507</v>
      </c>
      <c r="P31" s="71"/>
      <c r="Q31" s="71">
        <f t="shared" si="10"/>
        <v>33708</v>
      </c>
      <c r="R31" s="70">
        <f t="shared" si="11"/>
        <v>1992</v>
      </c>
      <c r="S31" s="70">
        <f t="shared" si="12"/>
        <v>4</v>
      </c>
      <c r="T31" s="70">
        <f t="shared" si="13"/>
        <v>14</v>
      </c>
      <c r="U31" s="70">
        <f t="shared" si="14"/>
        <v>1992</v>
      </c>
      <c r="V31" s="73">
        <v>4106700</v>
      </c>
      <c r="W31" s="70"/>
      <c r="X31" s="70"/>
      <c r="Y31" s="73">
        <v>0</v>
      </c>
      <c r="Z31" s="73">
        <f t="shared" si="15"/>
        <v>4106700</v>
      </c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3">
        <f t="shared" si="16"/>
        <v>0</v>
      </c>
      <c r="AP31" s="70"/>
      <c r="AQ31" s="74">
        <f t="shared" si="17"/>
        <v>4106700</v>
      </c>
      <c r="AR31" s="70" t="s">
        <v>872</v>
      </c>
      <c r="AS31" s="70"/>
      <c r="AT31" s="70"/>
      <c r="AU31" s="70"/>
      <c r="AV31" s="70"/>
      <c r="AW31" s="70"/>
      <c r="AX31" s="70" t="s">
        <v>873</v>
      </c>
      <c r="AY31" s="70"/>
      <c r="AZ31" s="70"/>
      <c r="BA31" s="70"/>
      <c r="BB31" s="70"/>
      <c r="BC31" s="70"/>
      <c r="BD31" s="72">
        <v>507</v>
      </c>
      <c r="BE31" s="70" t="s">
        <v>80</v>
      </c>
      <c r="BF31" s="73"/>
      <c r="BG31" s="70"/>
      <c r="BH31" s="70">
        <f t="shared" si="18"/>
        <v>28</v>
      </c>
      <c r="BI31" s="70" t="s">
        <v>873</v>
      </c>
      <c r="BJ31" s="74">
        <f t="shared" si="19"/>
        <v>0</v>
      </c>
      <c r="BK31" s="70"/>
      <c r="BL31" s="70" t="s">
        <v>1006</v>
      </c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</row>
    <row r="32" spans="1:76" ht="18.75" customHeight="1" x14ac:dyDescent="0.4">
      <c r="A32" s="70">
        <v>28</v>
      </c>
      <c r="B32" s="70" t="s">
        <v>606</v>
      </c>
      <c r="C32" s="70" t="s">
        <v>181</v>
      </c>
      <c r="D32" s="70"/>
      <c r="E32" s="70" t="s">
        <v>140</v>
      </c>
      <c r="F32" s="70"/>
      <c r="G32" s="94">
        <v>1</v>
      </c>
      <c r="H32" s="94">
        <v>2</v>
      </c>
      <c r="I32" s="70" t="s">
        <v>606</v>
      </c>
      <c r="J32" s="70"/>
      <c r="K32" s="70"/>
      <c r="L32" s="70"/>
      <c r="M32" s="70">
        <v>0</v>
      </c>
      <c r="N32" s="71">
        <v>33599</v>
      </c>
      <c r="O32" s="72">
        <v>216</v>
      </c>
      <c r="P32" s="71"/>
      <c r="Q32" s="71">
        <f t="shared" si="10"/>
        <v>33599</v>
      </c>
      <c r="R32" s="70">
        <f t="shared" si="11"/>
        <v>1991</v>
      </c>
      <c r="S32" s="70">
        <f t="shared" si="12"/>
        <v>12</v>
      </c>
      <c r="T32" s="70">
        <f t="shared" si="13"/>
        <v>27</v>
      </c>
      <c r="U32" s="70">
        <f t="shared" si="14"/>
        <v>1991</v>
      </c>
      <c r="V32" s="73">
        <v>1749600</v>
      </c>
      <c r="W32" s="70"/>
      <c r="X32" s="70"/>
      <c r="Y32" s="73">
        <v>0</v>
      </c>
      <c r="Z32" s="73">
        <f t="shared" si="15"/>
        <v>1749600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3">
        <f t="shared" si="16"/>
        <v>0</v>
      </c>
      <c r="AP32" s="70"/>
      <c r="AQ32" s="74">
        <f t="shared" si="17"/>
        <v>1749600</v>
      </c>
      <c r="AR32" s="70" t="s">
        <v>872</v>
      </c>
      <c r="AS32" s="70"/>
      <c r="AT32" s="70"/>
      <c r="AU32" s="70"/>
      <c r="AV32" s="70"/>
      <c r="AW32" s="70"/>
      <c r="AX32" s="70" t="s">
        <v>873</v>
      </c>
      <c r="AY32" s="70"/>
      <c r="AZ32" s="70"/>
      <c r="BA32" s="70"/>
      <c r="BB32" s="70"/>
      <c r="BC32" s="70"/>
      <c r="BD32" s="72">
        <v>216</v>
      </c>
      <c r="BE32" s="70" t="s">
        <v>80</v>
      </c>
      <c r="BF32" s="73"/>
      <c r="BG32" s="70"/>
      <c r="BH32" s="70">
        <f t="shared" si="18"/>
        <v>29</v>
      </c>
      <c r="BI32" s="70" t="s">
        <v>873</v>
      </c>
      <c r="BJ32" s="74">
        <f t="shared" si="19"/>
        <v>0</v>
      </c>
      <c r="BK32" s="70"/>
      <c r="BL32" s="70" t="s">
        <v>1007</v>
      </c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</row>
    <row r="33" spans="1:76" ht="18.75" customHeight="1" x14ac:dyDescent="0.4">
      <c r="A33" s="70">
        <v>29</v>
      </c>
      <c r="B33" s="70" t="s">
        <v>606</v>
      </c>
      <c r="C33" s="70" t="s">
        <v>182</v>
      </c>
      <c r="D33" s="70"/>
      <c r="E33" s="70" t="s">
        <v>140</v>
      </c>
      <c r="F33" s="70"/>
      <c r="G33" s="94">
        <v>1</v>
      </c>
      <c r="H33" s="94">
        <v>2</v>
      </c>
      <c r="I33" s="70" t="s">
        <v>606</v>
      </c>
      <c r="J33" s="70"/>
      <c r="K33" s="70"/>
      <c r="L33" s="70"/>
      <c r="M33" s="70">
        <v>0</v>
      </c>
      <c r="N33" s="71">
        <v>33599</v>
      </c>
      <c r="O33" s="72">
        <v>78</v>
      </c>
      <c r="P33" s="71"/>
      <c r="Q33" s="71">
        <f t="shared" si="10"/>
        <v>33599</v>
      </c>
      <c r="R33" s="70">
        <f t="shared" si="11"/>
        <v>1991</v>
      </c>
      <c r="S33" s="70">
        <f t="shared" si="12"/>
        <v>12</v>
      </c>
      <c r="T33" s="70">
        <f t="shared" si="13"/>
        <v>27</v>
      </c>
      <c r="U33" s="70">
        <f t="shared" si="14"/>
        <v>1991</v>
      </c>
      <c r="V33" s="73">
        <v>631800</v>
      </c>
      <c r="W33" s="70"/>
      <c r="X33" s="70"/>
      <c r="Y33" s="73">
        <v>0</v>
      </c>
      <c r="Z33" s="73">
        <f t="shared" si="15"/>
        <v>631800</v>
      </c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3">
        <f t="shared" si="16"/>
        <v>0</v>
      </c>
      <c r="AP33" s="70"/>
      <c r="AQ33" s="74">
        <f t="shared" si="17"/>
        <v>631800</v>
      </c>
      <c r="AR33" s="70" t="s">
        <v>872</v>
      </c>
      <c r="AS33" s="70"/>
      <c r="AT33" s="70"/>
      <c r="AU33" s="70"/>
      <c r="AV33" s="70"/>
      <c r="AW33" s="70"/>
      <c r="AX33" s="70" t="s">
        <v>873</v>
      </c>
      <c r="AY33" s="70"/>
      <c r="AZ33" s="70"/>
      <c r="BA33" s="70"/>
      <c r="BB33" s="70"/>
      <c r="BC33" s="70"/>
      <c r="BD33" s="72">
        <v>78</v>
      </c>
      <c r="BE33" s="70" t="s">
        <v>80</v>
      </c>
      <c r="BF33" s="73"/>
      <c r="BG33" s="70"/>
      <c r="BH33" s="70">
        <f t="shared" si="18"/>
        <v>29</v>
      </c>
      <c r="BI33" s="70" t="s">
        <v>873</v>
      </c>
      <c r="BJ33" s="74">
        <f t="shared" si="19"/>
        <v>0</v>
      </c>
      <c r="BK33" s="70"/>
      <c r="BL33" s="70" t="s">
        <v>1008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</row>
    <row r="34" spans="1:76" ht="18.75" customHeight="1" x14ac:dyDescent="0.4">
      <c r="A34" s="70">
        <v>30</v>
      </c>
      <c r="B34" s="70" t="s">
        <v>606</v>
      </c>
      <c r="C34" s="70" t="s">
        <v>183</v>
      </c>
      <c r="D34" s="70"/>
      <c r="E34" s="70" t="s">
        <v>140</v>
      </c>
      <c r="F34" s="70"/>
      <c r="G34" s="94">
        <v>1</v>
      </c>
      <c r="H34" s="94">
        <v>2</v>
      </c>
      <c r="I34" s="70" t="s">
        <v>606</v>
      </c>
      <c r="J34" s="70"/>
      <c r="K34" s="70"/>
      <c r="L34" s="70"/>
      <c r="M34" s="70">
        <v>0</v>
      </c>
      <c r="N34" s="71">
        <v>33756</v>
      </c>
      <c r="O34" s="72">
        <v>298</v>
      </c>
      <c r="P34" s="71"/>
      <c r="Q34" s="71">
        <f t="shared" si="10"/>
        <v>33756</v>
      </c>
      <c r="R34" s="70">
        <f t="shared" si="11"/>
        <v>1992</v>
      </c>
      <c r="S34" s="70">
        <f t="shared" si="12"/>
        <v>6</v>
      </c>
      <c r="T34" s="70">
        <f t="shared" si="13"/>
        <v>1</v>
      </c>
      <c r="U34" s="70">
        <f t="shared" si="14"/>
        <v>1992</v>
      </c>
      <c r="V34" s="73">
        <v>2413800</v>
      </c>
      <c r="W34" s="70"/>
      <c r="X34" s="70"/>
      <c r="Y34" s="73">
        <v>0</v>
      </c>
      <c r="Z34" s="73">
        <f t="shared" si="15"/>
        <v>2413800</v>
      </c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3">
        <f t="shared" si="16"/>
        <v>0</v>
      </c>
      <c r="AP34" s="70"/>
      <c r="AQ34" s="74">
        <f t="shared" si="17"/>
        <v>2413800</v>
      </c>
      <c r="AR34" s="70" t="s">
        <v>872</v>
      </c>
      <c r="AS34" s="70"/>
      <c r="AT34" s="70"/>
      <c r="AU34" s="70"/>
      <c r="AV34" s="70"/>
      <c r="AW34" s="70"/>
      <c r="AX34" s="70" t="s">
        <v>873</v>
      </c>
      <c r="AY34" s="70"/>
      <c r="AZ34" s="70"/>
      <c r="BA34" s="70"/>
      <c r="BB34" s="70"/>
      <c r="BC34" s="70"/>
      <c r="BD34" s="72">
        <v>298</v>
      </c>
      <c r="BE34" s="70" t="s">
        <v>80</v>
      </c>
      <c r="BF34" s="73"/>
      <c r="BG34" s="70"/>
      <c r="BH34" s="70">
        <f t="shared" si="18"/>
        <v>28</v>
      </c>
      <c r="BI34" s="70" t="s">
        <v>873</v>
      </c>
      <c r="BJ34" s="74">
        <f t="shared" si="19"/>
        <v>0</v>
      </c>
      <c r="BK34" s="70"/>
      <c r="BL34" s="70" t="s">
        <v>1009</v>
      </c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</row>
    <row r="35" spans="1:76" ht="18.75" customHeight="1" x14ac:dyDescent="0.4">
      <c r="A35" s="70">
        <v>31</v>
      </c>
      <c r="B35" s="70" t="s">
        <v>606</v>
      </c>
      <c r="C35" s="70" t="s">
        <v>184</v>
      </c>
      <c r="D35" s="70"/>
      <c r="E35" s="70" t="s">
        <v>140</v>
      </c>
      <c r="F35" s="70"/>
      <c r="G35" s="94">
        <v>1</v>
      </c>
      <c r="H35" s="94">
        <v>2</v>
      </c>
      <c r="I35" s="70" t="s">
        <v>606</v>
      </c>
      <c r="J35" s="70"/>
      <c r="K35" s="70"/>
      <c r="L35" s="70"/>
      <c r="M35" s="70">
        <v>0</v>
      </c>
      <c r="N35" s="71">
        <v>33708</v>
      </c>
      <c r="O35" s="72">
        <v>136</v>
      </c>
      <c r="P35" s="71"/>
      <c r="Q35" s="71">
        <f t="shared" si="10"/>
        <v>33708</v>
      </c>
      <c r="R35" s="70">
        <f t="shared" si="11"/>
        <v>1992</v>
      </c>
      <c r="S35" s="70">
        <f t="shared" si="12"/>
        <v>4</v>
      </c>
      <c r="T35" s="70">
        <f t="shared" si="13"/>
        <v>14</v>
      </c>
      <c r="U35" s="70">
        <f t="shared" si="14"/>
        <v>1992</v>
      </c>
      <c r="V35" s="73">
        <v>1101600</v>
      </c>
      <c r="W35" s="70"/>
      <c r="X35" s="70"/>
      <c r="Y35" s="73">
        <v>0</v>
      </c>
      <c r="Z35" s="73">
        <f t="shared" si="15"/>
        <v>1101600</v>
      </c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3">
        <f t="shared" si="16"/>
        <v>0</v>
      </c>
      <c r="AP35" s="70"/>
      <c r="AQ35" s="74">
        <f t="shared" si="17"/>
        <v>1101600</v>
      </c>
      <c r="AR35" s="70" t="s">
        <v>872</v>
      </c>
      <c r="AS35" s="70"/>
      <c r="AT35" s="70"/>
      <c r="AU35" s="70"/>
      <c r="AV35" s="70"/>
      <c r="AW35" s="70"/>
      <c r="AX35" s="70" t="s">
        <v>873</v>
      </c>
      <c r="AY35" s="70"/>
      <c r="AZ35" s="70"/>
      <c r="BA35" s="70"/>
      <c r="BB35" s="70"/>
      <c r="BC35" s="70"/>
      <c r="BD35" s="72">
        <v>136</v>
      </c>
      <c r="BE35" s="70" t="s">
        <v>80</v>
      </c>
      <c r="BF35" s="73"/>
      <c r="BG35" s="70"/>
      <c r="BH35" s="70">
        <f t="shared" si="18"/>
        <v>28</v>
      </c>
      <c r="BI35" s="70" t="s">
        <v>873</v>
      </c>
      <c r="BJ35" s="74">
        <f t="shared" si="19"/>
        <v>0</v>
      </c>
      <c r="BK35" s="70"/>
      <c r="BL35" s="70" t="s">
        <v>1010</v>
      </c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</row>
    <row r="36" spans="1:76" ht="18.75" customHeight="1" x14ac:dyDescent="0.4">
      <c r="A36" s="70">
        <v>32</v>
      </c>
      <c r="B36" s="70" t="s">
        <v>606</v>
      </c>
      <c r="C36" s="70" t="s">
        <v>185</v>
      </c>
      <c r="D36" s="70"/>
      <c r="E36" s="70" t="s">
        <v>140</v>
      </c>
      <c r="F36" s="70"/>
      <c r="G36" s="94">
        <v>1</v>
      </c>
      <c r="H36" s="94">
        <v>2</v>
      </c>
      <c r="I36" s="70" t="s">
        <v>606</v>
      </c>
      <c r="J36" s="70"/>
      <c r="K36" s="70"/>
      <c r="L36" s="70"/>
      <c r="M36" s="70">
        <v>0</v>
      </c>
      <c r="N36" s="71">
        <v>33594</v>
      </c>
      <c r="O36" s="72">
        <v>402</v>
      </c>
      <c r="P36" s="71"/>
      <c r="Q36" s="71">
        <f t="shared" si="10"/>
        <v>33594</v>
      </c>
      <c r="R36" s="70">
        <f t="shared" si="11"/>
        <v>1991</v>
      </c>
      <c r="S36" s="70">
        <f t="shared" si="12"/>
        <v>12</v>
      </c>
      <c r="T36" s="70">
        <f t="shared" si="13"/>
        <v>22</v>
      </c>
      <c r="U36" s="70">
        <f t="shared" si="14"/>
        <v>1991</v>
      </c>
      <c r="V36" s="73">
        <v>3256200</v>
      </c>
      <c r="W36" s="70"/>
      <c r="X36" s="70"/>
      <c r="Y36" s="73">
        <v>0</v>
      </c>
      <c r="Z36" s="73">
        <f t="shared" si="15"/>
        <v>3256200</v>
      </c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3">
        <f t="shared" si="16"/>
        <v>0</v>
      </c>
      <c r="AP36" s="70"/>
      <c r="AQ36" s="74">
        <f t="shared" si="17"/>
        <v>3256200</v>
      </c>
      <c r="AR36" s="70" t="s">
        <v>872</v>
      </c>
      <c r="AS36" s="70"/>
      <c r="AT36" s="70"/>
      <c r="AU36" s="70"/>
      <c r="AV36" s="70"/>
      <c r="AW36" s="70"/>
      <c r="AX36" s="70" t="s">
        <v>873</v>
      </c>
      <c r="AY36" s="70"/>
      <c r="AZ36" s="70"/>
      <c r="BA36" s="70"/>
      <c r="BB36" s="70"/>
      <c r="BC36" s="70"/>
      <c r="BD36" s="72">
        <v>402</v>
      </c>
      <c r="BE36" s="70" t="s">
        <v>80</v>
      </c>
      <c r="BF36" s="73"/>
      <c r="BG36" s="70"/>
      <c r="BH36" s="70">
        <f t="shared" si="18"/>
        <v>29</v>
      </c>
      <c r="BI36" s="70" t="s">
        <v>873</v>
      </c>
      <c r="BJ36" s="74">
        <f t="shared" si="19"/>
        <v>0</v>
      </c>
      <c r="BK36" s="70"/>
      <c r="BL36" s="70" t="s">
        <v>1011</v>
      </c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</row>
    <row r="37" spans="1:76" ht="18.75" customHeight="1" x14ac:dyDescent="0.4">
      <c r="A37" s="70">
        <v>33</v>
      </c>
      <c r="B37" s="70" t="s">
        <v>606</v>
      </c>
      <c r="C37" s="70" t="s">
        <v>186</v>
      </c>
      <c r="D37" s="70"/>
      <c r="E37" s="70" t="s">
        <v>140</v>
      </c>
      <c r="F37" s="70"/>
      <c r="G37" s="94">
        <v>1</v>
      </c>
      <c r="H37" s="94">
        <v>2</v>
      </c>
      <c r="I37" s="70" t="s">
        <v>606</v>
      </c>
      <c r="J37" s="70"/>
      <c r="K37" s="70"/>
      <c r="L37" s="70"/>
      <c r="M37" s="70">
        <v>0</v>
      </c>
      <c r="N37" s="71">
        <v>33609</v>
      </c>
      <c r="O37" s="72">
        <v>200</v>
      </c>
      <c r="P37" s="71"/>
      <c r="Q37" s="71">
        <f t="shared" si="10"/>
        <v>33609</v>
      </c>
      <c r="R37" s="70">
        <f t="shared" si="11"/>
        <v>1992</v>
      </c>
      <c r="S37" s="70">
        <f t="shared" si="12"/>
        <v>1</v>
      </c>
      <c r="T37" s="70">
        <f t="shared" si="13"/>
        <v>6</v>
      </c>
      <c r="U37" s="70">
        <f t="shared" si="14"/>
        <v>1991</v>
      </c>
      <c r="V37" s="73">
        <v>1620000</v>
      </c>
      <c r="W37" s="70"/>
      <c r="X37" s="70"/>
      <c r="Y37" s="73">
        <v>0</v>
      </c>
      <c r="Z37" s="73">
        <f t="shared" si="15"/>
        <v>1620000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3">
        <f t="shared" si="16"/>
        <v>0</v>
      </c>
      <c r="AP37" s="70"/>
      <c r="AQ37" s="74">
        <f t="shared" si="17"/>
        <v>1620000</v>
      </c>
      <c r="AR37" s="70" t="s">
        <v>872</v>
      </c>
      <c r="AS37" s="70"/>
      <c r="AT37" s="70"/>
      <c r="AU37" s="70"/>
      <c r="AV37" s="70"/>
      <c r="AW37" s="70"/>
      <c r="AX37" s="70" t="s">
        <v>873</v>
      </c>
      <c r="AY37" s="70"/>
      <c r="AZ37" s="70"/>
      <c r="BA37" s="70"/>
      <c r="BB37" s="70"/>
      <c r="BC37" s="70"/>
      <c r="BD37" s="72">
        <v>200</v>
      </c>
      <c r="BE37" s="70" t="s">
        <v>80</v>
      </c>
      <c r="BF37" s="73"/>
      <c r="BG37" s="70"/>
      <c r="BH37" s="70">
        <f t="shared" si="18"/>
        <v>29</v>
      </c>
      <c r="BI37" s="70" t="s">
        <v>873</v>
      </c>
      <c r="BJ37" s="74">
        <f t="shared" si="19"/>
        <v>0</v>
      </c>
      <c r="BK37" s="70"/>
      <c r="BL37" s="70" t="s">
        <v>1012</v>
      </c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</row>
    <row r="38" spans="1:76" ht="18.75" customHeight="1" x14ac:dyDescent="0.4">
      <c r="A38" s="70">
        <v>34</v>
      </c>
      <c r="B38" s="70" t="s">
        <v>606</v>
      </c>
      <c r="C38" s="70" t="s">
        <v>187</v>
      </c>
      <c r="D38" s="70"/>
      <c r="E38" s="70" t="s">
        <v>140</v>
      </c>
      <c r="F38" s="70"/>
      <c r="G38" s="94">
        <v>1</v>
      </c>
      <c r="H38" s="94">
        <v>2</v>
      </c>
      <c r="I38" s="70" t="s">
        <v>606</v>
      </c>
      <c r="J38" s="70"/>
      <c r="K38" s="70"/>
      <c r="L38" s="70"/>
      <c r="M38" s="70">
        <v>0</v>
      </c>
      <c r="N38" s="71">
        <v>33609</v>
      </c>
      <c r="O38" s="72">
        <v>65</v>
      </c>
      <c r="P38" s="71"/>
      <c r="Q38" s="71">
        <f t="shared" si="10"/>
        <v>33609</v>
      </c>
      <c r="R38" s="70">
        <f t="shared" si="11"/>
        <v>1992</v>
      </c>
      <c r="S38" s="70">
        <f t="shared" si="12"/>
        <v>1</v>
      </c>
      <c r="T38" s="70">
        <f t="shared" si="13"/>
        <v>6</v>
      </c>
      <c r="U38" s="70">
        <f t="shared" si="14"/>
        <v>1991</v>
      </c>
      <c r="V38" s="73">
        <v>526500</v>
      </c>
      <c r="W38" s="70"/>
      <c r="X38" s="70"/>
      <c r="Y38" s="73">
        <v>0</v>
      </c>
      <c r="Z38" s="73">
        <f t="shared" si="15"/>
        <v>526500</v>
      </c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3">
        <f t="shared" si="16"/>
        <v>0</v>
      </c>
      <c r="AP38" s="70"/>
      <c r="AQ38" s="74">
        <f t="shared" si="17"/>
        <v>526500</v>
      </c>
      <c r="AR38" s="70" t="s">
        <v>872</v>
      </c>
      <c r="AS38" s="70"/>
      <c r="AT38" s="70"/>
      <c r="AU38" s="70"/>
      <c r="AV38" s="70"/>
      <c r="AW38" s="70"/>
      <c r="AX38" s="70" t="s">
        <v>873</v>
      </c>
      <c r="AY38" s="70"/>
      <c r="AZ38" s="70"/>
      <c r="BA38" s="70"/>
      <c r="BB38" s="70"/>
      <c r="BC38" s="70"/>
      <c r="BD38" s="72">
        <v>65</v>
      </c>
      <c r="BE38" s="70" t="s">
        <v>80</v>
      </c>
      <c r="BF38" s="73"/>
      <c r="BG38" s="70"/>
      <c r="BH38" s="70">
        <f t="shared" si="18"/>
        <v>29</v>
      </c>
      <c r="BI38" s="70" t="s">
        <v>873</v>
      </c>
      <c r="BJ38" s="74">
        <f t="shared" si="19"/>
        <v>0</v>
      </c>
      <c r="BK38" s="70"/>
      <c r="BL38" s="70" t="s">
        <v>1013</v>
      </c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</row>
    <row r="39" spans="1:76" ht="18.75" customHeight="1" x14ac:dyDescent="0.4">
      <c r="A39" s="70">
        <v>35</v>
      </c>
      <c r="B39" s="70" t="s">
        <v>606</v>
      </c>
      <c r="C39" s="70" t="s">
        <v>188</v>
      </c>
      <c r="D39" s="70"/>
      <c r="E39" s="70" t="s">
        <v>140</v>
      </c>
      <c r="F39" s="70"/>
      <c r="G39" s="94">
        <v>1</v>
      </c>
      <c r="H39" s="94">
        <v>2</v>
      </c>
      <c r="I39" s="70" t="s">
        <v>606</v>
      </c>
      <c r="J39" s="70"/>
      <c r="K39" s="70"/>
      <c r="L39" s="70"/>
      <c r="M39" s="70">
        <v>0</v>
      </c>
      <c r="N39" s="71">
        <v>33648</v>
      </c>
      <c r="O39" s="72">
        <v>3365</v>
      </c>
      <c r="P39" s="71"/>
      <c r="Q39" s="71">
        <f t="shared" si="10"/>
        <v>33648</v>
      </c>
      <c r="R39" s="70">
        <f t="shared" si="11"/>
        <v>1992</v>
      </c>
      <c r="S39" s="70">
        <f t="shared" si="12"/>
        <v>2</v>
      </c>
      <c r="T39" s="70">
        <f t="shared" si="13"/>
        <v>14</v>
      </c>
      <c r="U39" s="70">
        <f t="shared" si="14"/>
        <v>1991</v>
      </c>
      <c r="V39" s="73">
        <v>27256500</v>
      </c>
      <c r="W39" s="70"/>
      <c r="X39" s="70"/>
      <c r="Y39" s="73">
        <v>0</v>
      </c>
      <c r="Z39" s="73">
        <f t="shared" si="15"/>
        <v>27256500</v>
      </c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3">
        <f t="shared" si="16"/>
        <v>0</v>
      </c>
      <c r="AP39" s="70"/>
      <c r="AQ39" s="74">
        <f t="shared" si="17"/>
        <v>27256500</v>
      </c>
      <c r="AR39" s="70" t="s">
        <v>872</v>
      </c>
      <c r="AS39" s="70"/>
      <c r="AT39" s="70"/>
      <c r="AU39" s="70"/>
      <c r="AV39" s="70"/>
      <c r="AW39" s="70"/>
      <c r="AX39" s="70" t="s">
        <v>873</v>
      </c>
      <c r="AY39" s="70"/>
      <c r="AZ39" s="70"/>
      <c r="BA39" s="70"/>
      <c r="BB39" s="70"/>
      <c r="BC39" s="70"/>
      <c r="BD39" s="72">
        <v>3365</v>
      </c>
      <c r="BE39" s="70" t="s">
        <v>80</v>
      </c>
      <c r="BF39" s="73"/>
      <c r="BG39" s="70"/>
      <c r="BH39" s="70">
        <f t="shared" si="18"/>
        <v>29</v>
      </c>
      <c r="BI39" s="70" t="s">
        <v>873</v>
      </c>
      <c r="BJ39" s="74">
        <f t="shared" si="19"/>
        <v>0</v>
      </c>
      <c r="BK39" s="70"/>
      <c r="BL39" s="70" t="s">
        <v>1014</v>
      </c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</row>
    <row r="40" spans="1:76" ht="18.75" customHeight="1" x14ac:dyDescent="0.4">
      <c r="A40" s="70">
        <v>36</v>
      </c>
      <c r="B40" s="70" t="s">
        <v>606</v>
      </c>
      <c r="C40" s="70" t="s">
        <v>189</v>
      </c>
      <c r="D40" s="70"/>
      <c r="E40" s="70" t="s">
        <v>140</v>
      </c>
      <c r="F40" s="70"/>
      <c r="G40" s="94">
        <v>1</v>
      </c>
      <c r="H40" s="94">
        <v>2</v>
      </c>
      <c r="I40" s="70" t="s">
        <v>606</v>
      </c>
      <c r="J40" s="70"/>
      <c r="K40" s="70"/>
      <c r="L40" s="70"/>
      <c r="M40" s="70">
        <v>0</v>
      </c>
      <c r="N40" s="71">
        <v>33648</v>
      </c>
      <c r="O40" s="72">
        <v>84</v>
      </c>
      <c r="P40" s="71"/>
      <c r="Q40" s="71">
        <f t="shared" si="10"/>
        <v>33648</v>
      </c>
      <c r="R40" s="70">
        <f t="shared" si="11"/>
        <v>1992</v>
      </c>
      <c r="S40" s="70">
        <f t="shared" si="12"/>
        <v>2</v>
      </c>
      <c r="T40" s="70">
        <f t="shared" si="13"/>
        <v>14</v>
      </c>
      <c r="U40" s="70">
        <f t="shared" si="14"/>
        <v>1991</v>
      </c>
      <c r="V40" s="73">
        <v>680400</v>
      </c>
      <c r="W40" s="70"/>
      <c r="X40" s="70"/>
      <c r="Y40" s="73">
        <v>0</v>
      </c>
      <c r="Z40" s="73">
        <f t="shared" si="15"/>
        <v>680400</v>
      </c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3">
        <f t="shared" si="16"/>
        <v>0</v>
      </c>
      <c r="AP40" s="70"/>
      <c r="AQ40" s="74">
        <f t="shared" si="17"/>
        <v>680400</v>
      </c>
      <c r="AR40" s="70" t="s">
        <v>872</v>
      </c>
      <c r="AS40" s="70"/>
      <c r="AT40" s="70"/>
      <c r="AU40" s="70"/>
      <c r="AV40" s="70"/>
      <c r="AW40" s="70"/>
      <c r="AX40" s="70" t="s">
        <v>873</v>
      </c>
      <c r="AY40" s="70"/>
      <c r="AZ40" s="70"/>
      <c r="BA40" s="70"/>
      <c r="BB40" s="70"/>
      <c r="BC40" s="70"/>
      <c r="BD40" s="72">
        <v>84</v>
      </c>
      <c r="BE40" s="70" t="s">
        <v>80</v>
      </c>
      <c r="BF40" s="73"/>
      <c r="BG40" s="70"/>
      <c r="BH40" s="70">
        <f t="shared" si="18"/>
        <v>29</v>
      </c>
      <c r="BI40" s="70" t="s">
        <v>873</v>
      </c>
      <c r="BJ40" s="74">
        <f t="shared" si="19"/>
        <v>0</v>
      </c>
      <c r="BK40" s="70"/>
      <c r="BL40" s="70" t="s">
        <v>1015</v>
      </c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</row>
    <row r="41" spans="1:76" ht="18.75" customHeight="1" x14ac:dyDescent="0.4">
      <c r="A41" s="70">
        <v>37</v>
      </c>
      <c r="B41" s="70" t="s">
        <v>606</v>
      </c>
      <c r="C41" s="70" t="s">
        <v>190</v>
      </c>
      <c r="D41" s="70"/>
      <c r="E41" s="70" t="s">
        <v>140</v>
      </c>
      <c r="F41" s="70"/>
      <c r="G41" s="94">
        <v>1</v>
      </c>
      <c r="H41" s="94">
        <v>2</v>
      </c>
      <c r="I41" s="70" t="s">
        <v>606</v>
      </c>
      <c r="J41" s="70"/>
      <c r="K41" s="70"/>
      <c r="L41" s="70"/>
      <c r="M41" s="70">
        <v>0</v>
      </c>
      <c r="N41" s="71">
        <v>33584</v>
      </c>
      <c r="O41" s="72">
        <v>2114</v>
      </c>
      <c r="P41" s="71"/>
      <c r="Q41" s="71">
        <f t="shared" si="10"/>
        <v>33584</v>
      </c>
      <c r="R41" s="70">
        <f t="shared" si="11"/>
        <v>1991</v>
      </c>
      <c r="S41" s="70">
        <f t="shared" si="12"/>
        <v>12</v>
      </c>
      <c r="T41" s="70">
        <f t="shared" si="13"/>
        <v>12</v>
      </c>
      <c r="U41" s="70">
        <f t="shared" si="14"/>
        <v>1991</v>
      </c>
      <c r="V41" s="73">
        <v>17123400</v>
      </c>
      <c r="W41" s="70"/>
      <c r="X41" s="70"/>
      <c r="Y41" s="73">
        <v>0</v>
      </c>
      <c r="Z41" s="73">
        <f t="shared" si="15"/>
        <v>17123400</v>
      </c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3">
        <f t="shared" si="16"/>
        <v>0</v>
      </c>
      <c r="AP41" s="70"/>
      <c r="AQ41" s="74">
        <f t="shared" si="17"/>
        <v>17123400</v>
      </c>
      <c r="AR41" s="70" t="s">
        <v>872</v>
      </c>
      <c r="AS41" s="70"/>
      <c r="AT41" s="70"/>
      <c r="AU41" s="70"/>
      <c r="AV41" s="70"/>
      <c r="AW41" s="70"/>
      <c r="AX41" s="70" t="s">
        <v>873</v>
      </c>
      <c r="AY41" s="70"/>
      <c r="AZ41" s="70"/>
      <c r="BA41" s="70"/>
      <c r="BB41" s="70"/>
      <c r="BC41" s="70"/>
      <c r="BD41" s="72">
        <v>2114</v>
      </c>
      <c r="BE41" s="70" t="s">
        <v>80</v>
      </c>
      <c r="BF41" s="73"/>
      <c r="BG41" s="70"/>
      <c r="BH41" s="70">
        <f t="shared" si="18"/>
        <v>29</v>
      </c>
      <c r="BI41" s="70" t="s">
        <v>873</v>
      </c>
      <c r="BJ41" s="74">
        <f t="shared" si="19"/>
        <v>0</v>
      </c>
      <c r="BK41" s="70"/>
      <c r="BL41" s="70" t="s">
        <v>1016</v>
      </c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</row>
    <row r="42" spans="1:76" ht="18.75" customHeight="1" x14ac:dyDescent="0.4">
      <c r="A42" s="70">
        <v>38</v>
      </c>
      <c r="B42" s="70" t="s">
        <v>606</v>
      </c>
      <c r="C42" s="70" t="s">
        <v>191</v>
      </c>
      <c r="D42" s="70"/>
      <c r="E42" s="70" t="s">
        <v>140</v>
      </c>
      <c r="F42" s="70"/>
      <c r="G42" s="94">
        <v>1</v>
      </c>
      <c r="H42" s="94">
        <v>2</v>
      </c>
      <c r="I42" s="70" t="s">
        <v>606</v>
      </c>
      <c r="J42" s="70"/>
      <c r="K42" s="70"/>
      <c r="L42" s="70"/>
      <c r="M42" s="70">
        <v>0</v>
      </c>
      <c r="N42" s="71">
        <v>33584</v>
      </c>
      <c r="O42" s="72">
        <v>33</v>
      </c>
      <c r="P42" s="71"/>
      <c r="Q42" s="71">
        <f t="shared" si="10"/>
        <v>33584</v>
      </c>
      <c r="R42" s="70">
        <f t="shared" si="11"/>
        <v>1991</v>
      </c>
      <c r="S42" s="70">
        <f t="shared" si="12"/>
        <v>12</v>
      </c>
      <c r="T42" s="70">
        <f t="shared" si="13"/>
        <v>12</v>
      </c>
      <c r="U42" s="70">
        <f t="shared" si="14"/>
        <v>1991</v>
      </c>
      <c r="V42" s="73">
        <v>267300</v>
      </c>
      <c r="W42" s="70"/>
      <c r="X42" s="70"/>
      <c r="Y42" s="73">
        <v>0</v>
      </c>
      <c r="Z42" s="73">
        <f t="shared" si="15"/>
        <v>267300</v>
      </c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3">
        <f t="shared" si="16"/>
        <v>0</v>
      </c>
      <c r="AP42" s="70"/>
      <c r="AQ42" s="74">
        <f t="shared" si="17"/>
        <v>267300</v>
      </c>
      <c r="AR42" s="70" t="s">
        <v>872</v>
      </c>
      <c r="AS42" s="70"/>
      <c r="AT42" s="70"/>
      <c r="AU42" s="70"/>
      <c r="AV42" s="70"/>
      <c r="AW42" s="70"/>
      <c r="AX42" s="70" t="s">
        <v>873</v>
      </c>
      <c r="AY42" s="70"/>
      <c r="AZ42" s="70"/>
      <c r="BA42" s="70"/>
      <c r="BB42" s="70"/>
      <c r="BC42" s="70"/>
      <c r="BD42" s="72">
        <v>33</v>
      </c>
      <c r="BE42" s="70" t="s">
        <v>80</v>
      </c>
      <c r="BF42" s="73"/>
      <c r="BG42" s="70"/>
      <c r="BH42" s="70">
        <f t="shared" si="18"/>
        <v>29</v>
      </c>
      <c r="BI42" s="70" t="s">
        <v>873</v>
      </c>
      <c r="BJ42" s="74">
        <f t="shared" si="19"/>
        <v>0</v>
      </c>
      <c r="BK42" s="70"/>
      <c r="BL42" s="70" t="s">
        <v>1017</v>
      </c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</row>
    <row r="43" spans="1:76" ht="18.75" customHeight="1" x14ac:dyDescent="0.4">
      <c r="A43" s="70">
        <v>39</v>
      </c>
      <c r="B43" s="70" t="s">
        <v>606</v>
      </c>
      <c r="C43" s="70" t="s">
        <v>192</v>
      </c>
      <c r="D43" s="70"/>
      <c r="E43" s="70" t="s">
        <v>140</v>
      </c>
      <c r="F43" s="70"/>
      <c r="G43" s="94">
        <v>1</v>
      </c>
      <c r="H43" s="94">
        <v>2</v>
      </c>
      <c r="I43" s="70" t="s">
        <v>606</v>
      </c>
      <c r="J43" s="70"/>
      <c r="K43" s="70"/>
      <c r="L43" s="70"/>
      <c r="M43" s="70">
        <v>0</v>
      </c>
      <c r="N43" s="71">
        <v>33584</v>
      </c>
      <c r="O43" s="72">
        <v>88</v>
      </c>
      <c r="P43" s="71"/>
      <c r="Q43" s="71">
        <f t="shared" si="10"/>
        <v>33584</v>
      </c>
      <c r="R43" s="70">
        <f t="shared" si="11"/>
        <v>1991</v>
      </c>
      <c r="S43" s="70">
        <f t="shared" si="12"/>
        <v>12</v>
      </c>
      <c r="T43" s="70">
        <f t="shared" si="13"/>
        <v>12</v>
      </c>
      <c r="U43" s="70">
        <f t="shared" si="14"/>
        <v>1991</v>
      </c>
      <c r="V43" s="73">
        <v>712800</v>
      </c>
      <c r="W43" s="70"/>
      <c r="X43" s="70"/>
      <c r="Y43" s="73">
        <v>0</v>
      </c>
      <c r="Z43" s="73">
        <f t="shared" si="15"/>
        <v>712800</v>
      </c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3">
        <f t="shared" si="16"/>
        <v>0</v>
      </c>
      <c r="AP43" s="70"/>
      <c r="AQ43" s="74">
        <f t="shared" si="17"/>
        <v>712800</v>
      </c>
      <c r="AR43" s="70" t="s">
        <v>872</v>
      </c>
      <c r="AS43" s="70"/>
      <c r="AT43" s="70"/>
      <c r="AU43" s="70"/>
      <c r="AV43" s="70"/>
      <c r="AW43" s="70"/>
      <c r="AX43" s="70" t="s">
        <v>873</v>
      </c>
      <c r="AY43" s="70"/>
      <c r="AZ43" s="70"/>
      <c r="BA43" s="70"/>
      <c r="BB43" s="70"/>
      <c r="BC43" s="70"/>
      <c r="BD43" s="72">
        <v>88</v>
      </c>
      <c r="BE43" s="70" t="s">
        <v>80</v>
      </c>
      <c r="BF43" s="73"/>
      <c r="BG43" s="70"/>
      <c r="BH43" s="70">
        <f t="shared" si="18"/>
        <v>29</v>
      </c>
      <c r="BI43" s="70" t="s">
        <v>873</v>
      </c>
      <c r="BJ43" s="74">
        <f t="shared" si="19"/>
        <v>0</v>
      </c>
      <c r="BK43" s="70"/>
      <c r="BL43" s="70" t="s">
        <v>1018</v>
      </c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</row>
    <row r="44" spans="1:76" ht="18.75" customHeight="1" x14ac:dyDescent="0.4">
      <c r="A44" s="70">
        <v>40</v>
      </c>
      <c r="B44" s="70" t="s">
        <v>606</v>
      </c>
      <c r="C44" s="70" t="s">
        <v>193</v>
      </c>
      <c r="D44" s="70"/>
      <c r="E44" s="70" t="s">
        <v>140</v>
      </c>
      <c r="F44" s="70"/>
      <c r="G44" s="94">
        <v>1</v>
      </c>
      <c r="H44" s="94">
        <v>2</v>
      </c>
      <c r="I44" s="70" t="s">
        <v>606</v>
      </c>
      <c r="J44" s="70"/>
      <c r="K44" s="70"/>
      <c r="L44" s="70"/>
      <c r="M44" s="70">
        <v>0</v>
      </c>
      <c r="N44" s="71">
        <v>33588</v>
      </c>
      <c r="O44" s="72">
        <v>184</v>
      </c>
      <c r="P44" s="71"/>
      <c r="Q44" s="71">
        <f t="shared" si="10"/>
        <v>33588</v>
      </c>
      <c r="R44" s="70">
        <f t="shared" si="11"/>
        <v>1991</v>
      </c>
      <c r="S44" s="70">
        <f t="shared" si="12"/>
        <v>12</v>
      </c>
      <c r="T44" s="70">
        <f t="shared" si="13"/>
        <v>16</v>
      </c>
      <c r="U44" s="70">
        <f t="shared" si="14"/>
        <v>1991</v>
      </c>
      <c r="V44" s="73">
        <v>1490400</v>
      </c>
      <c r="W44" s="70"/>
      <c r="X44" s="70"/>
      <c r="Y44" s="73">
        <v>0</v>
      </c>
      <c r="Z44" s="73">
        <f t="shared" si="15"/>
        <v>1490400</v>
      </c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3">
        <f t="shared" si="16"/>
        <v>0</v>
      </c>
      <c r="AP44" s="70"/>
      <c r="AQ44" s="74">
        <f t="shared" si="17"/>
        <v>1490400</v>
      </c>
      <c r="AR44" s="70" t="s">
        <v>872</v>
      </c>
      <c r="AS44" s="70"/>
      <c r="AT44" s="70"/>
      <c r="AU44" s="70"/>
      <c r="AV44" s="70"/>
      <c r="AW44" s="70"/>
      <c r="AX44" s="70" t="s">
        <v>873</v>
      </c>
      <c r="AY44" s="70"/>
      <c r="AZ44" s="70"/>
      <c r="BA44" s="70"/>
      <c r="BB44" s="70"/>
      <c r="BC44" s="70"/>
      <c r="BD44" s="72">
        <v>184</v>
      </c>
      <c r="BE44" s="70" t="s">
        <v>80</v>
      </c>
      <c r="BF44" s="73"/>
      <c r="BG44" s="70"/>
      <c r="BH44" s="70">
        <f t="shared" si="18"/>
        <v>29</v>
      </c>
      <c r="BI44" s="70" t="s">
        <v>873</v>
      </c>
      <c r="BJ44" s="74">
        <f t="shared" si="19"/>
        <v>0</v>
      </c>
      <c r="BK44" s="70"/>
      <c r="BL44" s="70" t="s">
        <v>1019</v>
      </c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</row>
    <row r="45" spans="1:76" ht="18.75" customHeight="1" x14ac:dyDescent="0.4">
      <c r="A45" s="70">
        <v>41</v>
      </c>
      <c r="B45" s="70" t="s">
        <v>606</v>
      </c>
      <c r="C45" s="70" t="s">
        <v>194</v>
      </c>
      <c r="D45" s="70"/>
      <c r="E45" s="70" t="s">
        <v>140</v>
      </c>
      <c r="F45" s="70"/>
      <c r="G45" s="94">
        <v>1</v>
      </c>
      <c r="H45" s="94">
        <v>2</v>
      </c>
      <c r="I45" s="70" t="s">
        <v>606</v>
      </c>
      <c r="J45" s="70"/>
      <c r="K45" s="70"/>
      <c r="L45" s="70"/>
      <c r="M45" s="70">
        <v>0</v>
      </c>
      <c r="N45" s="71">
        <v>33588</v>
      </c>
      <c r="O45" s="72">
        <v>24</v>
      </c>
      <c r="P45" s="71"/>
      <c r="Q45" s="71">
        <f t="shared" si="10"/>
        <v>33588</v>
      </c>
      <c r="R45" s="70">
        <f t="shared" si="11"/>
        <v>1991</v>
      </c>
      <c r="S45" s="70">
        <f t="shared" si="12"/>
        <v>12</v>
      </c>
      <c r="T45" s="70">
        <f t="shared" si="13"/>
        <v>16</v>
      </c>
      <c r="U45" s="70">
        <f t="shared" si="14"/>
        <v>1991</v>
      </c>
      <c r="V45" s="73">
        <v>194400</v>
      </c>
      <c r="W45" s="70"/>
      <c r="X45" s="70"/>
      <c r="Y45" s="73">
        <v>0</v>
      </c>
      <c r="Z45" s="73">
        <f t="shared" si="15"/>
        <v>194400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3">
        <f t="shared" si="16"/>
        <v>0</v>
      </c>
      <c r="AP45" s="70"/>
      <c r="AQ45" s="74">
        <f t="shared" si="17"/>
        <v>194400</v>
      </c>
      <c r="AR45" s="70" t="s">
        <v>872</v>
      </c>
      <c r="AS45" s="70"/>
      <c r="AT45" s="70"/>
      <c r="AU45" s="70"/>
      <c r="AV45" s="70"/>
      <c r="AW45" s="70"/>
      <c r="AX45" s="70" t="s">
        <v>873</v>
      </c>
      <c r="AY45" s="70"/>
      <c r="AZ45" s="70"/>
      <c r="BA45" s="70"/>
      <c r="BB45" s="70"/>
      <c r="BC45" s="70"/>
      <c r="BD45" s="72">
        <v>24</v>
      </c>
      <c r="BE45" s="70" t="s">
        <v>80</v>
      </c>
      <c r="BF45" s="73"/>
      <c r="BG45" s="70"/>
      <c r="BH45" s="70">
        <f t="shared" si="18"/>
        <v>29</v>
      </c>
      <c r="BI45" s="70" t="s">
        <v>873</v>
      </c>
      <c r="BJ45" s="74">
        <f t="shared" si="19"/>
        <v>0</v>
      </c>
      <c r="BK45" s="70"/>
      <c r="BL45" s="70" t="s">
        <v>1020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</row>
    <row r="46" spans="1:76" ht="18.75" customHeight="1" x14ac:dyDescent="0.4">
      <c r="A46" s="70">
        <v>42</v>
      </c>
      <c r="B46" s="70" t="s">
        <v>606</v>
      </c>
      <c r="C46" s="70" t="s">
        <v>195</v>
      </c>
      <c r="D46" s="70"/>
      <c r="E46" s="70" t="s">
        <v>140</v>
      </c>
      <c r="F46" s="70"/>
      <c r="G46" s="94">
        <v>1</v>
      </c>
      <c r="H46" s="94">
        <v>2</v>
      </c>
      <c r="I46" s="70" t="s">
        <v>606</v>
      </c>
      <c r="J46" s="70"/>
      <c r="K46" s="70"/>
      <c r="L46" s="70"/>
      <c r="M46" s="70">
        <v>0</v>
      </c>
      <c r="N46" s="71">
        <v>33754</v>
      </c>
      <c r="O46" s="72">
        <v>2837</v>
      </c>
      <c r="P46" s="71"/>
      <c r="Q46" s="71">
        <f t="shared" si="10"/>
        <v>33754</v>
      </c>
      <c r="R46" s="70">
        <f t="shared" si="11"/>
        <v>1992</v>
      </c>
      <c r="S46" s="70">
        <f t="shared" si="12"/>
        <v>5</v>
      </c>
      <c r="T46" s="70">
        <f t="shared" si="13"/>
        <v>30</v>
      </c>
      <c r="U46" s="70">
        <f t="shared" si="14"/>
        <v>1992</v>
      </c>
      <c r="V46" s="73">
        <v>22979700</v>
      </c>
      <c r="W46" s="70"/>
      <c r="X46" s="70"/>
      <c r="Y46" s="73">
        <v>0</v>
      </c>
      <c r="Z46" s="73">
        <f t="shared" si="15"/>
        <v>22979700</v>
      </c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3">
        <f t="shared" si="16"/>
        <v>0</v>
      </c>
      <c r="AP46" s="70"/>
      <c r="AQ46" s="74">
        <f t="shared" si="17"/>
        <v>22979700</v>
      </c>
      <c r="AR46" s="70" t="s">
        <v>872</v>
      </c>
      <c r="AS46" s="70"/>
      <c r="AT46" s="70"/>
      <c r="AU46" s="70"/>
      <c r="AV46" s="70"/>
      <c r="AW46" s="70"/>
      <c r="AX46" s="70" t="s">
        <v>873</v>
      </c>
      <c r="AY46" s="70"/>
      <c r="AZ46" s="70"/>
      <c r="BA46" s="70"/>
      <c r="BB46" s="70"/>
      <c r="BC46" s="70"/>
      <c r="BD46" s="72">
        <v>2837</v>
      </c>
      <c r="BE46" s="70" t="s">
        <v>80</v>
      </c>
      <c r="BF46" s="73"/>
      <c r="BG46" s="70"/>
      <c r="BH46" s="70">
        <f t="shared" si="18"/>
        <v>28</v>
      </c>
      <c r="BI46" s="70" t="s">
        <v>873</v>
      </c>
      <c r="BJ46" s="74">
        <f t="shared" si="19"/>
        <v>0</v>
      </c>
      <c r="BK46" s="70"/>
      <c r="BL46" s="70" t="s">
        <v>1021</v>
      </c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</row>
    <row r="47" spans="1:76" ht="18.75" customHeight="1" x14ac:dyDescent="0.4">
      <c r="A47" s="70">
        <v>43</v>
      </c>
      <c r="B47" s="70" t="s">
        <v>606</v>
      </c>
      <c r="C47" s="70" t="s">
        <v>196</v>
      </c>
      <c r="D47" s="70"/>
      <c r="E47" s="70" t="s">
        <v>140</v>
      </c>
      <c r="F47" s="70"/>
      <c r="G47" s="94">
        <v>1</v>
      </c>
      <c r="H47" s="94">
        <v>2</v>
      </c>
      <c r="I47" s="70" t="s">
        <v>606</v>
      </c>
      <c r="J47" s="70"/>
      <c r="K47" s="70"/>
      <c r="L47" s="70"/>
      <c r="M47" s="70">
        <v>0</v>
      </c>
      <c r="N47" s="71">
        <v>33754</v>
      </c>
      <c r="O47" s="72">
        <v>55</v>
      </c>
      <c r="P47" s="71"/>
      <c r="Q47" s="71">
        <f t="shared" si="10"/>
        <v>33754</v>
      </c>
      <c r="R47" s="70">
        <f t="shared" si="11"/>
        <v>1992</v>
      </c>
      <c r="S47" s="70">
        <f t="shared" si="12"/>
        <v>5</v>
      </c>
      <c r="T47" s="70">
        <f t="shared" si="13"/>
        <v>30</v>
      </c>
      <c r="U47" s="70">
        <f t="shared" si="14"/>
        <v>1992</v>
      </c>
      <c r="V47" s="73">
        <v>445500</v>
      </c>
      <c r="W47" s="70"/>
      <c r="X47" s="70"/>
      <c r="Y47" s="73">
        <v>0</v>
      </c>
      <c r="Z47" s="73">
        <f t="shared" si="15"/>
        <v>445500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3">
        <f t="shared" si="16"/>
        <v>0</v>
      </c>
      <c r="AP47" s="70"/>
      <c r="AQ47" s="74">
        <f t="shared" si="17"/>
        <v>445500</v>
      </c>
      <c r="AR47" s="70" t="s">
        <v>872</v>
      </c>
      <c r="AS47" s="70"/>
      <c r="AT47" s="70"/>
      <c r="AU47" s="70"/>
      <c r="AV47" s="70"/>
      <c r="AW47" s="70"/>
      <c r="AX47" s="70" t="s">
        <v>873</v>
      </c>
      <c r="AY47" s="70"/>
      <c r="AZ47" s="70"/>
      <c r="BA47" s="70"/>
      <c r="BB47" s="70"/>
      <c r="BC47" s="70"/>
      <c r="BD47" s="72">
        <v>55</v>
      </c>
      <c r="BE47" s="70" t="s">
        <v>80</v>
      </c>
      <c r="BF47" s="73"/>
      <c r="BG47" s="70"/>
      <c r="BH47" s="70">
        <f t="shared" si="18"/>
        <v>28</v>
      </c>
      <c r="BI47" s="70" t="s">
        <v>873</v>
      </c>
      <c r="BJ47" s="74">
        <f t="shared" si="19"/>
        <v>0</v>
      </c>
      <c r="BK47" s="70"/>
      <c r="BL47" s="70" t="s">
        <v>1022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</row>
    <row r="48" spans="1:76" ht="18.75" customHeight="1" x14ac:dyDescent="0.4">
      <c r="A48" s="70">
        <v>44</v>
      </c>
      <c r="B48" s="70" t="s">
        <v>606</v>
      </c>
      <c r="C48" s="70" t="s">
        <v>197</v>
      </c>
      <c r="D48" s="70"/>
      <c r="E48" s="70" t="s">
        <v>140</v>
      </c>
      <c r="F48" s="70"/>
      <c r="G48" s="94">
        <v>1</v>
      </c>
      <c r="H48" s="94">
        <v>2</v>
      </c>
      <c r="I48" s="70" t="s">
        <v>606</v>
      </c>
      <c r="J48" s="70"/>
      <c r="K48" s="70"/>
      <c r="L48" s="70"/>
      <c r="M48" s="70">
        <v>0</v>
      </c>
      <c r="N48" s="71">
        <v>33754</v>
      </c>
      <c r="O48" s="72">
        <v>85</v>
      </c>
      <c r="P48" s="71"/>
      <c r="Q48" s="71">
        <f t="shared" si="10"/>
        <v>33754</v>
      </c>
      <c r="R48" s="70">
        <f t="shared" si="11"/>
        <v>1992</v>
      </c>
      <c r="S48" s="70">
        <f t="shared" si="12"/>
        <v>5</v>
      </c>
      <c r="T48" s="70">
        <f t="shared" si="13"/>
        <v>30</v>
      </c>
      <c r="U48" s="70">
        <f t="shared" si="14"/>
        <v>1992</v>
      </c>
      <c r="V48" s="73">
        <v>688500</v>
      </c>
      <c r="W48" s="70"/>
      <c r="X48" s="70"/>
      <c r="Y48" s="73">
        <v>0</v>
      </c>
      <c r="Z48" s="73">
        <f t="shared" si="15"/>
        <v>688500</v>
      </c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3">
        <f t="shared" si="16"/>
        <v>0</v>
      </c>
      <c r="AP48" s="70"/>
      <c r="AQ48" s="74">
        <f t="shared" si="17"/>
        <v>688500</v>
      </c>
      <c r="AR48" s="70" t="s">
        <v>872</v>
      </c>
      <c r="AS48" s="70"/>
      <c r="AT48" s="70"/>
      <c r="AU48" s="70"/>
      <c r="AV48" s="70"/>
      <c r="AW48" s="70"/>
      <c r="AX48" s="70" t="s">
        <v>873</v>
      </c>
      <c r="AY48" s="70"/>
      <c r="AZ48" s="70"/>
      <c r="BA48" s="70"/>
      <c r="BB48" s="70"/>
      <c r="BC48" s="70"/>
      <c r="BD48" s="72">
        <v>85</v>
      </c>
      <c r="BE48" s="70" t="s">
        <v>80</v>
      </c>
      <c r="BF48" s="73"/>
      <c r="BG48" s="70"/>
      <c r="BH48" s="70">
        <f t="shared" si="18"/>
        <v>28</v>
      </c>
      <c r="BI48" s="70" t="s">
        <v>873</v>
      </c>
      <c r="BJ48" s="74">
        <f t="shared" si="19"/>
        <v>0</v>
      </c>
      <c r="BK48" s="70"/>
      <c r="BL48" s="70" t="s">
        <v>1023</v>
      </c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</row>
    <row r="49" spans="1:76" ht="18.75" customHeight="1" x14ac:dyDescent="0.4">
      <c r="A49" s="70">
        <v>45</v>
      </c>
      <c r="B49" s="70" t="s">
        <v>606</v>
      </c>
      <c r="C49" s="70" t="s">
        <v>198</v>
      </c>
      <c r="D49" s="70"/>
      <c r="E49" s="70" t="s">
        <v>140</v>
      </c>
      <c r="F49" s="70"/>
      <c r="G49" s="94">
        <v>1</v>
      </c>
      <c r="H49" s="94">
        <v>2</v>
      </c>
      <c r="I49" s="70" t="s">
        <v>606</v>
      </c>
      <c r="J49" s="70"/>
      <c r="K49" s="70"/>
      <c r="L49" s="70"/>
      <c r="M49" s="70">
        <v>0</v>
      </c>
      <c r="N49" s="71">
        <v>33584</v>
      </c>
      <c r="O49" s="72">
        <v>267</v>
      </c>
      <c r="P49" s="71"/>
      <c r="Q49" s="71">
        <f t="shared" si="10"/>
        <v>33584</v>
      </c>
      <c r="R49" s="70">
        <f t="shared" si="11"/>
        <v>1991</v>
      </c>
      <c r="S49" s="70">
        <f t="shared" si="12"/>
        <v>12</v>
      </c>
      <c r="T49" s="70">
        <f t="shared" si="13"/>
        <v>12</v>
      </c>
      <c r="U49" s="70">
        <f t="shared" si="14"/>
        <v>1991</v>
      </c>
      <c r="V49" s="73">
        <v>2162700</v>
      </c>
      <c r="W49" s="70"/>
      <c r="X49" s="70"/>
      <c r="Y49" s="73">
        <v>0</v>
      </c>
      <c r="Z49" s="73">
        <f t="shared" si="15"/>
        <v>2162700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3">
        <f t="shared" si="16"/>
        <v>0</v>
      </c>
      <c r="AP49" s="70"/>
      <c r="AQ49" s="74">
        <f t="shared" si="17"/>
        <v>2162700</v>
      </c>
      <c r="AR49" s="70" t="s">
        <v>872</v>
      </c>
      <c r="AS49" s="70"/>
      <c r="AT49" s="70"/>
      <c r="AU49" s="70"/>
      <c r="AV49" s="70"/>
      <c r="AW49" s="70"/>
      <c r="AX49" s="70" t="s">
        <v>873</v>
      </c>
      <c r="AY49" s="70"/>
      <c r="AZ49" s="70"/>
      <c r="BA49" s="70"/>
      <c r="BB49" s="70"/>
      <c r="BC49" s="70"/>
      <c r="BD49" s="72">
        <v>267</v>
      </c>
      <c r="BE49" s="70" t="s">
        <v>80</v>
      </c>
      <c r="BF49" s="73"/>
      <c r="BG49" s="70"/>
      <c r="BH49" s="70">
        <f t="shared" si="18"/>
        <v>29</v>
      </c>
      <c r="BI49" s="70" t="s">
        <v>873</v>
      </c>
      <c r="BJ49" s="74">
        <f t="shared" si="19"/>
        <v>0</v>
      </c>
      <c r="BK49" s="70"/>
      <c r="BL49" s="70" t="s">
        <v>1024</v>
      </c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</row>
    <row r="50" spans="1:76" ht="18.75" customHeight="1" x14ac:dyDescent="0.4">
      <c r="A50" s="70">
        <v>46</v>
      </c>
      <c r="B50" s="70" t="s">
        <v>606</v>
      </c>
      <c r="C50" s="70" t="s">
        <v>199</v>
      </c>
      <c r="D50" s="70"/>
      <c r="E50" s="70" t="s">
        <v>140</v>
      </c>
      <c r="F50" s="70"/>
      <c r="G50" s="94">
        <v>1</v>
      </c>
      <c r="H50" s="94">
        <v>2</v>
      </c>
      <c r="I50" s="70" t="s">
        <v>606</v>
      </c>
      <c r="J50" s="70"/>
      <c r="K50" s="70"/>
      <c r="L50" s="70"/>
      <c r="M50" s="70">
        <v>0</v>
      </c>
      <c r="N50" s="71">
        <v>34624</v>
      </c>
      <c r="O50" s="72">
        <v>211</v>
      </c>
      <c r="P50" s="71"/>
      <c r="Q50" s="71">
        <f t="shared" si="10"/>
        <v>34624</v>
      </c>
      <c r="R50" s="70">
        <f t="shared" si="11"/>
        <v>1994</v>
      </c>
      <c r="S50" s="70">
        <f t="shared" si="12"/>
        <v>10</v>
      </c>
      <c r="T50" s="70">
        <f t="shared" si="13"/>
        <v>17</v>
      </c>
      <c r="U50" s="70">
        <f t="shared" si="14"/>
        <v>1994</v>
      </c>
      <c r="V50" s="73">
        <v>1709100</v>
      </c>
      <c r="W50" s="70"/>
      <c r="X50" s="70"/>
      <c r="Y50" s="73">
        <v>0</v>
      </c>
      <c r="Z50" s="73">
        <f t="shared" si="15"/>
        <v>1709100</v>
      </c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3">
        <f t="shared" si="16"/>
        <v>0</v>
      </c>
      <c r="AP50" s="70"/>
      <c r="AQ50" s="74">
        <f t="shared" si="17"/>
        <v>1709100</v>
      </c>
      <c r="AR50" s="70" t="s">
        <v>872</v>
      </c>
      <c r="AS50" s="70"/>
      <c r="AT50" s="70"/>
      <c r="AU50" s="70"/>
      <c r="AV50" s="70"/>
      <c r="AW50" s="70"/>
      <c r="AX50" s="70" t="s">
        <v>873</v>
      </c>
      <c r="AY50" s="70"/>
      <c r="AZ50" s="70"/>
      <c r="BA50" s="70"/>
      <c r="BB50" s="70"/>
      <c r="BC50" s="70"/>
      <c r="BD50" s="72">
        <v>211</v>
      </c>
      <c r="BE50" s="70" t="s">
        <v>80</v>
      </c>
      <c r="BF50" s="73"/>
      <c r="BG50" s="70"/>
      <c r="BH50" s="70">
        <f t="shared" si="18"/>
        <v>26</v>
      </c>
      <c r="BI50" s="70" t="s">
        <v>873</v>
      </c>
      <c r="BJ50" s="74">
        <f t="shared" si="19"/>
        <v>0</v>
      </c>
      <c r="BK50" s="70"/>
      <c r="BL50" s="70" t="s">
        <v>1025</v>
      </c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</row>
    <row r="51" spans="1:76" ht="18.75" customHeight="1" x14ac:dyDescent="0.4">
      <c r="A51" s="70">
        <v>47</v>
      </c>
      <c r="B51" s="70" t="s">
        <v>606</v>
      </c>
      <c r="C51" s="70" t="s">
        <v>200</v>
      </c>
      <c r="D51" s="70"/>
      <c r="E51" s="70" t="s">
        <v>140</v>
      </c>
      <c r="F51" s="70"/>
      <c r="G51" s="94">
        <v>1</v>
      </c>
      <c r="H51" s="94">
        <v>2</v>
      </c>
      <c r="I51" s="70" t="s">
        <v>606</v>
      </c>
      <c r="J51" s="70"/>
      <c r="K51" s="70"/>
      <c r="L51" s="70"/>
      <c r="M51" s="70">
        <v>0</v>
      </c>
      <c r="N51" s="71">
        <v>33584</v>
      </c>
      <c r="O51" s="72">
        <v>65</v>
      </c>
      <c r="P51" s="71"/>
      <c r="Q51" s="71">
        <f t="shared" si="10"/>
        <v>33584</v>
      </c>
      <c r="R51" s="70">
        <f t="shared" si="11"/>
        <v>1991</v>
      </c>
      <c r="S51" s="70">
        <f t="shared" si="12"/>
        <v>12</v>
      </c>
      <c r="T51" s="70">
        <f t="shared" si="13"/>
        <v>12</v>
      </c>
      <c r="U51" s="70">
        <f t="shared" si="14"/>
        <v>1991</v>
      </c>
      <c r="V51" s="73">
        <v>526500</v>
      </c>
      <c r="W51" s="70"/>
      <c r="X51" s="70"/>
      <c r="Y51" s="73">
        <v>0</v>
      </c>
      <c r="Z51" s="73">
        <f t="shared" si="15"/>
        <v>526500</v>
      </c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3">
        <f t="shared" si="16"/>
        <v>0</v>
      </c>
      <c r="AP51" s="70"/>
      <c r="AQ51" s="74">
        <f t="shared" si="17"/>
        <v>526500</v>
      </c>
      <c r="AR51" s="70" t="s">
        <v>872</v>
      </c>
      <c r="AS51" s="70"/>
      <c r="AT51" s="70"/>
      <c r="AU51" s="70"/>
      <c r="AV51" s="70"/>
      <c r="AW51" s="70"/>
      <c r="AX51" s="70" t="s">
        <v>873</v>
      </c>
      <c r="AY51" s="70"/>
      <c r="AZ51" s="70"/>
      <c r="BA51" s="70"/>
      <c r="BB51" s="70"/>
      <c r="BC51" s="70"/>
      <c r="BD51" s="72">
        <v>65</v>
      </c>
      <c r="BE51" s="70" t="s">
        <v>80</v>
      </c>
      <c r="BF51" s="73"/>
      <c r="BG51" s="70"/>
      <c r="BH51" s="70">
        <f t="shared" si="18"/>
        <v>29</v>
      </c>
      <c r="BI51" s="70" t="s">
        <v>873</v>
      </c>
      <c r="BJ51" s="74">
        <f t="shared" si="19"/>
        <v>0</v>
      </c>
      <c r="BK51" s="70"/>
      <c r="BL51" s="70" t="s">
        <v>1026</v>
      </c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</row>
    <row r="52" spans="1:76" ht="18.75" customHeight="1" x14ac:dyDescent="0.4">
      <c r="A52" s="70">
        <v>48</v>
      </c>
      <c r="B52" s="70" t="s">
        <v>606</v>
      </c>
      <c r="C52" s="70" t="s">
        <v>201</v>
      </c>
      <c r="D52" s="70"/>
      <c r="E52" s="70" t="s">
        <v>140</v>
      </c>
      <c r="F52" s="70"/>
      <c r="G52" s="94">
        <v>1</v>
      </c>
      <c r="H52" s="94">
        <v>2</v>
      </c>
      <c r="I52" s="70" t="s">
        <v>606</v>
      </c>
      <c r="J52" s="70"/>
      <c r="K52" s="70"/>
      <c r="L52" s="70"/>
      <c r="M52" s="70">
        <v>0</v>
      </c>
      <c r="N52" s="71">
        <v>33596</v>
      </c>
      <c r="O52" s="72">
        <v>1296</v>
      </c>
      <c r="P52" s="71"/>
      <c r="Q52" s="71">
        <f t="shared" si="10"/>
        <v>33596</v>
      </c>
      <c r="R52" s="70">
        <f t="shared" si="11"/>
        <v>1991</v>
      </c>
      <c r="S52" s="70">
        <f t="shared" si="12"/>
        <v>12</v>
      </c>
      <c r="T52" s="70">
        <f t="shared" si="13"/>
        <v>24</v>
      </c>
      <c r="U52" s="70">
        <f t="shared" si="14"/>
        <v>1991</v>
      </c>
      <c r="V52" s="73">
        <v>10497600</v>
      </c>
      <c r="W52" s="70"/>
      <c r="X52" s="70"/>
      <c r="Y52" s="73">
        <v>0</v>
      </c>
      <c r="Z52" s="73">
        <f t="shared" si="15"/>
        <v>10497600</v>
      </c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3">
        <f t="shared" si="16"/>
        <v>0</v>
      </c>
      <c r="AP52" s="70"/>
      <c r="AQ52" s="74">
        <f t="shared" si="17"/>
        <v>10497600</v>
      </c>
      <c r="AR52" s="70" t="s">
        <v>872</v>
      </c>
      <c r="AS52" s="70"/>
      <c r="AT52" s="70"/>
      <c r="AU52" s="70"/>
      <c r="AV52" s="70"/>
      <c r="AW52" s="70"/>
      <c r="AX52" s="70" t="s">
        <v>873</v>
      </c>
      <c r="AY52" s="70"/>
      <c r="AZ52" s="70"/>
      <c r="BA52" s="70"/>
      <c r="BB52" s="70"/>
      <c r="BC52" s="70"/>
      <c r="BD52" s="72">
        <v>1296</v>
      </c>
      <c r="BE52" s="70" t="s">
        <v>80</v>
      </c>
      <c r="BF52" s="73"/>
      <c r="BG52" s="70"/>
      <c r="BH52" s="70">
        <f t="shared" si="18"/>
        <v>29</v>
      </c>
      <c r="BI52" s="70" t="s">
        <v>873</v>
      </c>
      <c r="BJ52" s="74">
        <f t="shared" si="19"/>
        <v>0</v>
      </c>
      <c r="BK52" s="70"/>
      <c r="BL52" s="70" t="s">
        <v>1027</v>
      </c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</row>
    <row r="53" spans="1:76" ht="18.75" customHeight="1" x14ac:dyDescent="0.4">
      <c r="A53" s="70">
        <v>49</v>
      </c>
      <c r="B53" s="70" t="s">
        <v>606</v>
      </c>
      <c r="C53" s="70" t="s">
        <v>202</v>
      </c>
      <c r="D53" s="70"/>
      <c r="E53" s="70" t="s">
        <v>140</v>
      </c>
      <c r="F53" s="70"/>
      <c r="G53" s="94">
        <v>1</v>
      </c>
      <c r="H53" s="94">
        <v>2</v>
      </c>
      <c r="I53" s="70" t="s">
        <v>606</v>
      </c>
      <c r="J53" s="70"/>
      <c r="K53" s="70"/>
      <c r="L53" s="70"/>
      <c r="M53" s="70">
        <v>0</v>
      </c>
      <c r="N53" s="71">
        <v>33596</v>
      </c>
      <c r="O53" s="72">
        <v>1355</v>
      </c>
      <c r="P53" s="71"/>
      <c r="Q53" s="71">
        <f t="shared" si="10"/>
        <v>33596</v>
      </c>
      <c r="R53" s="70">
        <f t="shared" si="11"/>
        <v>1991</v>
      </c>
      <c r="S53" s="70">
        <f t="shared" si="12"/>
        <v>12</v>
      </c>
      <c r="T53" s="70">
        <f t="shared" si="13"/>
        <v>24</v>
      </c>
      <c r="U53" s="70">
        <f t="shared" si="14"/>
        <v>1991</v>
      </c>
      <c r="V53" s="73">
        <v>10975500</v>
      </c>
      <c r="W53" s="70"/>
      <c r="X53" s="70"/>
      <c r="Y53" s="73">
        <v>0</v>
      </c>
      <c r="Z53" s="73">
        <f t="shared" si="15"/>
        <v>10975500</v>
      </c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3">
        <f t="shared" si="16"/>
        <v>0</v>
      </c>
      <c r="AP53" s="70"/>
      <c r="AQ53" s="74">
        <f t="shared" si="17"/>
        <v>10975500</v>
      </c>
      <c r="AR53" s="70" t="s">
        <v>872</v>
      </c>
      <c r="AS53" s="70"/>
      <c r="AT53" s="70"/>
      <c r="AU53" s="70"/>
      <c r="AV53" s="70"/>
      <c r="AW53" s="70"/>
      <c r="AX53" s="70" t="s">
        <v>873</v>
      </c>
      <c r="AY53" s="70"/>
      <c r="AZ53" s="70"/>
      <c r="BA53" s="70"/>
      <c r="BB53" s="70"/>
      <c r="BC53" s="70"/>
      <c r="BD53" s="72">
        <v>1355</v>
      </c>
      <c r="BE53" s="70" t="s">
        <v>80</v>
      </c>
      <c r="BF53" s="73"/>
      <c r="BG53" s="70"/>
      <c r="BH53" s="70">
        <f t="shared" si="18"/>
        <v>29</v>
      </c>
      <c r="BI53" s="70" t="s">
        <v>873</v>
      </c>
      <c r="BJ53" s="74">
        <f t="shared" si="19"/>
        <v>0</v>
      </c>
      <c r="BK53" s="70"/>
      <c r="BL53" s="70" t="s">
        <v>1028</v>
      </c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</row>
    <row r="54" spans="1:76" ht="18.75" customHeight="1" x14ac:dyDescent="0.4">
      <c r="A54" s="70">
        <v>50</v>
      </c>
      <c r="B54" s="70" t="s">
        <v>606</v>
      </c>
      <c r="C54" s="70" t="s">
        <v>203</v>
      </c>
      <c r="D54" s="70"/>
      <c r="E54" s="70" t="s">
        <v>140</v>
      </c>
      <c r="F54" s="70"/>
      <c r="G54" s="94">
        <v>1</v>
      </c>
      <c r="H54" s="94">
        <v>2</v>
      </c>
      <c r="I54" s="70" t="s">
        <v>606</v>
      </c>
      <c r="J54" s="70"/>
      <c r="K54" s="70"/>
      <c r="L54" s="70"/>
      <c r="M54" s="70">
        <v>0</v>
      </c>
      <c r="N54" s="71">
        <v>33697</v>
      </c>
      <c r="O54" s="72">
        <v>2922</v>
      </c>
      <c r="P54" s="71"/>
      <c r="Q54" s="71">
        <f t="shared" si="10"/>
        <v>33697</v>
      </c>
      <c r="R54" s="70">
        <f t="shared" si="11"/>
        <v>1992</v>
      </c>
      <c r="S54" s="70">
        <f t="shared" si="12"/>
        <v>4</v>
      </c>
      <c r="T54" s="70">
        <f t="shared" si="13"/>
        <v>3</v>
      </c>
      <c r="U54" s="70">
        <f t="shared" si="14"/>
        <v>1992</v>
      </c>
      <c r="V54" s="73">
        <v>23668200</v>
      </c>
      <c r="W54" s="70"/>
      <c r="X54" s="70"/>
      <c r="Y54" s="73">
        <v>0</v>
      </c>
      <c r="Z54" s="73">
        <f t="shared" si="15"/>
        <v>23668200</v>
      </c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3">
        <f t="shared" si="16"/>
        <v>0</v>
      </c>
      <c r="AP54" s="70"/>
      <c r="AQ54" s="74">
        <f t="shared" si="17"/>
        <v>23668200</v>
      </c>
      <c r="AR54" s="70" t="s">
        <v>872</v>
      </c>
      <c r="AS54" s="70"/>
      <c r="AT54" s="70"/>
      <c r="AU54" s="70"/>
      <c r="AV54" s="70"/>
      <c r="AW54" s="70"/>
      <c r="AX54" s="70" t="s">
        <v>873</v>
      </c>
      <c r="AY54" s="70"/>
      <c r="AZ54" s="70"/>
      <c r="BA54" s="70"/>
      <c r="BB54" s="70"/>
      <c r="BC54" s="70"/>
      <c r="BD54" s="72">
        <v>2922</v>
      </c>
      <c r="BE54" s="70" t="s">
        <v>80</v>
      </c>
      <c r="BF54" s="73"/>
      <c r="BG54" s="70"/>
      <c r="BH54" s="70">
        <f t="shared" si="18"/>
        <v>28</v>
      </c>
      <c r="BI54" s="70" t="s">
        <v>873</v>
      </c>
      <c r="BJ54" s="74">
        <f t="shared" si="19"/>
        <v>0</v>
      </c>
      <c r="BK54" s="70"/>
      <c r="BL54" s="70" t="s">
        <v>1029</v>
      </c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</row>
    <row r="55" spans="1:76" ht="18.75" customHeight="1" x14ac:dyDescent="0.4">
      <c r="A55" s="70">
        <v>51</v>
      </c>
      <c r="B55" s="70" t="s">
        <v>606</v>
      </c>
      <c r="C55" s="70" t="s">
        <v>204</v>
      </c>
      <c r="D55" s="70"/>
      <c r="E55" s="70" t="s">
        <v>140</v>
      </c>
      <c r="F55" s="70"/>
      <c r="G55" s="94">
        <v>1</v>
      </c>
      <c r="H55" s="94">
        <v>2</v>
      </c>
      <c r="I55" s="70" t="s">
        <v>606</v>
      </c>
      <c r="J55" s="70"/>
      <c r="K55" s="70"/>
      <c r="L55" s="70"/>
      <c r="M55" s="70">
        <v>0</v>
      </c>
      <c r="N55" s="71">
        <v>40976</v>
      </c>
      <c r="O55" s="72">
        <v>6626</v>
      </c>
      <c r="P55" s="71"/>
      <c r="Q55" s="71">
        <f t="shared" si="10"/>
        <v>40976</v>
      </c>
      <c r="R55" s="70">
        <f t="shared" si="11"/>
        <v>2012</v>
      </c>
      <c r="S55" s="70">
        <f t="shared" si="12"/>
        <v>3</v>
      </c>
      <c r="T55" s="70">
        <f t="shared" si="13"/>
        <v>8</v>
      </c>
      <c r="U55" s="70">
        <f t="shared" si="14"/>
        <v>2011</v>
      </c>
      <c r="V55" s="73">
        <v>54310500</v>
      </c>
      <c r="W55" s="70"/>
      <c r="X55" s="70"/>
      <c r="Y55" s="73">
        <v>0</v>
      </c>
      <c r="Z55" s="73">
        <f t="shared" si="15"/>
        <v>54310500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3">
        <f t="shared" si="16"/>
        <v>0</v>
      </c>
      <c r="AP55" s="70"/>
      <c r="AQ55" s="74">
        <f t="shared" si="17"/>
        <v>54310500</v>
      </c>
      <c r="AR55" s="70" t="s">
        <v>872</v>
      </c>
      <c r="AS55" s="70"/>
      <c r="AT55" s="70"/>
      <c r="AU55" s="70"/>
      <c r="AV55" s="70"/>
      <c r="AW55" s="70"/>
      <c r="AX55" s="70" t="s">
        <v>873</v>
      </c>
      <c r="AY55" s="70"/>
      <c r="AZ55" s="70"/>
      <c r="BA55" s="70"/>
      <c r="BB55" s="70"/>
      <c r="BC55" s="70"/>
      <c r="BD55" s="72">
        <v>6626</v>
      </c>
      <c r="BE55" s="70" t="s">
        <v>80</v>
      </c>
      <c r="BF55" s="73"/>
      <c r="BG55" s="70"/>
      <c r="BH55" s="70">
        <f t="shared" si="18"/>
        <v>9</v>
      </c>
      <c r="BI55" s="70" t="s">
        <v>873</v>
      </c>
      <c r="BJ55" s="74">
        <f t="shared" si="19"/>
        <v>0</v>
      </c>
      <c r="BK55" s="70"/>
      <c r="BL55" s="70" t="s">
        <v>1030</v>
      </c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</row>
    <row r="56" spans="1:76" ht="18.75" customHeight="1" x14ac:dyDescent="0.4">
      <c r="A56" s="70">
        <v>52</v>
      </c>
      <c r="B56" s="70" t="s">
        <v>606</v>
      </c>
      <c r="C56" s="70" t="s">
        <v>205</v>
      </c>
      <c r="D56" s="70"/>
      <c r="E56" s="70" t="s">
        <v>140</v>
      </c>
      <c r="F56" s="70"/>
      <c r="G56" s="94">
        <v>1</v>
      </c>
      <c r="H56" s="94">
        <v>2</v>
      </c>
      <c r="I56" s="70" t="s">
        <v>606</v>
      </c>
      <c r="J56" s="70"/>
      <c r="K56" s="70"/>
      <c r="L56" s="70"/>
      <c r="M56" s="70">
        <v>0</v>
      </c>
      <c r="N56" s="71">
        <v>40976</v>
      </c>
      <c r="O56" s="72">
        <v>1397</v>
      </c>
      <c r="P56" s="71"/>
      <c r="Q56" s="71">
        <f t="shared" si="10"/>
        <v>40976</v>
      </c>
      <c r="R56" s="70">
        <f t="shared" si="11"/>
        <v>2012</v>
      </c>
      <c r="S56" s="70">
        <f t="shared" si="12"/>
        <v>3</v>
      </c>
      <c r="T56" s="70">
        <f t="shared" si="13"/>
        <v>8</v>
      </c>
      <c r="U56" s="70">
        <f t="shared" si="14"/>
        <v>2011</v>
      </c>
      <c r="V56" s="73">
        <v>11315700</v>
      </c>
      <c r="W56" s="70"/>
      <c r="X56" s="70"/>
      <c r="Y56" s="73">
        <v>0</v>
      </c>
      <c r="Z56" s="73">
        <f t="shared" si="15"/>
        <v>11315700</v>
      </c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3">
        <f t="shared" si="16"/>
        <v>0</v>
      </c>
      <c r="AP56" s="70"/>
      <c r="AQ56" s="74">
        <f t="shared" si="17"/>
        <v>11315700</v>
      </c>
      <c r="AR56" s="70" t="s">
        <v>872</v>
      </c>
      <c r="AS56" s="70"/>
      <c r="AT56" s="70"/>
      <c r="AU56" s="70"/>
      <c r="AV56" s="70"/>
      <c r="AW56" s="70"/>
      <c r="AX56" s="70" t="s">
        <v>873</v>
      </c>
      <c r="AY56" s="70"/>
      <c r="AZ56" s="70"/>
      <c r="BA56" s="70"/>
      <c r="BB56" s="70"/>
      <c r="BC56" s="70"/>
      <c r="BD56" s="72">
        <v>1397</v>
      </c>
      <c r="BE56" s="70" t="s">
        <v>80</v>
      </c>
      <c r="BF56" s="73"/>
      <c r="BG56" s="70"/>
      <c r="BH56" s="70">
        <f t="shared" si="18"/>
        <v>9</v>
      </c>
      <c r="BI56" s="70" t="s">
        <v>873</v>
      </c>
      <c r="BJ56" s="74">
        <f t="shared" si="19"/>
        <v>0</v>
      </c>
      <c r="BK56" s="70"/>
      <c r="BL56" s="70" t="s">
        <v>1031</v>
      </c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</row>
    <row r="57" spans="1:76" ht="18.75" customHeight="1" x14ac:dyDescent="0.4">
      <c r="A57" s="70">
        <v>53</v>
      </c>
      <c r="B57" s="70" t="s">
        <v>606</v>
      </c>
      <c r="C57" s="70" t="s">
        <v>206</v>
      </c>
      <c r="D57" s="70"/>
      <c r="E57" s="70" t="s">
        <v>140</v>
      </c>
      <c r="F57" s="70"/>
      <c r="G57" s="94">
        <v>1</v>
      </c>
      <c r="H57" s="94">
        <v>2</v>
      </c>
      <c r="I57" s="70" t="s">
        <v>606</v>
      </c>
      <c r="J57" s="70"/>
      <c r="K57" s="70"/>
      <c r="L57" s="70"/>
      <c r="M57" s="70">
        <v>0</v>
      </c>
      <c r="N57" s="71">
        <v>40976</v>
      </c>
      <c r="O57" s="72">
        <v>1898</v>
      </c>
      <c r="P57" s="71"/>
      <c r="Q57" s="71">
        <f t="shared" si="10"/>
        <v>40976</v>
      </c>
      <c r="R57" s="70">
        <f t="shared" si="11"/>
        <v>2012</v>
      </c>
      <c r="S57" s="70">
        <f t="shared" si="12"/>
        <v>3</v>
      </c>
      <c r="T57" s="70">
        <f t="shared" si="13"/>
        <v>8</v>
      </c>
      <c r="U57" s="70">
        <f t="shared" si="14"/>
        <v>2011</v>
      </c>
      <c r="V57" s="73">
        <v>15373800</v>
      </c>
      <c r="W57" s="70"/>
      <c r="X57" s="70"/>
      <c r="Y57" s="73">
        <v>0</v>
      </c>
      <c r="Z57" s="73">
        <f t="shared" si="15"/>
        <v>15373800</v>
      </c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3">
        <f t="shared" si="16"/>
        <v>0</v>
      </c>
      <c r="AP57" s="70"/>
      <c r="AQ57" s="74">
        <f t="shared" si="17"/>
        <v>15373800</v>
      </c>
      <c r="AR57" s="70" t="s">
        <v>872</v>
      </c>
      <c r="AS57" s="70"/>
      <c r="AT57" s="70"/>
      <c r="AU57" s="70"/>
      <c r="AV57" s="70"/>
      <c r="AW57" s="70"/>
      <c r="AX57" s="70" t="s">
        <v>873</v>
      </c>
      <c r="AY57" s="70"/>
      <c r="AZ57" s="70"/>
      <c r="BA57" s="70"/>
      <c r="BB57" s="70"/>
      <c r="BC57" s="70"/>
      <c r="BD57" s="72">
        <v>1898</v>
      </c>
      <c r="BE57" s="70" t="s">
        <v>80</v>
      </c>
      <c r="BF57" s="73"/>
      <c r="BG57" s="70"/>
      <c r="BH57" s="70">
        <f t="shared" si="18"/>
        <v>9</v>
      </c>
      <c r="BI57" s="70" t="s">
        <v>873</v>
      </c>
      <c r="BJ57" s="74">
        <f t="shared" si="19"/>
        <v>0</v>
      </c>
      <c r="BK57" s="70"/>
      <c r="BL57" s="70" t="s">
        <v>1032</v>
      </c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</row>
    <row r="58" spans="1:76" ht="18.75" customHeight="1" x14ac:dyDescent="0.4">
      <c r="A58" s="70">
        <v>54</v>
      </c>
      <c r="B58" s="70" t="s">
        <v>606</v>
      </c>
      <c r="C58" s="70" t="s">
        <v>207</v>
      </c>
      <c r="D58" s="70"/>
      <c r="E58" s="70" t="s">
        <v>140</v>
      </c>
      <c r="F58" s="70"/>
      <c r="G58" s="94">
        <v>1</v>
      </c>
      <c r="H58" s="94">
        <v>2</v>
      </c>
      <c r="I58" s="70" t="s">
        <v>606</v>
      </c>
      <c r="J58" s="70"/>
      <c r="K58" s="70"/>
      <c r="L58" s="70"/>
      <c r="M58" s="70">
        <v>0</v>
      </c>
      <c r="N58" s="71">
        <v>41205</v>
      </c>
      <c r="O58" s="72">
        <v>55</v>
      </c>
      <c r="P58" s="71"/>
      <c r="Q58" s="71">
        <f t="shared" ref="Q58:Q121" si="20">IF(P58="",N58,P58)</f>
        <v>41205</v>
      </c>
      <c r="R58" s="70">
        <f t="shared" si="11"/>
        <v>2012</v>
      </c>
      <c r="S58" s="70">
        <f t="shared" ref="S58:S121" si="21">MONTH(Q58)</f>
        <v>10</v>
      </c>
      <c r="T58" s="70">
        <f t="shared" ref="T58:T121" si="22">DAY(N58)</f>
        <v>23</v>
      </c>
      <c r="U58" s="70">
        <f t="shared" ref="U58:U121" si="23">IF(R58=1900,"",IF(S58&lt;4,R58-1,R58))</f>
        <v>2012</v>
      </c>
      <c r="V58" s="73">
        <v>445500</v>
      </c>
      <c r="W58" s="70"/>
      <c r="X58" s="70"/>
      <c r="Y58" s="73">
        <v>0</v>
      </c>
      <c r="Z58" s="73">
        <f t="shared" ref="Z58:Z121" si="24">V58-Y58</f>
        <v>445500</v>
      </c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3">
        <f t="shared" ref="AO58:AO121" si="25">IF(BH58=0,0,IF(BH58=L58,Z58-1,IF(Z58=1,0,ROUND(V58*M58,0))))</f>
        <v>0</v>
      </c>
      <c r="AP58" s="70"/>
      <c r="AQ58" s="74">
        <f t="shared" ref="AQ58:AQ121" si="26">V58</f>
        <v>445500</v>
      </c>
      <c r="AR58" s="70" t="s">
        <v>872</v>
      </c>
      <c r="AS58" s="70"/>
      <c r="AT58" s="70"/>
      <c r="AU58" s="70"/>
      <c r="AV58" s="70"/>
      <c r="AW58" s="70"/>
      <c r="AX58" s="70" t="s">
        <v>873</v>
      </c>
      <c r="AY58" s="70"/>
      <c r="AZ58" s="70"/>
      <c r="BA58" s="70"/>
      <c r="BB58" s="70"/>
      <c r="BC58" s="70"/>
      <c r="BD58" s="72">
        <v>55</v>
      </c>
      <c r="BE58" s="70" t="s">
        <v>80</v>
      </c>
      <c r="BF58" s="73"/>
      <c r="BG58" s="70"/>
      <c r="BH58" s="70">
        <f t="shared" ref="BH58:BH121" si="27">IF(U58="",0,$P$1-U58)</f>
        <v>8</v>
      </c>
      <c r="BI58" s="70" t="s">
        <v>873</v>
      </c>
      <c r="BJ58" s="74">
        <f t="shared" ref="BJ58:BJ121" si="28">V58-AQ58</f>
        <v>0</v>
      </c>
      <c r="BK58" s="70"/>
      <c r="BL58" s="70" t="s">
        <v>1033</v>
      </c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</row>
    <row r="59" spans="1:76" ht="18.75" customHeight="1" x14ac:dyDescent="0.4">
      <c r="A59" s="70">
        <v>55</v>
      </c>
      <c r="B59" s="70" t="s">
        <v>606</v>
      </c>
      <c r="C59" s="70" t="s">
        <v>208</v>
      </c>
      <c r="D59" s="70"/>
      <c r="E59" s="70" t="s">
        <v>140</v>
      </c>
      <c r="F59" s="70"/>
      <c r="G59" s="94">
        <v>1</v>
      </c>
      <c r="H59" s="94">
        <v>2</v>
      </c>
      <c r="I59" s="70" t="s">
        <v>606</v>
      </c>
      <c r="J59" s="70"/>
      <c r="K59" s="70"/>
      <c r="L59" s="70"/>
      <c r="M59" s="70">
        <v>0</v>
      </c>
      <c r="N59" s="71">
        <v>41205</v>
      </c>
      <c r="O59" s="72">
        <v>15</v>
      </c>
      <c r="P59" s="71"/>
      <c r="Q59" s="71">
        <f t="shared" si="20"/>
        <v>41205</v>
      </c>
      <c r="R59" s="70">
        <f t="shared" si="11"/>
        <v>2012</v>
      </c>
      <c r="S59" s="70">
        <f t="shared" si="21"/>
        <v>10</v>
      </c>
      <c r="T59" s="70">
        <f t="shared" si="22"/>
        <v>23</v>
      </c>
      <c r="U59" s="70">
        <f t="shared" si="23"/>
        <v>2012</v>
      </c>
      <c r="V59" s="73">
        <v>121500</v>
      </c>
      <c r="W59" s="70"/>
      <c r="X59" s="70"/>
      <c r="Y59" s="73">
        <v>0</v>
      </c>
      <c r="Z59" s="73">
        <f t="shared" si="24"/>
        <v>121500</v>
      </c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3">
        <f t="shared" si="25"/>
        <v>0</v>
      </c>
      <c r="AP59" s="70"/>
      <c r="AQ59" s="74">
        <f t="shared" si="26"/>
        <v>121500</v>
      </c>
      <c r="AR59" s="70" t="s">
        <v>872</v>
      </c>
      <c r="AS59" s="70"/>
      <c r="AT59" s="70"/>
      <c r="AU59" s="70"/>
      <c r="AV59" s="70"/>
      <c r="AW59" s="70"/>
      <c r="AX59" s="70" t="s">
        <v>873</v>
      </c>
      <c r="AY59" s="70"/>
      <c r="AZ59" s="70"/>
      <c r="BA59" s="70"/>
      <c r="BB59" s="70"/>
      <c r="BC59" s="70"/>
      <c r="BD59" s="72">
        <v>15</v>
      </c>
      <c r="BE59" s="70" t="s">
        <v>80</v>
      </c>
      <c r="BF59" s="73"/>
      <c r="BG59" s="70"/>
      <c r="BH59" s="70">
        <f t="shared" si="27"/>
        <v>8</v>
      </c>
      <c r="BI59" s="70" t="s">
        <v>873</v>
      </c>
      <c r="BJ59" s="74">
        <f t="shared" si="28"/>
        <v>0</v>
      </c>
      <c r="BK59" s="70"/>
      <c r="BL59" s="70" t="s">
        <v>1034</v>
      </c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</row>
    <row r="60" spans="1:76" ht="18.75" customHeight="1" x14ac:dyDescent="0.4">
      <c r="A60" s="70">
        <v>56</v>
      </c>
      <c r="B60" s="70" t="s">
        <v>606</v>
      </c>
      <c r="C60" s="70" t="s">
        <v>209</v>
      </c>
      <c r="D60" s="70"/>
      <c r="E60" s="70" t="s">
        <v>140</v>
      </c>
      <c r="F60" s="70"/>
      <c r="G60" s="94">
        <v>1</v>
      </c>
      <c r="H60" s="94">
        <v>2</v>
      </c>
      <c r="I60" s="70" t="s">
        <v>606</v>
      </c>
      <c r="J60" s="70"/>
      <c r="K60" s="70"/>
      <c r="L60" s="70"/>
      <c r="M60" s="70">
        <v>0</v>
      </c>
      <c r="N60" s="71">
        <v>41205</v>
      </c>
      <c r="O60" s="72">
        <v>1.88</v>
      </c>
      <c r="P60" s="71"/>
      <c r="Q60" s="71">
        <f t="shared" si="20"/>
        <v>41205</v>
      </c>
      <c r="R60" s="70">
        <f t="shared" si="11"/>
        <v>2012</v>
      </c>
      <c r="S60" s="70">
        <f t="shared" si="21"/>
        <v>10</v>
      </c>
      <c r="T60" s="70">
        <f t="shared" si="22"/>
        <v>23</v>
      </c>
      <c r="U60" s="70">
        <f t="shared" si="23"/>
        <v>2012</v>
      </c>
      <c r="V60" s="73">
        <v>15228</v>
      </c>
      <c r="W60" s="70"/>
      <c r="X60" s="70"/>
      <c r="Y60" s="73">
        <v>0</v>
      </c>
      <c r="Z60" s="73">
        <f t="shared" si="24"/>
        <v>15228</v>
      </c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3">
        <f t="shared" si="25"/>
        <v>0</v>
      </c>
      <c r="AP60" s="70"/>
      <c r="AQ60" s="74">
        <f t="shared" si="26"/>
        <v>15228</v>
      </c>
      <c r="AR60" s="70" t="s">
        <v>872</v>
      </c>
      <c r="AS60" s="70"/>
      <c r="AT60" s="70"/>
      <c r="AU60" s="70"/>
      <c r="AV60" s="70"/>
      <c r="AW60" s="70"/>
      <c r="AX60" s="70" t="s">
        <v>873</v>
      </c>
      <c r="AY60" s="70"/>
      <c r="AZ60" s="70"/>
      <c r="BA60" s="70"/>
      <c r="BB60" s="70"/>
      <c r="BC60" s="70"/>
      <c r="BD60" s="72">
        <v>1.88</v>
      </c>
      <c r="BE60" s="70" t="s">
        <v>80</v>
      </c>
      <c r="BF60" s="73"/>
      <c r="BG60" s="70"/>
      <c r="BH60" s="70">
        <f t="shared" si="27"/>
        <v>8</v>
      </c>
      <c r="BI60" s="70" t="s">
        <v>873</v>
      </c>
      <c r="BJ60" s="74">
        <f t="shared" si="28"/>
        <v>0</v>
      </c>
      <c r="BK60" s="70"/>
      <c r="BL60" s="70" t="s">
        <v>1035</v>
      </c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</row>
    <row r="61" spans="1:76" ht="18.75" customHeight="1" x14ac:dyDescent="0.4">
      <c r="A61" s="70">
        <v>57</v>
      </c>
      <c r="B61" s="70" t="s">
        <v>606</v>
      </c>
      <c r="C61" s="70" t="s">
        <v>210</v>
      </c>
      <c r="D61" s="70"/>
      <c r="E61" s="70" t="s">
        <v>140</v>
      </c>
      <c r="F61" s="70"/>
      <c r="G61" s="94">
        <v>1</v>
      </c>
      <c r="H61" s="94">
        <v>2</v>
      </c>
      <c r="I61" s="70" t="s">
        <v>606</v>
      </c>
      <c r="J61" s="70"/>
      <c r="K61" s="70"/>
      <c r="L61" s="70"/>
      <c r="M61" s="70">
        <v>0</v>
      </c>
      <c r="N61" s="71">
        <v>41205</v>
      </c>
      <c r="O61" s="72">
        <v>80</v>
      </c>
      <c r="P61" s="71"/>
      <c r="Q61" s="71">
        <f t="shared" si="20"/>
        <v>41205</v>
      </c>
      <c r="R61" s="70">
        <f t="shared" si="11"/>
        <v>2012</v>
      </c>
      <c r="S61" s="70">
        <f t="shared" si="21"/>
        <v>10</v>
      </c>
      <c r="T61" s="70">
        <f t="shared" si="22"/>
        <v>23</v>
      </c>
      <c r="U61" s="70">
        <f t="shared" si="23"/>
        <v>2012</v>
      </c>
      <c r="V61" s="73">
        <v>648000</v>
      </c>
      <c r="W61" s="70"/>
      <c r="X61" s="70"/>
      <c r="Y61" s="73">
        <v>0</v>
      </c>
      <c r="Z61" s="73">
        <f t="shared" si="24"/>
        <v>648000</v>
      </c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3">
        <f t="shared" si="25"/>
        <v>0</v>
      </c>
      <c r="AP61" s="70"/>
      <c r="AQ61" s="74">
        <f t="shared" si="26"/>
        <v>648000</v>
      </c>
      <c r="AR61" s="70" t="s">
        <v>872</v>
      </c>
      <c r="AS61" s="70"/>
      <c r="AT61" s="70"/>
      <c r="AU61" s="70"/>
      <c r="AV61" s="70"/>
      <c r="AW61" s="70"/>
      <c r="AX61" s="70" t="s">
        <v>873</v>
      </c>
      <c r="AY61" s="70"/>
      <c r="AZ61" s="70"/>
      <c r="BA61" s="70"/>
      <c r="BB61" s="70"/>
      <c r="BC61" s="70"/>
      <c r="BD61" s="72">
        <v>80</v>
      </c>
      <c r="BE61" s="70" t="s">
        <v>80</v>
      </c>
      <c r="BF61" s="73"/>
      <c r="BG61" s="70"/>
      <c r="BH61" s="70">
        <f t="shared" si="27"/>
        <v>8</v>
      </c>
      <c r="BI61" s="70" t="s">
        <v>873</v>
      </c>
      <c r="BJ61" s="74">
        <f t="shared" si="28"/>
        <v>0</v>
      </c>
      <c r="BK61" s="70"/>
      <c r="BL61" s="70" t="s">
        <v>1036</v>
      </c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</row>
    <row r="62" spans="1:76" ht="18.75" customHeight="1" x14ac:dyDescent="0.4">
      <c r="A62" s="70">
        <v>58</v>
      </c>
      <c r="B62" s="70" t="s">
        <v>606</v>
      </c>
      <c r="C62" s="70" t="s">
        <v>211</v>
      </c>
      <c r="D62" s="70"/>
      <c r="E62" s="70" t="s">
        <v>140</v>
      </c>
      <c r="F62" s="70"/>
      <c r="G62" s="94">
        <v>1</v>
      </c>
      <c r="H62" s="94">
        <v>2</v>
      </c>
      <c r="I62" s="70" t="s">
        <v>606</v>
      </c>
      <c r="J62" s="70"/>
      <c r="K62" s="70"/>
      <c r="L62" s="70"/>
      <c r="M62" s="70">
        <v>0</v>
      </c>
      <c r="N62" s="71">
        <v>41205</v>
      </c>
      <c r="O62" s="72">
        <v>10</v>
      </c>
      <c r="P62" s="71"/>
      <c r="Q62" s="71">
        <f t="shared" si="20"/>
        <v>41205</v>
      </c>
      <c r="R62" s="70">
        <f t="shared" si="11"/>
        <v>2012</v>
      </c>
      <c r="S62" s="70">
        <f t="shared" si="21"/>
        <v>10</v>
      </c>
      <c r="T62" s="70">
        <f t="shared" si="22"/>
        <v>23</v>
      </c>
      <c r="U62" s="70">
        <f t="shared" si="23"/>
        <v>2012</v>
      </c>
      <c r="V62" s="73">
        <v>81000</v>
      </c>
      <c r="W62" s="70"/>
      <c r="X62" s="70"/>
      <c r="Y62" s="73">
        <v>0</v>
      </c>
      <c r="Z62" s="73">
        <f t="shared" si="24"/>
        <v>81000</v>
      </c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3">
        <f t="shared" si="25"/>
        <v>0</v>
      </c>
      <c r="AP62" s="70"/>
      <c r="AQ62" s="74">
        <f t="shared" si="26"/>
        <v>81000</v>
      </c>
      <c r="AR62" s="70" t="s">
        <v>872</v>
      </c>
      <c r="AS62" s="70"/>
      <c r="AT62" s="70"/>
      <c r="AU62" s="70"/>
      <c r="AV62" s="70"/>
      <c r="AW62" s="70"/>
      <c r="AX62" s="70" t="s">
        <v>873</v>
      </c>
      <c r="AY62" s="70"/>
      <c r="AZ62" s="70"/>
      <c r="BA62" s="70"/>
      <c r="BB62" s="70"/>
      <c r="BC62" s="70"/>
      <c r="BD62" s="72">
        <v>10</v>
      </c>
      <c r="BE62" s="70" t="s">
        <v>80</v>
      </c>
      <c r="BF62" s="73"/>
      <c r="BG62" s="70"/>
      <c r="BH62" s="70">
        <f t="shared" si="27"/>
        <v>8</v>
      </c>
      <c r="BI62" s="70" t="s">
        <v>873</v>
      </c>
      <c r="BJ62" s="74">
        <f t="shared" si="28"/>
        <v>0</v>
      </c>
      <c r="BK62" s="70"/>
      <c r="BL62" s="70" t="s">
        <v>1037</v>
      </c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</row>
    <row r="63" spans="1:76" ht="18.75" customHeight="1" x14ac:dyDescent="0.4">
      <c r="A63" s="70">
        <v>59</v>
      </c>
      <c r="B63" s="70" t="s">
        <v>606</v>
      </c>
      <c r="C63" s="70" t="s">
        <v>212</v>
      </c>
      <c r="D63" s="70"/>
      <c r="E63" s="70" t="s">
        <v>140</v>
      </c>
      <c r="F63" s="70"/>
      <c r="G63" s="94">
        <v>1</v>
      </c>
      <c r="H63" s="94">
        <v>2</v>
      </c>
      <c r="I63" s="70" t="s">
        <v>606</v>
      </c>
      <c r="J63" s="70"/>
      <c r="K63" s="70"/>
      <c r="L63" s="70"/>
      <c r="M63" s="70">
        <v>0</v>
      </c>
      <c r="N63" s="71">
        <v>41205</v>
      </c>
      <c r="O63" s="72">
        <v>67</v>
      </c>
      <c r="P63" s="71"/>
      <c r="Q63" s="71">
        <f t="shared" si="20"/>
        <v>41205</v>
      </c>
      <c r="R63" s="70">
        <f t="shared" si="11"/>
        <v>2012</v>
      </c>
      <c r="S63" s="70">
        <f t="shared" si="21"/>
        <v>10</v>
      </c>
      <c r="T63" s="70">
        <f t="shared" si="22"/>
        <v>23</v>
      </c>
      <c r="U63" s="70">
        <f t="shared" si="23"/>
        <v>2012</v>
      </c>
      <c r="V63" s="73">
        <v>542700</v>
      </c>
      <c r="W63" s="70"/>
      <c r="X63" s="70"/>
      <c r="Y63" s="73">
        <v>0</v>
      </c>
      <c r="Z63" s="73">
        <f t="shared" si="24"/>
        <v>542700</v>
      </c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3">
        <f t="shared" si="25"/>
        <v>0</v>
      </c>
      <c r="AP63" s="70"/>
      <c r="AQ63" s="74">
        <f t="shared" si="26"/>
        <v>542700</v>
      </c>
      <c r="AR63" s="70" t="s">
        <v>872</v>
      </c>
      <c r="AS63" s="70"/>
      <c r="AT63" s="70"/>
      <c r="AU63" s="70"/>
      <c r="AV63" s="70"/>
      <c r="AW63" s="70"/>
      <c r="AX63" s="70" t="s">
        <v>873</v>
      </c>
      <c r="AY63" s="70"/>
      <c r="AZ63" s="70"/>
      <c r="BA63" s="70"/>
      <c r="BB63" s="70"/>
      <c r="BC63" s="70"/>
      <c r="BD63" s="72">
        <v>67</v>
      </c>
      <c r="BE63" s="70" t="s">
        <v>80</v>
      </c>
      <c r="BF63" s="73"/>
      <c r="BG63" s="70"/>
      <c r="BH63" s="70">
        <f t="shared" si="27"/>
        <v>8</v>
      </c>
      <c r="BI63" s="70" t="s">
        <v>873</v>
      </c>
      <c r="BJ63" s="74">
        <f t="shared" si="28"/>
        <v>0</v>
      </c>
      <c r="BK63" s="70"/>
      <c r="BL63" s="70" t="s">
        <v>1038</v>
      </c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</row>
    <row r="64" spans="1:76" ht="18.75" customHeight="1" x14ac:dyDescent="0.4">
      <c r="A64" s="70">
        <v>60</v>
      </c>
      <c r="B64" s="70" t="s">
        <v>606</v>
      </c>
      <c r="C64" s="70" t="s">
        <v>213</v>
      </c>
      <c r="D64" s="70"/>
      <c r="E64" s="70" t="s">
        <v>140</v>
      </c>
      <c r="F64" s="70"/>
      <c r="G64" s="94">
        <v>1</v>
      </c>
      <c r="H64" s="94">
        <v>2</v>
      </c>
      <c r="I64" s="70" t="s">
        <v>606</v>
      </c>
      <c r="J64" s="70"/>
      <c r="K64" s="70"/>
      <c r="L64" s="70"/>
      <c r="M64" s="70">
        <v>0</v>
      </c>
      <c r="N64" s="71">
        <v>41522</v>
      </c>
      <c r="O64" s="72">
        <v>6.52</v>
      </c>
      <c r="P64" s="71"/>
      <c r="Q64" s="71">
        <f t="shared" si="20"/>
        <v>41522</v>
      </c>
      <c r="R64" s="70">
        <f t="shared" si="11"/>
        <v>2013</v>
      </c>
      <c r="S64" s="70">
        <f t="shared" si="21"/>
        <v>9</v>
      </c>
      <c r="T64" s="70">
        <f t="shared" si="22"/>
        <v>5</v>
      </c>
      <c r="U64" s="70">
        <f t="shared" si="23"/>
        <v>2013</v>
      </c>
      <c r="V64" s="73">
        <v>52812</v>
      </c>
      <c r="W64" s="70"/>
      <c r="X64" s="70"/>
      <c r="Y64" s="73">
        <v>0</v>
      </c>
      <c r="Z64" s="73">
        <f t="shared" si="24"/>
        <v>52812</v>
      </c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3">
        <f t="shared" si="25"/>
        <v>0</v>
      </c>
      <c r="AP64" s="70"/>
      <c r="AQ64" s="74">
        <f t="shared" si="26"/>
        <v>52812</v>
      </c>
      <c r="AR64" s="70" t="s">
        <v>872</v>
      </c>
      <c r="AS64" s="70"/>
      <c r="AT64" s="70"/>
      <c r="AU64" s="70"/>
      <c r="AV64" s="70"/>
      <c r="AW64" s="70"/>
      <c r="AX64" s="70" t="s">
        <v>873</v>
      </c>
      <c r="AY64" s="70"/>
      <c r="AZ64" s="70"/>
      <c r="BA64" s="70"/>
      <c r="BB64" s="70"/>
      <c r="BC64" s="70"/>
      <c r="BD64" s="72">
        <v>6.52</v>
      </c>
      <c r="BE64" s="70" t="s">
        <v>80</v>
      </c>
      <c r="BF64" s="73"/>
      <c r="BG64" s="70"/>
      <c r="BH64" s="70">
        <f t="shared" si="27"/>
        <v>7</v>
      </c>
      <c r="BI64" s="70" t="s">
        <v>873</v>
      </c>
      <c r="BJ64" s="74">
        <f t="shared" si="28"/>
        <v>0</v>
      </c>
      <c r="BK64" s="70"/>
      <c r="BL64" s="70" t="s">
        <v>1039</v>
      </c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</row>
    <row r="65" spans="1:76" ht="18.75" customHeight="1" x14ac:dyDescent="0.4">
      <c r="A65" s="70">
        <v>61</v>
      </c>
      <c r="B65" s="70" t="s">
        <v>606</v>
      </c>
      <c r="C65" s="70" t="s">
        <v>214</v>
      </c>
      <c r="D65" s="70"/>
      <c r="E65" s="70" t="s">
        <v>140</v>
      </c>
      <c r="F65" s="70"/>
      <c r="G65" s="94">
        <v>1</v>
      </c>
      <c r="H65" s="94">
        <v>2</v>
      </c>
      <c r="I65" s="70" t="s">
        <v>606</v>
      </c>
      <c r="J65" s="70"/>
      <c r="K65" s="70"/>
      <c r="L65" s="70"/>
      <c r="M65" s="70">
        <v>0</v>
      </c>
      <c r="N65" s="71">
        <v>41522</v>
      </c>
      <c r="O65" s="72">
        <v>239</v>
      </c>
      <c r="P65" s="71"/>
      <c r="Q65" s="71">
        <f t="shared" si="20"/>
        <v>41522</v>
      </c>
      <c r="R65" s="70">
        <f t="shared" si="11"/>
        <v>2013</v>
      </c>
      <c r="S65" s="70">
        <f t="shared" si="21"/>
        <v>9</v>
      </c>
      <c r="T65" s="70">
        <f t="shared" si="22"/>
        <v>5</v>
      </c>
      <c r="U65" s="70">
        <f t="shared" si="23"/>
        <v>2013</v>
      </c>
      <c r="V65" s="73">
        <v>1935900</v>
      </c>
      <c r="W65" s="70"/>
      <c r="X65" s="70"/>
      <c r="Y65" s="73">
        <v>0</v>
      </c>
      <c r="Z65" s="73">
        <f t="shared" si="24"/>
        <v>1935900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3">
        <f t="shared" si="25"/>
        <v>0</v>
      </c>
      <c r="AP65" s="70"/>
      <c r="AQ65" s="74">
        <f t="shared" si="26"/>
        <v>1935900</v>
      </c>
      <c r="AR65" s="70" t="s">
        <v>872</v>
      </c>
      <c r="AS65" s="70"/>
      <c r="AT65" s="70"/>
      <c r="AU65" s="70"/>
      <c r="AV65" s="70"/>
      <c r="AW65" s="70"/>
      <c r="AX65" s="70" t="s">
        <v>873</v>
      </c>
      <c r="AY65" s="70"/>
      <c r="AZ65" s="70"/>
      <c r="BA65" s="70"/>
      <c r="BB65" s="70"/>
      <c r="BC65" s="70"/>
      <c r="BD65" s="72">
        <v>239</v>
      </c>
      <c r="BE65" s="70" t="s">
        <v>80</v>
      </c>
      <c r="BF65" s="73"/>
      <c r="BG65" s="70"/>
      <c r="BH65" s="70">
        <f t="shared" si="27"/>
        <v>7</v>
      </c>
      <c r="BI65" s="70" t="s">
        <v>873</v>
      </c>
      <c r="BJ65" s="74">
        <f t="shared" si="28"/>
        <v>0</v>
      </c>
      <c r="BK65" s="70"/>
      <c r="BL65" s="70" t="s">
        <v>1040</v>
      </c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</row>
    <row r="66" spans="1:76" ht="18.75" customHeight="1" x14ac:dyDescent="0.4">
      <c r="A66" s="70">
        <v>62</v>
      </c>
      <c r="B66" s="70" t="s">
        <v>606</v>
      </c>
      <c r="C66" s="70" t="s">
        <v>215</v>
      </c>
      <c r="D66" s="70"/>
      <c r="E66" s="70" t="s">
        <v>140</v>
      </c>
      <c r="F66" s="70"/>
      <c r="G66" s="94">
        <v>1</v>
      </c>
      <c r="H66" s="94">
        <v>2</v>
      </c>
      <c r="I66" s="70" t="s">
        <v>606</v>
      </c>
      <c r="J66" s="70"/>
      <c r="K66" s="70"/>
      <c r="L66" s="70"/>
      <c r="M66" s="70">
        <v>0</v>
      </c>
      <c r="N66" s="71">
        <v>41522</v>
      </c>
      <c r="O66" s="72">
        <v>27</v>
      </c>
      <c r="P66" s="71"/>
      <c r="Q66" s="71">
        <f t="shared" si="20"/>
        <v>41522</v>
      </c>
      <c r="R66" s="70">
        <f t="shared" si="11"/>
        <v>2013</v>
      </c>
      <c r="S66" s="70">
        <f t="shared" si="21"/>
        <v>9</v>
      </c>
      <c r="T66" s="70">
        <f t="shared" si="22"/>
        <v>5</v>
      </c>
      <c r="U66" s="70">
        <f t="shared" si="23"/>
        <v>2013</v>
      </c>
      <c r="V66" s="73">
        <v>218700</v>
      </c>
      <c r="W66" s="70"/>
      <c r="X66" s="70"/>
      <c r="Y66" s="73">
        <v>0</v>
      </c>
      <c r="Z66" s="73">
        <f t="shared" si="24"/>
        <v>218700</v>
      </c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3">
        <f t="shared" si="25"/>
        <v>0</v>
      </c>
      <c r="AP66" s="70"/>
      <c r="AQ66" s="74">
        <f t="shared" si="26"/>
        <v>218700</v>
      </c>
      <c r="AR66" s="70" t="s">
        <v>872</v>
      </c>
      <c r="AS66" s="70"/>
      <c r="AT66" s="70"/>
      <c r="AU66" s="70"/>
      <c r="AV66" s="70"/>
      <c r="AW66" s="70"/>
      <c r="AX66" s="70" t="s">
        <v>873</v>
      </c>
      <c r="AY66" s="70"/>
      <c r="AZ66" s="70"/>
      <c r="BA66" s="70"/>
      <c r="BB66" s="70"/>
      <c r="BC66" s="70"/>
      <c r="BD66" s="72">
        <v>27</v>
      </c>
      <c r="BE66" s="70" t="s">
        <v>80</v>
      </c>
      <c r="BF66" s="73"/>
      <c r="BG66" s="70"/>
      <c r="BH66" s="70">
        <f t="shared" si="27"/>
        <v>7</v>
      </c>
      <c r="BI66" s="70" t="s">
        <v>873</v>
      </c>
      <c r="BJ66" s="74">
        <f t="shared" si="28"/>
        <v>0</v>
      </c>
      <c r="BK66" s="70"/>
      <c r="BL66" s="70" t="s">
        <v>1041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</row>
    <row r="67" spans="1:76" ht="18.75" customHeight="1" x14ac:dyDescent="0.4">
      <c r="A67" s="70">
        <v>63</v>
      </c>
      <c r="B67" s="70" t="s">
        <v>606</v>
      </c>
      <c r="C67" s="70" t="s">
        <v>216</v>
      </c>
      <c r="D67" s="70"/>
      <c r="E67" s="70" t="s">
        <v>140</v>
      </c>
      <c r="F67" s="70"/>
      <c r="G67" s="94">
        <v>1</v>
      </c>
      <c r="H67" s="94">
        <v>2</v>
      </c>
      <c r="I67" s="70" t="s">
        <v>606</v>
      </c>
      <c r="J67" s="70"/>
      <c r="K67" s="70"/>
      <c r="L67" s="70"/>
      <c r="M67" s="70">
        <v>0</v>
      </c>
      <c r="N67" s="71">
        <v>41522</v>
      </c>
      <c r="O67" s="72">
        <v>237</v>
      </c>
      <c r="P67" s="71"/>
      <c r="Q67" s="71">
        <f t="shared" si="20"/>
        <v>41522</v>
      </c>
      <c r="R67" s="70">
        <f t="shared" si="11"/>
        <v>2013</v>
      </c>
      <c r="S67" s="70">
        <f t="shared" si="21"/>
        <v>9</v>
      </c>
      <c r="T67" s="70">
        <f t="shared" si="22"/>
        <v>5</v>
      </c>
      <c r="U67" s="70">
        <f t="shared" si="23"/>
        <v>2013</v>
      </c>
      <c r="V67" s="73">
        <v>1919700</v>
      </c>
      <c r="W67" s="70"/>
      <c r="X67" s="70"/>
      <c r="Y67" s="73">
        <v>0</v>
      </c>
      <c r="Z67" s="73">
        <f t="shared" si="24"/>
        <v>1919700</v>
      </c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3">
        <f t="shared" si="25"/>
        <v>0</v>
      </c>
      <c r="AP67" s="70"/>
      <c r="AQ67" s="74">
        <f t="shared" si="26"/>
        <v>1919700</v>
      </c>
      <c r="AR67" s="70" t="s">
        <v>872</v>
      </c>
      <c r="AS67" s="70"/>
      <c r="AT67" s="70"/>
      <c r="AU67" s="70"/>
      <c r="AV67" s="70"/>
      <c r="AW67" s="70"/>
      <c r="AX67" s="70" t="s">
        <v>873</v>
      </c>
      <c r="AY67" s="70"/>
      <c r="AZ67" s="70"/>
      <c r="BA67" s="70"/>
      <c r="BB67" s="70"/>
      <c r="BC67" s="70"/>
      <c r="BD67" s="72">
        <v>237</v>
      </c>
      <c r="BE67" s="70" t="s">
        <v>80</v>
      </c>
      <c r="BF67" s="73"/>
      <c r="BG67" s="70"/>
      <c r="BH67" s="70">
        <f t="shared" si="27"/>
        <v>7</v>
      </c>
      <c r="BI67" s="70" t="s">
        <v>873</v>
      </c>
      <c r="BJ67" s="74">
        <f t="shared" si="28"/>
        <v>0</v>
      </c>
      <c r="BK67" s="70"/>
      <c r="BL67" s="70" t="s">
        <v>1042</v>
      </c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</row>
    <row r="68" spans="1:76" ht="18.75" customHeight="1" x14ac:dyDescent="0.4">
      <c r="A68" s="70">
        <v>64</v>
      </c>
      <c r="B68" s="70" t="s">
        <v>607</v>
      </c>
      <c r="C68" s="70" t="s">
        <v>217</v>
      </c>
      <c r="D68" s="70"/>
      <c r="E68" s="70" t="s">
        <v>140</v>
      </c>
      <c r="F68" s="70"/>
      <c r="G68" s="94">
        <v>1</v>
      </c>
      <c r="H68" s="94">
        <v>2</v>
      </c>
      <c r="I68" s="70" t="s">
        <v>607</v>
      </c>
      <c r="J68" s="70"/>
      <c r="K68" s="70"/>
      <c r="L68" s="70"/>
      <c r="M68" s="70">
        <v>0</v>
      </c>
      <c r="N68" s="71">
        <v>31554</v>
      </c>
      <c r="O68" s="72">
        <v>14</v>
      </c>
      <c r="P68" s="71"/>
      <c r="Q68" s="71">
        <f t="shared" si="20"/>
        <v>31554</v>
      </c>
      <c r="R68" s="70">
        <f t="shared" si="11"/>
        <v>1986</v>
      </c>
      <c r="S68" s="70">
        <f t="shared" si="21"/>
        <v>5</v>
      </c>
      <c r="T68" s="70">
        <f t="shared" si="22"/>
        <v>22</v>
      </c>
      <c r="U68" s="70">
        <f t="shared" si="23"/>
        <v>1986</v>
      </c>
      <c r="V68" s="73">
        <v>65800</v>
      </c>
      <c r="W68" s="70"/>
      <c r="X68" s="70"/>
      <c r="Y68" s="73">
        <v>0</v>
      </c>
      <c r="Z68" s="73">
        <f t="shared" si="24"/>
        <v>65800</v>
      </c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3">
        <f t="shared" si="25"/>
        <v>0</v>
      </c>
      <c r="AP68" s="70"/>
      <c r="AQ68" s="74">
        <f t="shared" si="26"/>
        <v>65800</v>
      </c>
      <c r="AR68" s="70" t="s">
        <v>872</v>
      </c>
      <c r="AS68" s="70"/>
      <c r="AT68" s="70"/>
      <c r="AU68" s="70"/>
      <c r="AV68" s="70"/>
      <c r="AW68" s="70"/>
      <c r="AX68" s="70" t="s">
        <v>873</v>
      </c>
      <c r="AY68" s="70"/>
      <c r="AZ68" s="70"/>
      <c r="BA68" s="70"/>
      <c r="BB68" s="70"/>
      <c r="BC68" s="70"/>
      <c r="BD68" s="72">
        <v>14</v>
      </c>
      <c r="BE68" s="70" t="s">
        <v>80</v>
      </c>
      <c r="BF68" s="73"/>
      <c r="BG68" s="70"/>
      <c r="BH68" s="70">
        <f t="shared" si="27"/>
        <v>34</v>
      </c>
      <c r="BI68" s="70" t="s">
        <v>873</v>
      </c>
      <c r="BJ68" s="74">
        <f t="shared" si="28"/>
        <v>0</v>
      </c>
      <c r="BK68" s="70"/>
      <c r="BL68" s="70" t="s">
        <v>1043</v>
      </c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</row>
    <row r="69" spans="1:76" ht="18.75" customHeight="1" x14ac:dyDescent="0.4">
      <c r="A69" s="70">
        <v>65</v>
      </c>
      <c r="B69" s="70" t="s">
        <v>607</v>
      </c>
      <c r="C69" s="70" t="s">
        <v>218</v>
      </c>
      <c r="D69" s="70"/>
      <c r="E69" s="70" t="s">
        <v>140</v>
      </c>
      <c r="F69" s="70"/>
      <c r="G69" s="94">
        <v>1</v>
      </c>
      <c r="H69" s="94">
        <v>2</v>
      </c>
      <c r="I69" s="70" t="s">
        <v>607</v>
      </c>
      <c r="J69" s="70"/>
      <c r="K69" s="70"/>
      <c r="L69" s="70"/>
      <c r="M69" s="70">
        <v>0</v>
      </c>
      <c r="N69" s="71">
        <v>31554</v>
      </c>
      <c r="O69" s="72">
        <v>93</v>
      </c>
      <c r="P69" s="71"/>
      <c r="Q69" s="71">
        <f t="shared" si="20"/>
        <v>31554</v>
      </c>
      <c r="R69" s="70">
        <f t="shared" si="11"/>
        <v>1986</v>
      </c>
      <c r="S69" s="70">
        <f t="shared" si="21"/>
        <v>5</v>
      </c>
      <c r="T69" s="70">
        <f t="shared" si="22"/>
        <v>22</v>
      </c>
      <c r="U69" s="70">
        <f t="shared" si="23"/>
        <v>1986</v>
      </c>
      <c r="V69" s="73">
        <v>437100</v>
      </c>
      <c r="W69" s="70"/>
      <c r="X69" s="70"/>
      <c r="Y69" s="73">
        <v>0</v>
      </c>
      <c r="Z69" s="73">
        <f t="shared" si="24"/>
        <v>437100</v>
      </c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3">
        <f t="shared" si="25"/>
        <v>0</v>
      </c>
      <c r="AP69" s="70"/>
      <c r="AQ69" s="74">
        <f t="shared" si="26"/>
        <v>437100</v>
      </c>
      <c r="AR69" s="70" t="s">
        <v>872</v>
      </c>
      <c r="AS69" s="70"/>
      <c r="AT69" s="70"/>
      <c r="AU69" s="70"/>
      <c r="AV69" s="70"/>
      <c r="AW69" s="70"/>
      <c r="AX69" s="70" t="s">
        <v>873</v>
      </c>
      <c r="AY69" s="70"/>
      <c r="AZ69" s="70"/>
      <c r="BA69" s="70"/>
      <c r="BB69" s="70"/>
      <c r="BC69" s="70"/>
      <c r="BD69" s="72">
        <v>93</v>
      </c>
      <c r="BE69" s="70" t="s">
        <v>80</v>
      </c>
      <c r="BF69" s="73"/>
      <c r="BG69" s="70"/>
      <c r="BH69" s="70">
        <f t="shared" si="27"/>
        <v>34</v>
      </c>
      <c r="BI69" s="70" t="s">
        <v>873</v>
      </c>
      <c r="BJ69" s="74">
        <f t="shared" si="28"/>
        <v>0</v>
      </c>
      <c r="BK69" s="70"/>
      <c r="BL69" s="70" t="s">
        <v>1044</v>
      </c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</row>
    <row r="70" spans="1:76" ht="18.75" customHeight="1" x14ac:dyDescent="0.4">
      <c r="A70" s="70">
        <v>66</v>
      </c>
      <c r="B70" s="70" t="s">
        <v>607</v>
      </c>
      <c r="C70" s="70" t="s">
        <v>219</v>
      </c>
      <c r="D70" s="70"/>
      <c r="E70" s="70" t="s">
        <v>140</v>
      </c>
      <c r="F70" s="70"/>
      <c r="G70" s="94">
        <v>1</v>
      </c>
      <c r="H70" s="94">
        <v>2</v>
      </c>
      <c r="I70" s="70" t="s">
        <v>607</v>
      </c>
      <c r="J70" s="70"/>
      <c r="K70" s="70"/>
      <c r="L70" s="70"/>
      <c r="M70" s="70">
        <v>0</v>
      </c>
      <c r="N70" s="71">
        <v>31083</v>
      </c>
      <c r="O70" s="72">
        <v>469</v>
      </c>
      <c r="P70" s="71"/>
      <c r="Q70" s="71">
        <f t="shared" si="20"/>
        <v>31083</v>
      </c>
      <c r="R70" s="70">
        <f t="shared" si="11"/>
        <v>1985</v>
      </c>
      <c r="S70" s="70">
        <f t="shared" si="21"/>
        <v>2</v>
      </c>
      <c r="T70" s="70">
        <f t="shared" si="22"/>
        <v>5</v>
      </c>
      <c r="U70" s="70">
        <f t="shared" si="23"/>
        <v>1984</v>
      </c>
      <c r="V70" s="73">
        <v>2204300</v>
      </c>
      <c r="W70" s="70"/>
      <c r="X70" s="70"/>
      <c r="Y70" s="73">
        <v>0</v>
      </c>
      <c r="Z70" s="73">
        <f t="shared" si="24"/>
        <v>2204300</v>
      </c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3">
        <f t="shared" si="25"/>
        <v>0</v>
      </c>
      <c r="AP70" s="70"/>
      <c r="AQ70" s="74">
        <f t="shared" si="26"/>
        <v>2204300</v>
      </c>
      <c r="AR70" s="70" t="s">
        <v>872</v>
      </c>
      <c r="AS70" s="70"/>
      <c r="AT70" s="70"/>
      <c r="AU70" s="70"/>
      <c r="AV70" s="70"/>
      <c r="AW70" s="70"/>
      <c r="AX70" s="70" t="s">
        <v>873</v>
      </c>
      <c r="AY70" s="70"/>
      <c r="AZ70" s="70"/>
      <c r="BA70" s="70"/>
      <c r="BB70" s="70"/>
      <c r="BC70" s="70"/>
      <c r="BD70" s="72">
        <v>469</v>
      </c>
      <c r="BE70" s="70" t="s">
        <v>80</v>
      </c>
      <c r="BF70" s="73"/>
      <c r="BG70" s="70"/>
      <c r="BH70" s="70">
        <f t="shared" si="27"/>
        <v>36</v>
      </c>
      <c r="BI70" s="70" t="s">
        <v>873</v>
      </c>
      <c r="BJ70" s="74">
        <f t="shared" si="28"/>
        <v>0</v>
      </c>
      <c r="BK70" s="70"/>
      <c r="BL70" s="70" t="s">
        <v>1045</v>
      </c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</row>
    <row r="71" spans="1:76" ht="18.75" customHeight="1" x14ac:dyDescent="0.4">
      <c r="A71" s="70">
        <v>67</v>
      </c>
      <c r="B71" s="70" t="s">
        <v>607</v>
      </c>
      <c r="C71" s="70" t="s">
        <v>220</v>
      </c>
      <c r="D71" s="70"/>
      <c r="E71" s="70" t="s">
        <v>140</v>
      </c>
      <c r="F71" s="70"/>
      <c r="G71" s="94">
        <v>1</v>
      </c>
      <c r="H71" s="94">
        <v>2</v>
      </c>
      <c r="I71" s="70" t="s">
        <v>607</v>
      </c>
      <c r="J71" s="70"/>
      <c r="K71" s="70"/>
      <c r="L71" s="70"/>
      <c r="M71" s="70">
        <v>0</v>
      </c>
      <c r="N71" s="71">
        <v>31083</v>
      </c>
      <c r="O71" s="72">
        <v>617</v>
      </c>
      <c r="P71" s="71"/>
      <c r="Q71" s="71">
        <f t="shared" si="20"/>
        <v>31083</v>
      </c>
      <c r="R71" s="70">
        <f t="shared" si="11"/>
        <v>1985</v>
      </c>
      <c r="S71" s="70">
        <f t="shared" si="21"/>
        <v>2</v>
      </c>
      <c r="T71" s="70">
        <f t="shared" si="22"/>
        <v>5</v>
      </c>
      <c r="U71" s="70">
        <f t="shared" si="23"/>
        <v>1984</v>
      </c>
      <c r="V71" s="73">
        <v>2899900</v>
      </c>
      <c r="W71" s="70"/>
      <c r="X71" s="70"/>
      <c r="Y71" s="73">
        <v>0</v>
      </c>
      <c r="Z71" s="73">
        <f t="shared" si="24"/>
        <v>2899900</v>
      </c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3">
        <f t="shared" si="25"/>
        <v>0</v>
      </c>
      <c r="AP71" s="70"/>
      <c r="AQ71" s="74">
        <f t="shared" si="26"/>
        <v>2899900</v>
      </c>
      <c r="AR71" s="70" t="s">
        <v>872</v>
      </c>
      <c r="AS71" s="70"/>
      <c r="AT71" s="70"/>
      <c r="AU71" s="70"/>
      <c r="AV71" s="70"/>
      <c r="AW71" s="70"/>
      <c r="AX71" s="70" t="s">
        <v>873</v>
      </c>
      <c r="AY71" s="70"/>
      <c r="AZ71" s="70"/>
      <c r="BA71" s="70"/>
      <c r="BB71" s="70"/>
      <c r="BC71" s="70"/>
      <c r="BD71" s="72">
        <v>617</v>
      </c>
      <c r="BE71" s="70" t="s">
        <v>80</v>
      </c>
      <c r="BF71" s="73"/>
      <c r="BG71" s="70"/>
      <c r="BH71" s="70">
        <f t="shared" si="27"/>
        <v>36</v>
      </c>
      <c r="BI71" s="70" t="s">
        <v>873</v>
      </c>
      <c r="BJ71" s="74">
        <f t="shared" si="28"/>
        <v>0</v>
      </c>
      <c r="BK71" s="70"/>
      <c r="BL71" s="70" t="s">
        <v>1046</v>
      </c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</row>
    <row r="72" spans="1:76" ht="18.75" customHeight="1" x14ac:dyDescent="0.4">
      <c r="A72" s="70">
        <v>68</v>
      </c>
      <c r="B72" s="70" t="s">
        <v>607</v>
      </c>
      <c r="C72" s="70" t="s">
        <v>221</v>
      </c>
      <c r="D72" s="70"/>
      <c r="E72" s="70" t="s">
        <v>140</v>
      </c>
      <c r="F72" s="70"/>
      <c r="G72" s="94">
        <v>1</v>
      </c>
      <c r="H72" s="94">
        <v>2</v>
      </c>
      <c r="I72" s="70" t="s">
        <v>607</v>
      </c>
      <c r="J72" s="70"/>
      <c r="K72" s="70"/>
      <c r="L72" s="70"/>
      <c r="M72" s="70">
        <v>0</v>
      </c>
      <c r="N72" s="71">
        <v>32233</v>
      </c>
      <c r="O72" s="72">
        <v>222</v>
      </c>
      <c r="P72" s="71"/>
      <c r="Q72" s="71">
        <f t="shared" si="20"/>
        <v>32233</v>
      </c>
      <c r="R72" s="70">
        <f t="shared" si="11"/>
        <v>1988</v>
      </c>
      <c r="S72" s="70">
        <f t="shared" si="21"/>
        <v>3</v>
      </c>
      <c r="T72" s="70">
        <f t="shared" si="22"/>
        <v>31</v>
      </c>
      <c r="U72" s="70">
        <f t="shared" si="23"/>
        <v>1987</v>
      </c>
      <c r="V72" s="73">
        <v>1043400</v>
      </c>
      <c r="W72" s="70"/>
      <c r="X72" s="70"/>
      <c r="Y72" s="73">
        <v>0</v>
      </c>
      <c r="Z72" s="73">
        <f t="shared" si="24"/>
        <v>1043400</v>
      </c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3">
        <f t="shared" si="25"/>
        <v>0</v>
      </c>
      <c r="AP72" s="70"/>
      <c r="AQ72" s="74">
        <f t="shared" si="26"/>
        <v>1043400</v>
      </c>
      <c r="AR72" s="70" t="s">
        <v>872</v>
      </c>
      <c r="AS72" s="70"/>
      <c r="AT72" s="70"/>
      <c r="AU72" s="70"/>
      <c r="AV72" s="70"/>
      <c r="AW72" s="70"/>
      <c r="AX72" s="70" t="s">
        <v>873</v>
      </c>
      <c r="AY72" s="70"/>
      <c r="AZ72" s="70"/>
      <c r="BA72" s="70"/>
      <c r="BB72" s="70"/>
      <c r="BC72" s="70"/>
      <c r="BD72" s="72">
        <v>222</v>
      </c>
      <c r="BE72" s="70" t="s">
        <v>80</v>
      </c>
      <c r="BF72" s="73"/>
      <c r="BG72" s="70"/>
      <c r="BH72" s="70">
        <f t="shared" si="27"/>
        <v>33</v>
      </c>
      <c r="BI72" s="70" t="s">
        <v>873</v>
      </c>
      <c r="BJ72" s="74">
        <f t="shared" si="28"/>
        <v>0</v>
      </c>
      <c r="BK72" s="70"/>
      <c r="BL72" s="70" t="s">
        <v>1047</v>
      </c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</row>
    <row r="73" spans="1:76" ht="18.75" customHeight="1" x14ac:dyDescent="0.4">
      <c r="A73" s="70">
        <v>69</v>
      </c>
      <c r="B73" s="70" t="s">
        <v>607</v>
      </c>
      <c r="C73" s="70" t="s">
        <v>222</v>
      </c>
      <c r="D73" s="70"/>
      <c r="E73" s="70" t="s">
        <v>140</v>
      </c>
      <c r="F73" s="70"/>
      <c r="G73" s="94">
        <v>1</v>
      </c>
      <c r="H73" s="94">
        <v>2</v>
      </c>
      <c r="I73" s="70" t="s">
        <v>607</v>
      </c>
      <c r="J73" s="70"/>
      <c r="K73" s="70"/>
      <c r="L73" s="70"/>
      <c r="M73" s="70">
        <v>0</v>
      </c>
      <c r="N73" s="71">
        <v>31079</v>
      </c>
      <c r="O73" s="72">
        <v>1139</v>
      </c>
      <c r="P73" s="71"/>
      <c r="Q73" s="71">
        <f t="shared" si="20"/>
        <v>31079</v>
      </c>
      <c r="R73" s="70">
        <f t="shared" si="11"/>
        <v>1985</v>
      </c>
      <c r="S73" s="70">
        <f t="shared" si="21"/>
        <v>2</v>
      </c>
      <c r="T73" s="70">
        <f t="shared" si="22"/>
        <v>1</v>
      </c>
      <c r="U73" s="70">
        <f t="shared" si="23"/>
        <v>1984</v>
      </c>
      <c r="V73" s="73">
        <v>5353300</v>
      </c>
      <c r="W73" s="70"/>
      <c r="X73" s="70"/>
      <c r="Y73" s="73">
        <v>0</v>
      </c>
      <c r="Z73" s="73">
        <f t="shared" si="24"/>
        <v>5353300</v>
      </c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3">
        <f t="shared" si="25"/>
        <v>0</v>
      </c>
      <c r="AP73" s="70"/>
      <c r="AQ73" s="74">
        <f t="shared" si="26"/>
        <v>5353300</v>
      </c>
      <c r="AR73" s="70" t="s">
        <v>872</v>
      </c>
      <c r="AS73" s="70"/>
      <c r="AT73" s="70"/>
      <c r="AU73" s="70"/>
      <c r="AV73" s="70"/>
      <c r="AW73" s="70"/>
      <c r="AX73" s="70" t="s">
        <v>873</v>
      </c>
      <c r="AY73" s="70"/>
      <c r="AZ73" s="70"/>
      <c r="BA73" s="70"/>
      <c r="BB73" s="70"/>
      <c r="BC73" s="70"/>
      <c r="BD73" s="72">
        <v>1139</v>
      </c>
      <c r="BE73" s="70" t="s">
        <v>80</v>
      </c>
      <c r="BF73" s="73"/>
      <c r="BG73" s="70"/>
      <c r="BH73" s="70">
        <f t="shared" si="27"/>
        <v>36</v>
      </c>
      <c r="BI73" s="70" t="s">
        <v>873</v>
      </c>
      <c r="BJ73" s="74">
        <f t="shared" si="28"/>
        <v>0</v>
      </c>
      <c r="BK73" s="70"/>
      <c r="BL73" s="70" t="s">
        <v>1048</v>
      </c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</row>
    <row r="74" spans="1:76" ht="18.75" customHeight="1" x14ac:dyDescent="0.4">
      <c r="A74" s="70">
        <v>70</v>
      </c>
      <c r="B74" s="70" t="s">
        <v>607</v>
      </c>
      <c r="C74" s="70" t="s">
        <v>223</v>
      </c>
      <c r="D74" s="70"/>
      <c r="E74" s="70" t="s">
        <v>140</v>
      </c>
      <c r="F74" s="70"/>
      <c r="G74" s="94">
        <v>1</v>
      </c>
      <c r="H74" s="94">
        <v>2</v>
      </c>
      <c r="I74" s="70" t="s">
        <v>607</v>
      </c>
      <c r="J74" s="70"/>
      <c r="K74" s="70"/>
      <c r="L74" s="70"/>
      <c r="M74" s="70">
        <v>0</v>
      </c>
      <c r="N74" s="71">
        <v>31019</v>
      </c>
      <c r="O74" s="72">
        <v>982</v>
      </c>
      <c r="P74" s="71"/>
      <c r="Q74" s="71">
        <f t="shared" si="20"/>
        <v>31019</v>
      </c>
      <c r="R74" s="70">
        <f t="shared" si="11"/>
        <v>1984</v>
      </c>
      <c r="S74" s="70">
        <f t="shared" si="21"/>
        <v>12</v>
      </c>
      <c r="T74" s="70">
        <f t="shared" si="22"/>
        <v>3</v>
      </c>
      <c r="U74" s="70">
        <f t="shared" si="23"/>
        <v>1984</v>
      </c>
      <c r="V74" s="73">
        <v>4615400</v>
      </c>
      <c r="W74" s="70"/>
      <c r="X74" s="70"/>
      <c r="Y74" s="73">
        <v>0</v>
      </c>
      <c r="Z74" s="73">
        <f t="shared" si="24"/>
        <v>4615400</v>
      </c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3">
        <f t="shared" si="25"/>
        <v>0</v>
      </c>
      <c r="AP74" s="70"/>
      <c r="AQ74" s="74">
        <f t="shared" si="26"/>
        <v>4615400</v>
      </c>
      <c r="AR74" s="70" t="s">
        <v>872</v>
      </c>
      <c r="AS74" s="70"/>
      <c r="AT74" s="70"/>
      <c r="AU74" s="70"/>
      <c r="AV74" s="70"/>
      <c r="AW74" s="70"/>
      <c r="AX74" s="70" t="s">
        <v>873</v>
      </c>
      <c r="AY74" s="70"/>
      <c r="AZ74" s="70"/>
      <c r="BA74" s="70"/>
      <c r="BB74" s="70"/>
      <c r="BC74" s="70"/>
      <c r="BD74" s="72">
        <v>982</v>
      </c>
      <c r="BE74" s="70" t="s">
        <v>80</v>
      </c>
      <c r="BF74" s="73"/>
      <c r="BG74" s="70"/>
      <c r="BH74" s="70">
        <f t="shared" si="27"/>
        <v>36</v>
      </c>
      <c r="BI74" s="70" t="s">
        <v>873</v>
      </c>
      <c r="BJ74" s="74">
        <f t="shared" si="28"/>
        <v>0</v>
      </c>
      <c r="BK74" s="70"/>
      <c r="BL74" s="70" t="s">
        <v>1049</v>
      </c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</row>
    <row r="75" spans="1:76" ht="18.75" customHeight="1" x14ac:dyDescent="0.4">
      <c r="A75" s="70">
        <v>71</v>
      </c>
      <c r="B75" s="70" t="s">
        <v>607</v>
      </c>
      <c r="C75" s="70" t="s">
        <v>224</v>
      </c>
      <c r="D75" s="70"/>
      <c r="E75" s="70" t="s">
        <v>140</v>
      </c>
      <c r="F75" s="70"/>
      <c r="G75" s="94">
        <v>1</v>
      </c>
      <c r="H75" s="94">
        <v>2</v>
      </c>
      <c r="I75" s="70" t="s">
        <v>607</v>
      </c>
      <c r="J75" s="70"/>
      <c r="K75" s="70"/>
      <c r="L75" s="70"/>
      <c r="M75" s="70">
        <v>0</v>
      </c>
      <c r="N75" s="71">
        <v>31083</v>
      </c>
      <c r="O75" s="72">
        <v>471</v>
      </c>
      <c r="P75" s="71"/>
      <c r="Q75" s="71">
        <f t="shared" si="20"/>
        <v>31083</v>
      </c>
      <c r="R75" s="70">
        <f t="shared" si="11"/>
        <v>1985</v>
      </c>
      <c r="S75" s="70">
        <f t="shared" si="21"/>
        <v>2</v>
      </c>
      <c r="T75" s="70">
        <f t="shared" si="22"/>
        <v>5</v>
      </c>
      <c r="U75" s="70">
        <f t="shared" si="23"/>
        <v>1984</v>
      </c>
      <c r="V75" s="73">
        <v>2213700</v>
      </c>
      <c r="W75" s="70"/>
      <c r="X75" s="70"/>
      <c r="Y75" s="73">
        <v>0</v>
      </c>
      <c r="Z75" s="73">
        <f t="shared" si="24"/>
        <v>2213700</v>
      </c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3">
        <f t="shared" si="25"/>
        <v>0</v>
      </c>
      <c r="AP75" s="70"/>
      <c r="AQ75" s="74">
        <f t="shared" si="26"/>
        <v>2213700</v>
      </c>
      <c r="AR75" s="70" t="s">
        <v>872</v>
      </c>
      <c r="AS75" s="70"/>
      <c r="AT75" s="70"/>
      <c r="AU75" s="70"/>
      <c r="AV75" s="70"/>
      <c r="AW75" s="70"/>
      <c r="AX75" s="70" t="s">
        <v>873</v>
      </c>
      <c r="AY75" s="70"/>
      <c r="AZ75" s="70"/>
      <c r="BA75" s="70"/>
      <c r="BB75" s="70"/>
      <c r="BC75" s="70"/>
      <c r="BD75" s="72">
        <v>471</v>
      </c>
      <c r="BE75" s="70" t="s">
        <v>80</v>
      </c>
      <c r="BF75" s="73"/>
      <c r="BG75" s="70"/>
      <c r="BH75" s="70">
        <f t="shared" si="27"/>
        <v>36</v>
      </c>
      <c r="BI75" s="70" t="s">
        <v>873</v>
      </c>
      <c r="BJ75" s="74">
        <f t="shared" si="28"/>
        <v>0</v>
      </c>
      <c r="BK75" s="70"/>
      <c r="BL75" s="70" t="s">
        <v>1050</v>
      </c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</row>
    <row r="76" spans="1:76" ht="18.75" customHeight="1" x14ac:dyDescent="0.4">
      <c r="A76" s="70">
        <v>72</v>
      </c>
      <c r="B76" s="70" t="s">
        <v>607</v>
      </c>
      <c r="C76" s="70" t="s">
        <v>225</v>
      </c>
      <c r="D76" s="70"/>
      <c r="E76" s="70" t="s">
        <v>140</v>
      </c>
      <c r="F76" s="70"/>
      <c r="G76" s="94">
        <v>1</v>
      </c>
      <c r="H76" s="94">
        <v>2</v>
      </c>
      <c r="I76" s="70" t="s">
        <v>607</v>
      </c>
      <c r="J76" s="70"/>
      <c r="K76" s="70"/>
      <c r="L76" s="70"/>
      <c r="M76" s="70">
        <v>0</v>
      </c>
      <c r="N76" s="71">
        <v>31194</v>
      </c>
      <c r="O76" s="72">
        <v>1166</v>
      </c>
      <c r="P76" s="71"/>
      <c r="Q76" s="71">
        <f t="shared" si="20"/>
        <v>31194</v>
      </c>
      <c r="R76" s="70">
        <f t="shared" si="11"/>
        <v>1985</v>
      </c>
      <c r="S76" s="70">
        <f t="shared" si="21"/>
        <v>5</v>
      </c>
      <c r="T76" s="70">
        <f t="shared" si="22"/>
        <v>27</v>
      </c>
      <c r="U76" s="70">
        <f t="shared" si="23"/>
        <v>1985</v>
      </c>
      <c r="V76" s="73">
        <v>5480200</v>
      </c>
      <c r="W76" s="70"/>
      <c r="X76" s="70"/>
      <c r="Y76" s="73">
        <v>0</v>
      </c>
      <c r="Z76" s="73">
        <f t="shared" si="24"/>
        <v>5480200</v>
      </c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3">
        <f t="shared" si="25"/>
        <v>0</v>
      </c>
      <c r="AP76" s="70"/>
      <c r="AQ76" s="74">
        <f t="shared" si="26"/>
        <v>5480200</v>
      </c>
      <c r="AR76" s="70" t="s">
        <v>872</v>
      </c>
      <c r="AS76" s="70"/>
      <c r="AT76" s="70"/>
      <c r="AU76" s="70"/>
      <c r="AV76" s="70"/>
      <c r="AW76" s="70"/>
      <c r="AX76" s="70" t="s">
        <v>873</v>
      </c>
      <c r="AY76" s="70"/>
      <c r="AZ76" s="70"/>
      <c r="BA76" s="70"/>
      <c r="BB76" s="70"/>
      <c r="BC76" s="70"/>
      <c r="BD76" s="72">
        <v>1166</v>
      </c>
      <c r="BE76" s="70" t="s">
        <v>80</v>
      </c>
      <c r="BF76" s="73"/>
      <c r="BG76" s="70"/>
      <c r="BH76" s="70">
        <f t="shared" si="27"/>
        <v>35</v>
      </c>
      <c r="BI76" s="70" t="s">
        <v>873</v>
      </c>
      <c r="BJ76" s="74">
        <f t="shared" si="28"/>
        <v>0</v>
      </c>
      <c r="BK76" s="70"/>
      <c r="BL76" s="70" t="s">
        <v>1051</v>
      </c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</row>
    <row r="77" spans="1:76" ht="18.75" customHeight="1" x14ac:dyDescent="0.4">
      <c r="A77" s="70">
        <v>73</v>
      </c>
      <c r="B77" s="70" t="s">
        <v>607</v>
      </c>
      <c r="C77" s="70" t="s">
        <v>226</v>
      </c>
      <c r="D77" s="70"/>
      <c r="E77" s="70" t="s">
        <v>140</v>
      </c>
      <c r="F77" s="70"/>
      <c r="G77" s="94">
        <v>1</v>
      </c>
      <c r="H77" s="94">
        <v>2</v>
      </c>
      <c r="I77" s="70" t="s">
        <v>607</v>
      </c>
      <c r="J77" s="70"/>
      <c r="K77" s="70"/>
      <c r="L77" s="70"/>
      <c r="M77" s="70">
        <v>0</v>
      </c>
      <c r="N77" s="71">
        <v>31194</v>
      </c>
      <c r="O77" s="72">
        <v>37</v>
      </c>
      <c r="P77" s="71"/>
      <c r="Q77" s="71">
        <f t="shared" si="20"/>
        <v>31194</v>
      </c>
      <c r="R77" s="70">
        <f t="shared" si="11"/>
        <v>1985</v>
      </c>
      <c r="S77" s="70">
        <f t="shared" si="21"/>
        <v>5</v>
      </c>
      <c r="T77" s="70">
        <f t="shared" si="22"/>
        <v>27</v>
      </c>
      <c r="U77" s="70">
        <f t="shared" si="23"/>
        <v>1985</v>
      </c>
      <c r="V77" s="73">
        <v>173900</v>
      </c>
      <c r="W77" s="70"/>
      <c r="X77" s="70"/>
      <c r="Y77" s="73">
        <v>0</v>
      </c>
      <c r="Z77" s="73">
        <f t="shared" si="24"/>
        <v>173900</v>
      </c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3">
        <f t="shared" si="25"/>
        <v>0</v>
      </c>
      <c r="AP77" s="70"/>
      <c r="AQ77" s="74">
        <f t="shared" si="26"/>
        <v>173900</v>
      </c>
      <c r="AR77" s="70" t="s">
        <v>872</v>
      </c>
      <c r="AS77" s="70"/>
      <c r="AT77" s="70"/>
      <c r="AU77" s="70"/>
      <c r="AV77" s="70"/>
      <c r="AW77" s="70"/>
      <c r="AX77" s="70" t="s">
        <v>873</v>
      </c>
      <c r="AY77" s="70"/>
      <c r="AZ77" s="70"/>
      <c r="BA77" s="70"/>
      <c r="BB77" s="70"/>
      <c r="BC77" s="70"/>
      <c r="BD77" s="72">
        <v>37</v>
      </c>
      <c r="BE77" s="70" t="s">
        <v>80</v>
      </c>
      <c r="BF77" s="73"/>
      <c r="BG77" s="70"/>
      <c r="BH77" s="70">
        <f t="shared" si="27"/>
        <v>35</v>
      </c>
      <c r="BI77" s="70" t="s">
        <v>873</v>
      </c>
      <c r="BJ77" s="74">
        <f t="shared" si="28"/>
        <v>0</v>
      </c>
      <c r="BK77" s="70"/>
      <c r="BL77" s="70" t="s">
        <v>1052</v>
      </c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</row>
    <row r="78" spans="1:76" ht="18.75" customHeight="1" x14ac:dyDescent="0.4">
      <c r="A78" s="70">
        <v>74</v>
      </c>
      <c r="B78" s="70" t="s">
        <v>607</v>
      </c>
      <c r="C78" s="70" t="s">
        <v>227</v>
      </c>
      <c r="D78" s="70"/>
      <c r="E78" s="70" t="s">
        <v>140</v>
      </c>
      <c r="F78" s="70"/>
      <c r="G78" s="94">
        <v>1</v>
      </c>
      <c r="H78" s="94">
        <v>2</v>
      </c>
      <c r="I78" s="70" t="s">
        <v>607</v>
      </c>
      <c r="J78" s="70"/>
      <c r="K78" s="70"/>
      <c r="L78" s="70"/>
      <c r="M78" s="70">
        <v>0</v>
      </c>
      <c r="N78" s="71">
        <v>31194</v>
      </c>
      <c r="O78" s="72">
        <v>969</v>
      </c>
      <c r="P78" s="71"/>
      <c r="Q78" s="71">
        <f t="shared" si="20"/>
        <v>31194</v>
      </c>
      <c r="R78" s="70">
        <f t="shared" si="11"/>
        <v>1985</v>
      </c>
      <c r="S78" s="70">
        <f t="shared" si="21"/>
        <v>5</v>
      </c>
      <c r="T78" s="70">
        <f t="shared" si="22"/>
        <v>27</v>
      </c>
      <c r="U78" s="70">
        <f t="shared" si="23"/>
        <v>1985</v>
      </c>
      <c r="V78" s="73">
        <v>4554300</v>
      </c>
      <c r="W78" s="70"/>
      <c r="X78" s="70"/>
      <c r="Y78" s="73">
        <v>0</v>
      </c>
      <c r="Z78" s="73">
        <f t="shared" si="24"/>
        <v>4554300</v>
      </c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3">
        <f t="shared" si="25"/>
        <v>0</v>
      </c>
      <c r="AP78" s="70"/>
      <c r="AQ78" s="74">
        <f t="shared" si="26"/>
        <v>4554300</v>
      </c>
      <c r="AR78" s="70" t="s">
        <v>872</v>
      </c>
      <c r="AS78" s="70"/>
      <c r="AT78" s="70"/>
      <c r="AU78" s="70"/>
      <c r="AV78" s="70"/>
      <c r="AW78" s="70"/>
      <c r="AX78" s="70" t="s">
        <v>873</v>
      </c>
      <c r="AY78" s="70"/>
      <c r="AZ78" s="70"/>
      <c r="BA78" s="70"/>
      <c r="BB78" s="70"/>
      <c r="BC78" s="70"/>
      <c r="BD78" s="72">
        <v>969</v>
      </c>
      <c r="BE78" s="70" t="s">
        <v>80</v>
      </c>
      <c r="BF78" s="73"/>
      <c r="BG78" s="70"/>
      <c r="BH78" s="70">
        <f t="shared" si="27"/>
        <v>35</v>
      </c>
      <c r="BI78" s="70" t="s">
        <v>873</v>
      </c>
      <c r="BJ78" s="74">
        <f t="shared" si="28"/>
        <v>0</v>
      </c>
      <c r="BK78" s="70"/>
      <c r="BL78" s="70" t="s">
        <v>1053</v>
      </c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</row>
    <row r="79" spans="1:76" ht="18.75" customHeight="1" x14ac:dyDescent="0.4">
      <c r="A79" s="70">
        <v>75</v>
      </c>
      <c r="B79" s="70" t="s">
        <v>607</v>
      </c>
      <c r="C79" s="70" t="s">
        <v>228</v>
      </c>
      <c r="D79" s="70"/>
      <c r="E79" s="70" t="s">
        <v>140</v>
      </c>
      <c r="F79" s="70"/>
      <c r="G79" s="94">
        <v>1</v>
      </c>
      <c r="H79" s="94">
        <v>2</v>
      </c>
      <c r="I79" s="70" t="s">
        <v>607</v>
      </c>
      <c r="J79" s="70"/>
      <c r="K79" s="70"/>
      <c r="L79" s="70"/>
      <c r="M79" s="70">
        <v>0</v>
      </c>
      <c r="N79" s="71">
        <v>31194</v>
      </c>
      <c r="O79" s="72">
        <v>923</v>
      </c>
      <c r="P79" s="71"/>
      <c r="Q79" s="71">
        <f t="shared" si="20"/>
        <v>31194</v>
      </c>
      <c r="R79" s="70">
        <f t="shared" si="11"/>
        <v>1985</v>
      </c>
      <c r="S79" s="70">
        <f t="shared" si="21"/>
        <v>5</v>
      </c>
      <c r="T79" s="70">
        <f t="shared" si="22"/>
        <v>27</v>
      </c>
      <c r="U79" s="70">
        <f t="shared" si="23"/>
        <v>1985</v>
      </c>
      <c r="V79" s="73">
        <v>4338100</v>
      </c>
      <c r="W79" s="70"/>
      <c r="X79" s="70"/>
      <c r="Y79" s="73">
        <v>0</v>
      </c>
      <c r="Z79" s="73">
        <f t="shared" si="24"/>
        <v>4338100</v>
      </c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3">
        <f t="shared" si="25"/>
        <v>0</v>
      </c>
      <c r="AP79" s="70"/>
      <c r="AQ79" s="74">
        <f t="shared" si="26"/>
        <v>4338100</v>
      </c>
      <c r="AR79" s="70" t="s">
        <v>872</v>
      </c>
      <c r="AS79" s="70"/>
      <c r="AT79" s="70"/>
      <c r="AU79" s="70"/>
      <c r="AV79" s="70"/>
      <c r="AW79" s="70"/>
      <c r="AX79" s="70" t="s">
        <v>873</v>
      </c>
      <c r="AY79" s="70"/>
      <c r="AZ79" s="70"/>
      <c r="BA79" s="70"/>
      <c r="BB79" s="70"/>
      <c r="BC79" s="70"/>
      <c r="BD79" s="72">
        <v>923</v>
      </c>
      <c r="BE79" s="70" t="s">
        <v>80</v>
      </c>
      <c r="BF79" s="73"/>
      <c r="BG79" s="70"/>
      <c r="BH79" s="70">
        <f t="shared" si="27"/>
        <v>35</v>
      </c>
      <c r="BI79" s="70" t="s">
        <v>873</v>
      </c>
      <c r="BJ79" s="74">
        <f t="shared" si="28"/>
        <v>0</v>
      </c>
      <c r="BK79" s="70"/>
      <c r="BL79" s="70" t="s">
        <v>1054</v>
      </c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</row>
    <row r="80" spans="1:76" ht="18.75" customHeight="1" x14ac:dyDescent="0.4">
      <c r="A80" s="70">
        <v>76</v>
      </c>
      <c r="B80" s="70" t="s">
        <v>607</v>
      </c>
      <c r="C80" s="70" t="s">
        <v>229</v>
      </c>
      <c r="D80" s="70"/>
      <c r="E80" s="70" t="s">
        <v>140</v>
      </c>
      <c r="F80" s="70"/>
      <c r="G80" s="94">
        <v>1</v>
      </c>
      <c r="H80" s="94">
        <v>2</v>
      </c>
      <c r="I80" s="70" t="s">
        <v>607</v>
      </c>
      <c r="J80" s="70"/>
      <c r="K80" s="70"/>
      <c r="L80" s="70"/>
      <c r="M80" s="70">
        <v>0</v>
      </c>
      <c r="N80" s="71">
        <v>31194</v>
      </c>
      <c r="O80" s="72">
        <v>540</v>
      </c>
      <c r="P80" s="71"/>
      <c r="Q80" s="71">
        <f t="shared" si="20"/>
        <v>31194</v>
      </c>
      <c r="R80" s="70">
        <f t="shared" si="11"/>
        <v>1985</v>
      </c>
      <c r="S80" s="70">
        <f t="shared" si="21"/>
        <v>5</v>
      </c>
      <c r="T80" s="70">
        <f t="shared" si="22"/>
        <v>27</v>
      </c>
      <c r="U80" s="70">
        <f t="shared" si="23"/>
        <v>1985</v>
      </c>
      <c r="V80" s="73">
        <v>2538000</v>
      </c>
      <c r="W80" s="70"/>
      <c r="X80" s="70"/>
      <c r="Y80" s="73">
        <v>0</v>
      </c>
      <c r="Z80" s="73">
        <f t="shared" si="24"/>
        <v>2538000</v>
      </c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3">
        <f t="shared" si="25"/>
        <v>0</v>
      </c>
      <c r="AP80" s="70"/>
      <c r="AQ80" s="74">
        <f t="shared" si="26"/>
        <v>2538000</v>
      </c>
      <c r="AR80" s="70" t="s">
        <v>872</v>
      </c>
      <c r="AS80" s="70"/>
      <c r="AT80" s="70"/>
      <c r="AU80" s="70"/>
      <c r="AV80" s="70"/>
      <c r="AW80" s="70"/>
      <c r="AX80" s="70" t="s">
        <v>873</v>
      </c>
      <c r="AY80" s="70"/>
      <c r="AZ80" s="70"/>
      <c r="BA80" s="70"/>
      <c r="BB80" s="70"/>
      <c r="BC80" s="70"/>
      <c r="BD80" s="72">
        <v>540</v>
      </c>
      <c r="BE80" s="70" t="s">
        <v>80</v>
      </c>
      <c r="BF80" s="73"/>
      <c r="BG80" s="70"/>
      <c r="BH80" s="70">
        <f t="shared" si="27"/>
        <v>35</v>
      </c>
      <c r="BI80" s="70" t="s">
        <v>873</v>
      </c>
      <c r="BJ80" s="74">
        <f t="shared" si="28"/>
        <v>0</v>
      </c>
      <c r="BK80" s="70"/>
      <c r="BL80" s="70" t="s">
        <v>1055</v>
      </c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</row>
    <row r="81" spans="1:76" ht="18.75" customHeight="1" x14ac:dyDescent="0.4">
      <c r="A81" s="70">
        <v>77</v>
      </c>
      <c r="B81" s="70" t="s">
        <v>607</v>
      </c>
      <c r="C81" s="70" t="s">
        <v>230</v>
      </c>
      <c r="D81" s="70"/>
      <c r="E81" s="70" t="s">
        <v>140</v>
      </c>
      <c r="F81" s="70"/>
      <c r="G81" s="94">
        <v>1</v>
      </c>
      <c r="H81" s="94">
        <v>2</v>
      </c>
      <c r="I81" s="70" t="s">
        <v>607</v>
      </c>
      <c r="J81" s="70"/>
      <c r="K81" s="70"/>
      <c r="L81" s="70"/>
      <c r="M81" s="70">
        <v>0</v>
      </c>
      <c r="N81" s="71">
        <v>31091</v>
      </c>
      <c r="O81" s="72">
        <v>380</v>
      </c>
      <c r="P81" s="71"/>
      <c r="Q81" s="71">
        <f t="shared" si="20"/>
        <v>31091</v>
      </c>
      <c r="R81" s="70">
        <f t="shared" si="11"/>
        <v>1985</v>
      </c>
      <c r="S81" s="70">
        <f t="shared" si="21"/>
        <v>2</v>
      </c>
      <c r="T81" s="70">
        <f t="shared" si="22"/>
        <v>13</v>
      </c>
      <c r="U81" s="70">
        <f t="shared" si="23"/>
        <v>1984</v>
      </c>
      <c r="V81" s="73">
        <v>1786000</v>
      </c>
      <c r="W81" s="70"/>
      <c r="X81" s="70"/>
      <c r="Y81" s="73">
        <v>0</v>
      </c>
      <c r="Z81" s="73">
        <f t="shared" si="24"/>
        <v>1786000</v>
      </c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3">
        <f t="shared" si="25"/>
        <v>0</v>
      </c>
      <c r="AP81" s="70"/>
      <c r="AQ81" s="74">
        <f t="shared" si="26"/>
        <v>1786000</v>
      </c>
      <c r="AR81" s="70" t="s">
        <v>872</v>
      </c>
      <c r="AS81" s="70"/>
      <c r="AT81" s="70"/>
      <c r="AU81" s="70"/>
      <c r="AV81" s="70"/>
      <c r="AW81" s="70"/>
      <c r="AX81" s="70" t="s">
        <v>873</v>
      </c>
      <c r="AY81" s="70"/>
      <c r="AZ81" s="70"/>
      <c r="BA81" s="70"/>
      <c r="BB81" s="70"/>
      <c r="BC81" s="70"/>
      <c r="BD81" s="72">
        <v>380</v>
      </c>
      <c r="BE81" s="70" t="s">
        <v>80</v>
      </c>
      <c r="BF81" s="73"/>
      <c r="BG81" s="70"/>
      <c r="BH81" s="70">
        <f t="shared" si="27"/>
        <v>36</v>
      </c>
      <c r="BI81" s="70" t="s">
        <v>873</v>
      </c>
      <c r="BJ81" s="74">
        <f t="shared" si="28"/>
        <v>0</v>
      </c>
      <c r="BK81" s="70"/>
      <c r="BL81" s="70" t="s">
        <v>1056</v>
      </c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</row>
    <row r="82" spans="1:76" ht="18.75" customHeight="1" x14ac:dyDescent="0.4">
      <c r="A82" s="70">
        <v>78</v>
      </c>
      <c r="B82" s="70" t="s">
        <v>607</v>
      </c>
      <c r="C82" s="70" t="s">
        <v>231</v>
      </c>
      <c r="D82" s="70"/>
      <c r="E82" s="70" t="s">
        <v>140</v>
      </c>
      <c r="F82" s="70"/>
      <c r="G82" s="94">
        <v>1</v>
      </c>
      <c r="H82" s="94">
        <v>2</v>
      </c>
      <c r="I82" s="70" t="s">
        <v>607</v>
      </c>
      <c r="J82" s="70"/>
      <c r="K82" s="70"/>
      <c r="L82" s="70"/>
      <c r="M82" s="70">
        <v>0</v>
      </c>
      <c r="N82" s="71">
        <v>29910</v>
      </c>
      <c r="O82" s="72">
        <v>993</v>
      </c>
      <c r="P82" s="71"/>
      <c r="Q82" s="71">
        <f t="shared" si="20"/>
        <v>29910</v>
      </c>
      <c r="R82" s="70">
        <f t="shared" si="11"/>
        <v>1981</v>
      </c>
      <c r="S82" s="70">
        <f t="shared" si="21"/>
        <v>11</v>
      </c>
      <c r="T82" s="70">
        <f t="shared" si="22"/>
        <v>20</v>
      </c>
      <c r="U82" s="70">
        <f t="shared" si="23"/>
        <v>1981</v>
      </c>
      <c r="V82" s="73">
        <v>4667100</v>
      </c>
      <c r="W82" s="70"/>
      <c r="X82" s="70"/>
      <c r="Y82" s="73">
        <v>0</v>
      </c>
      <c r="Z82" s="73">
        <f t="shared" si="24"/>
        <v>4667100</v>
      </c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3">
        <f t="shared" si="25"/>
        <v>0</v>
      </c>
      <c r="AP82" s="70"/>
      <c r="AQ82" s="74">
        <f t="shared" si="26"/>
        <v>4667100</v>
      </c>
      <c r="AR82" s="70" t="s">
        <v>872</v>
      </c>
      <c r="AS82" s="70"/>
      <c r="AT82" s="70"/>
      <c r="AU82" s="70"/>
      <c r="AV82" s="70"/>
      <c r="AW82" s="70"/>
      <c r="AX82" s="70" t="s">
        <v>873</v>
      </c>
      <c r="AY82" s="70"/>
      <c r="AZ82" s="70"/>
      <c r="BA82" s="70"/>
      <c r="BB82" s="70"/>
      <c r="BC82" s="70"/>
      <c r="BD82" s="72">
        <v>993</v>
      </c>
      <c r="BE82" s="70" t="s">
        <v>80</v>
      </c>
      <c r="BF82" s="73"/>
      <c r="BG82" s="70"/>
      <c r="BH82" s="70">
        <f t="shared" si="27"/>
        <v>39</v>
      </c>
      <c r="BI82" s="70" t="s">
        <v>873</v>
      </c>
      <c r="BJ82" s="74">
        <f t="shared" si="28"/>
        <v>0</v>
      </c>
      <c r="BK82" s="70"/>
      <c r="BL82" s="70" t="s">
        <v>1057</v>
      </c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</row>
    <row r="83" spans="1:76" ht="18.75" customHeight="1" x14ac:dyDescent="0.4">
      <c r="A83" s="70">
        <v>79</v>
      </c>
      <c r="B83" s="70" t="s">
        <v>607</v>
      </c>
      <c r="C83" s="70" t="s">
        <v>232</v>
      </c>
      <c r="D83" s="70"/>
      <c r="E83" s="70" t="s">
        <v>140</v>
      </c>
      <c r="F83" s="70"/>
      <c r="G83" s="94">
        <v>1</v>
      </c>
      <c r="H83" s="94">
        <v>2</v>
      </c>
      <c r="I83" s="70" t="s">
        <v>607</v>
      </c>
      <c r="J83" s="70"/>
      <c r="K83" s="70"/>
      <c r="L83" s="70"/>
      <c r="M83" s="70">
        <v>0</v>
      </c>
      <c r="N83" s="71">
        <v>31187</v>
      </c>
      <c r="O83" s="72">
        <v>2.21</v>
      </c>
      <c r="P83" s="71"/>
      <c r="Q83" s="71">
        <f t="shared" si="20"/>
        <v>31187</v>
      </c>
      <c r="R83" s="70">
        <f t="shared" si="11"/>
        <v>1985</v>
      </c>
      <c r="S83" s="70">
        <f t="shared" si="21"/>
        <v>5</v>
      </c>
      <c r="T83" s="70">
        <f t="shared" si="22"/>
        <v>20</v>
      </c>
      <c r="U83" s="70">
        <f t="shared" si="23"/>
        <v>1985</v>
      </c>
      <c r="V83" s="73">
        <v>10387</v>
      </c>
      <c r="W83" s="70"/>
      <c r="X83" s="70"/>
      <c r="Y83" s="73">
        <v>0</v>
      </c>
      <c r="Z83" s="73">
        <f t="shared" si="24"/>
        <v>10387</v>
      </c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3">
        <f t="shared" si="25"/>
        <v>0</v>
      </c>
      <c r="AP83" s="70"/>
      <c r="AQ83" s="74">
        <f t="shared" si="26"/>
        <v>10387</v>
      </c>
      <c r="AR83" s="70" t="s">
        <v>872</v>
      </c>
      <c r="AS83" s="70"/>
      <c r="AT83" s="70"/>
      <c r="AU83" s="70"/>
      <c r="AV83" s="70"/>
      <c r="AW83" s="70"/>
      <c r="AX83" s="70" t="s">
        <v>873</v>
      </c>
      <c r="AY83" s="70"/>
      <c r="AZ83" s="70"/>
      <c r="BA83" s="70"/>
      <c r="BB83" s="70"/>
      <c r="BC83" s="70"/>
      <c r="BD83" s="72">
        <v>2.21</v>
      </c>
      <c r="BE83" s="70" t="s">
        <v>80</v>
      </c>
      <c r="BF83" s="73"/>
      <c r="BG83" s="70"/>
      <c r="BH83" s="70">
        <f t="shared" si="27"/>
        <v>35</v>
      </c>
      <c r="BI83" s="70" t="s">
        <v>873</v>
      </c>
      <c r="BJ83" s="74">
        <f t="shared" si="28"/>
        <v>0</v>
      </c>
      <c r="BK83" s="70"/>
      <c r="BL83" s="70" t="s">
        <v>1058</v>
      </c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</row>
    <row r="84" spans="1:76" ht="18.75" customHeight="1" x14ac:dyDescent="0.4">
      <c r="A84" s="70">
        <v>80</v>
      </c>
      <c r="B84" s="70" t="s">
        <v>607</v>
      </c>
      <c r="C84" s="70" t="s">
        <v>233</v>
      </c>
      <c r="D84" s="70"/>
      <c r="E84" s="70" t="s">
        <v>140</v>
      </c>
      <c r="F84" s="70"/>
      <c r="G84" s="94">
        <v>1</v>
      </c>
      <c r="H84" s="94">
        <v>2</v>
      </c>
      <c r="I84" s="70" t="s">
        <v>607</v>
      </c>
      <c r="J84" s="70"/>
      <c r="K84" s="70"/>
      <c r="L84" s="70"/>
      <c r="M84" s="70">
        <v>0</v>
      </c>
      <c r="N84" s="71">
        <v>31187</v>
      </c>
      <c r="O84" s="72">
        <v>1077</v>
      </c>
      <c r="P84" s="71"/>
      <c r="Q84" s="71">
        <f t="shared" si="20"/>
        <v>31187</v>
      </c>
      <c r="R84" s="70">
        <f t="shared" si="11"/>
        <v>1985</v>
      </c>
      <c r="S84" s="70">
        <f t="shared" si="21"/>
        <v>5</v>
      </c>
      <c r="T84" s="70">
        <f t="shared" si="22"/>
        <v>20</v>
      </c>
      <c r="U84" s="70">
        <f t="shared" si="23"/>
        <v>1985</v>
      </c>
      <c r="V84" s="73">
        <v>5061900</v>
      </c>
      <c r="W84" s="70"/>
      <c r="X84" s="70"/>
      <c r="Y84" s="73">
        <v>0</v>
      </c>
      <c r="Z84" s="73">
        <f t="shared" si="24"/>
        <v>5061900</v>
      </c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3">
        <f t="shared" si="25"/>
        <v>0</v>
      </c>
      <c r="AP84" s="70"/>
      <c r="AQ84" s="74">
        <f t="shared" si="26"/>
        <v>5061900</v>
      </c>
      <c r="AR84" s="70" t="s">
        <v>872</v>
      </c>
      <c r="AS84" s="70"/>
      <c r="AT84" s="70"/>
      <c r="AU84" s="70"/>
      <c r="AV84" s="70"/>
      <c r="AW84" s="70"/>
      <c r="AX84" s="70" t="s">
        <v>873</v>
      </c>
      <c r="AY84" s="70"/>
      <c r="AZ84" s="70"/>
      <c r="BA84" s="70"/>
      <c r="BB84" s="70"/>
      <c r="BC84" s="70"/>
      <c r="BD84" s="72">
        <v>1077</v>
      </c>
      <c r="BE84" s="70" t="s">
        <v>80</v>
      </c>
      <c r="BF84" s="73"/>
      <c r="BG84" s="70"/>
      <c r="BH84" s="70">
        <f t="shared" si="27"/>
        <v>35</v>
      </c>
      <c r="BI84" s="70" t="s">
        <v>873</v>
      </c>
      <c r="BJ84" s="74">
        <f t="shared" si="28"/>
        <v>0</v>
      </c>
      <c r="BK84" s="70"/>
      <c r="BL84" s="70" t="s">
        <v>1059</v>
      </c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</row>
    <row r="85" spans="1:76" ht="18.75" customHeight="1" x14ac:dyDescent="0.4">
      <c r="A85" s="70">
        <v>81</v>
      </c>
      <c r="B85" s="70" t="s">
        <v>607</v>
      </c>
      <c r="C85" s="70" t="s">
        <v>234</v>
      </c>
      <c r="D85" s="70"/>
      <c r="E85" s="70" t="s">
        <v>140</v>
      </c>
      <c r="F85" s="70"/>
      <c r="G85" s="94">
        <v>1</v>
      </c>
      <c r="H85" s="94">
        <v>2</v>
      </c>
      <c r="I85" s="70" t="s">
        <v>607</v>
      </c>
      <c r="J85" s="70"/>
      <c r="K85" s="70"/>
      <c r="L85" s="70"/>
      <c r="M85" s="70">
        <v>0</v>
      </c>
      <c r="N85" s="71">
        <v>32233</v>
      </c>
      <c r="O85" s="72">
        <v>250</v>
      </c>
      <c r="P85" s="71"/>
      <c r="Q85" s="71">
        <f t="shared" si="20"/>
        <v>32233</v>
      </c>
      <c r="R85" s="70">
        <f t="shared" ref="R85:R148" si="29">YEAR(Q85)</f>
        <v>1988</v>
      </c>
      <c r="S85" s="70">
        <f t="shared" si="21"/>
        <v>3</v>
      </c>
      <c r="T85" s="70">
        <f t="shared" si="22"/>
        <v>31</v>
      </c>
      <c r="U85" s="70">
        <f t="shared" si="23"/>
        <v>1987</v>
      </c>
      <c r="V85" s="73">
        <v>1175000</v>
      </c>
      <c r="W85" s="70"/>
      <c r="X85" s="70"/>
      <c r="Y85" s="73">
        <v>0</v>
      </c>
      <c r="Z85" s="73">
        <f t="shared" si="24"/>
        <v>1175000</v>
      </c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3">
        <f t="shared" si="25"/>
        <v>0</v>
      </c>
      <c r="AP85" s="70"/>
      <c r="AQ85" s="74">
        <f t="shared" si="26"/>
        <v>1175000</v>
      </c>
      <c r="AR85" s="70" t="s">
        <v>872</v>
      </c>
      <c r="AS85" s="70"/>
      <c r="AT85" s="70"/>
      <c r="AU85" s="70"/>
      <c r="AV85" s="70"/>
      <c r="AW85" s="70"/>
      <c r="AX85" s="70" t="s">
        <v>873</v>
      </c>
      <c r="AY85" s="70"/>
      <c r="AZ85" s="70"/>
      <c r="BA85" s="70"/>
      <c r="BB85" s="70"/>
      <c r="BC85" s="70"/>
      <c r="BD85" s="72">
        <v>250</v>
      </c>
      <c r="BE85" s="70" t="s">
        <v>80</v>
      </c>
      <c r="BF85" s="73"/>
      <c r="BG85" s="70"/>
      <c r="BH85" s="70">
        <f t="shared" si="27"/>
        <v>33</v>
      </c>
      <c r="BI85" s="70" t="s">
        <v>873</v>
      </c>
      <c r="BJ85" s="74">
        <f t="shared" si="28"/>
        <v>0</v>
      </c>
      <c r="BK85" s="70"/>
      <c r="BL85" s="70" t="s">
        <v>1060</v>
      </c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</row>
    <row r="86" spans="1:76" ht="18.75" customHeight="1" x14ac:dyDescent="0.4">
      <c r="A86" s="70">
        <v>82</v>
      </c>
      <c r="B86" s="70" t="s">
        <v>607</v>
      </c>
      <c r="C86" s="70" t="s">
        <v>235</v>
      </c>
      <c r="D86" s="70"/>
      <c r="E86" s="70" t="s">
        <v>140</v>
      </c>
      <c r="F86" s="70"/>
      <c r="G86" s="94">
        <v>1</v>
      </c>
      <c r="H86" s="94">
        <v>2</v>
      </c>
      <c r="I86" s="70" t="s">
        <v>607</v>
      </c>
      <c r="J86" s="70"/>
      <c r="K86" s="70"/>
      <c r="L86" s="70"/>
      <c r="M86" s="70">
        <v>0</v>
      </c>
      <c r="N86" s="71">
        <v>31019</v>
      </c>
      <c r="O86" s="72">
        <v>147</v>
      </c>
      <c r="P86" s="71"/>
      <c r="Q86" s="71">
        <f t="shared" si="20"/>
        <v>31019</v>
      </c>
      <c r="R86" s="70">
        <f t="shared" si="29"/>
        <v>1984</v>
      </c>
      <c r="S86" s="70">
        <f t="shared" si="21"/>
        <v>12</v>
      </c>
      <c r="T86" s="70">
        <f t="shared" si="22"/>
        <v>3</v>
      </c>
      <c r="U86" s="70">
        <f t="shared" si="23"/>
        <v>1984</v>
      </c>
      <c r="V86" s="73">
        <v>690900</v>
      </c>
      <c r="W86" s="70"/>
      <c r="X86" s="70"/>
      <c r="Y86" s="73">
        <v>0</v>
      </c>
      <c r="Z86" s="73">
        <f t="shared" si="24"/>
        <v>690900</v>
      </c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3">
        <f t="shared" si="25"/>
        <v>0</v>
      </c>
      <c r="AP86" s="70"/>
      <c r="AQ86" s="74">
        <f t="shared" si="26"/>
        <v>690900</v>
      </c>
      <c r="AR86" s="70" t="s">
        <v>872</v>
      </c>
      <c r="AS86" s="70"/>
      <c r="AT86" s="70"/>
      <c r="AU86" s="70"/>
      <c r="AV86" s="70"/>
      <c r="AW86" s="70"/>
      <c r="AX86" s="70" t="s">
        <v>873</v>
      </c>
      <c r="AY86" s="70"/>
      <c r="AZ86" s="70"/>
      <c r="BA86" s="70"/>
      <c r="BB86" s="70"/>
      <c r="BC86" s="70"/>
      <c r="BD86" s="72">
        <v>147</v>
      </c>
      <c r="BE86" s="70" t="s">
        <v>80</v>
      </c>
      <c r="BF86" s="73"/>
      <c r="BG86" s="70"/>
      <c r="BH86" s="70">
        <f t="shared" si="27"/>
        <v>36</v>
      </c>
      <c r="BI86" s="70" t="s">
        <v>873</v>
      </c>
      <c r="BJ86" s="74">
        <f t="shared" si="28"/>
        <v>0</v>
      </c>
      <c r="BK86" s="70"/>
      <c r="BL86" s="70" t="s">
        <v>1061</v>
      </c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</row>
    <row r="87" spans="1:76" ht="18.75" customHeight="1" x14ac:dyDescent="0.4">
      <c r="A87" s="70">
        <v>83</v>
      </c>
      <c r="B87" s="70" t="s">
        <v>607</v>
      </c>
      <c r="C87" s="70" t="s">
        <v>236</v>
      </c>
      <c r="D87" s="70"/>
      <c r="E87" s="70" t="s">
        <v>140</v>
      </c>
      <c r="F87" s="70"/>
      <c r="G87" s="94">
        <v>1</v>
      </c>
      <c r="H87" s="94">
        <v>2</v>
      </c>
      <c r="I87" s="70" t="s">
        <v>607</v>
      </c>
      <c r="J87" s="70"/>
      <c r="K87" s="70"/>
      <c r="L87" s="70"/>
      <c r="M87" s="70">
        <v>0</v>
      </c>
      <c r="N87" s="71">
        <v>31019</v>
      </c>
      <c r="O87" s="72">
        <v>770</v>
      </c>
      <c r="P87" s="71"/>
      <c r="Q87" s="71">
        <f t="shared" si="20"/>
        <v>31019</v>
      </c>
      <c r="R87" s="70">
        <f t="shared" si="29"/>
        <v>1984</v>
      </c>
      <c r="S87" s="70">
        <f t="shared" si="21"/>
        <v>12</v>
      </c>
      <c r="T87" s="70">
        <f t="shared" si="22"/>
        <v>3</v>
      </c>
      <c r="U87" s="70">
        <f t="shared" si="23"/>
        <v>1984</v>
      </c>
      <c r="V87" s="73">
        <v>3619000</v>
      </c>
      <c r="W87" s="70"/>
      <c r="X87" s="70"/>
      <c r="Y87" s="73">
        <v>0</v>
      </c>
      <c r="Z87" s="73">
        <f t="shared" si="24"/>
        <v>3619000</v>
      </c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3">
        <f t="shared" si="25"/>
        <v>0</v>
      </c>
      <c r="AP87" s="70"/>
      <c r="AQ87" s="74">
        <f t="shared" si="26"/>
        <v>3619000</v>
      </c>
      <c r="AR87" s="70" t="s">
        <v>872</v>
      </c>
      <c r="AS87" s="70"/>
      <c r="AT87" s="70"/>
      <c r="AU87" s="70"/>
      <c r="AV87" s="70"/>
      <c r="AW87" s="70"/>
      <c r="AX87" s="70" t="s">
        <v>873</v>
      </c>
      <c r="AY87" s="70"/>
      <c r="AZ87" s="70"/>
      <c r="BA87" s="70"/>
      <c r="BB87" s="70"/>
      <c r="BC87" s="70"/>
      <c r="BD87" s="72">
        <v>770</v>
      </c>
      <c r="BE87" s="70" t="s">
        <v>80</v>
      </c>
      <c r="BF87" s="73"/>
      <c r="BG87" s="70"/>
      <c r="BH87" s="70">
        <f t="shared" si="27"/>
        <v>36</v>
      </c>
      <c r="BI87" s="70" t="s">
        <v>873</v>
      </c>
      <c r="BJ87" s="74">
        <f t="shared" si="28"/>
        <v>0</v>
      </c>
      <c r="BK87" s="70"/>
      <c r="BL87" s="70" t="s">
        <v>1062</v>
      </c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</row>
    <row r="88" spans="1:76" ht="18.75" customHeight="1" x14ac:dyDescent="0.4">
      <c r="A88" s="70">
        <v>84</v>
      </c>
      <c r="B88" s="70" t="s">
        <v>607</v>
      </c>
      <c r="C88" s="70" t="s">
        <v>237</v>
      </c>
      <c r="D88" s="70"/>
      <c r="E88" s="70" t="s">
        <v>140</v>
      </c>
      <c r="F88" s="70"/>
      <c r="G88" s="94">
        <v>1</v>
      </c>
      <c r="H88" s="94">
        <v>2</v>
      </c>
      <c r="I88" s="70" t="s">
        <v>607</v>
      </c>
      <c r="J88" s="70"/>
      <c r="K88" s="70"/>
      <c r="L88" s="70"/>
      <c r="M88" s="70">
        <v>0</v>
      </c>
      <c r="N88" s="71">
        <v>31019</v>
      </c>
      <c r="O88" s="72">
        <v>443</v>
      </c>
      <c r="P88" s="71"/>
      <c r="Q88" s="71">
        <f t="shared" si="20"/>
        <v>31019</v>
      </c>
      <c r="R88" s="70">
        <f t="shared" si="29"/>
        <v>1984</v>
      </c>
      <c r="S88" s="70">
        <f t="shared" si="21"/>
        <v>12</v>
      </c>
      <c r="T88" s="70">
        <f t="shared" si="22"/>
        <v>3</v>
      </c>
      <c r="U88" s="70">
        <f t="shared" si="23"/>
        <v>1984</v>
      </c>
      <c r="V88" s="73">
        <v>2082100</v>
      </c>
      <c r="W88" s="70"/>
      <c r="X88" s="70"/>
      <c r="Y88" s="73">
        <v>0</v>
      </c>
      <c r="Z88" s="73">
        <f t="shared" si="24"/>
        <v>2082100</v>
      </c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3">
        <f t="shared" si="25"/>
        <v>0</v>
      </c>
      <c r="AP88" s="70"/>
      <c r="AQ88" s="74">
        <f t="shared" si="26"/>
        <v>2082100</v>
      </c>
      <c r="AR88" s="70" t="s">
        <v>872</v>
      </c>
      <c r="AS88" s="70"/>
      <c r="AT88" s="70"/>
      <c r="AU88" s="70"/>
      <c r="AV88" s="70"/>
      <c r="AW88" s="70"/>
      <c r="AX88" s="70" t="s">
        <v>873</v>
      </c>
      <c r="AY88" s="70"/>
      <c r="AZ88" s="70"/>
      <c r="BA88" s="70"/>
      <c r="BB88" s="70"/>
      <c r="BC88" s="70"/>
      <c r="BD88" s="72">
        <v>443</v>
      </c>
      <c r="BE88" s="70" t="s">
        <v>80</v>
      </c>
      <c r="BF88" s="73"/>
      <c r="BG88" s="70"/>
      <c r="BH88" s="70">
        <f t="shared" si="27"/>
        <v>36</v>
      </c>
      <c r="BI88" s="70" t="s">
        <v>873</v>
      </c>
      <c r="BJ88" s="74">
        <f t="shared" si="28"/>
        <v>0</v>
      </c>
      <c r="BK88" s="70"/>
      <c r="BL88" s="70" t="s">
        <v>1063</v>
      </c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</row>
    <row r="89" spans="1:76" ht="18.75" customHeight="1" x14ac:dyDescent="0.4">
      <c r="A89" s="70">
        <v>85</v>
      </c>
      <c r="B89" s="70" t="s">
        <v>607</v>
      </c>
      <c r="C89" s="70" t="s">
        <v>238</v>
      </c>
      <c r="D89" s="70"/>
      <c r="E89" s="70" t="s">
        <v>140</v>
      </c>
      <c r="F89" s="70"/>
      <c r="G89" s="94">
        <v>1</v>
      </c>
      <c r="H89" s="94">
        <v>2</v>
      </c>
      <c r="I89" s="70" t="s">
        <v>607</v>
      </c>
      <c r="J89" s="70"/>
      <c r="K89" s="70"/>
      <c r="L89" s="70"/>
      <c r="M89" s="70">
        <v>0</v>
      </c>
      <c r="N89" s="71">
        <v>31222</v>
      </c>
      <c r="O89" s="72">
        <v>1137</v>
      </c>
      <c r="P89" s="71"/>
      <c r="Q89" s="71">
        <f t="shared" si="20"/>
        <v>31222</v>
      </c>
      <c r="R89" s="70">
        <f t="shared" si="29"/>
        <v>1985</v>
      </c>
      <c r="S89" s="70">
        <f t="shared" si="21"/>
        <v>6</v>
      </c>
      <c r="T89" s="70">
        <f t="shared" si="22"/>
        <v>24</v>
      </c>
      <c r="U89" s="70">
        <f t="shared" si="23"/>
        <v>1985</v>
      </c>
      <c r="V89" s="73">
        <v>5343900</v>
      </c>
      <c r="W89" s="70"/>
      <c r="X89" s="70"/>
      <c r="Y89" s="73">
        <v>0</v>
      </c>
      <c r="Z89" s="73">
        <f t="shared" si="24"/>
        <v>5343900</v>
      </c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3">
        <f t="shared" si="25"/>
        <v>0</v>
      </c>
      <c r="AP89" s="70"/>
      <c r="AQ89" s="74">
        <f t="shared" si="26"/>
        <v>5343900</v>
      </c>
      <c r="AR89" s="70" t="s">
        <v>872</v>
      </c>
      <c r="AS89" s="70"/>
      <c r="AT89" s="70"/>
      <c r="AU89" s="70"/>
      <c r="AV89" s="70"/>
      <c r="AW89" s="70"/>
      <c r="AX89" s="70" t="s">
        <v>873</v>
      </c>
      <c r="AY89" s="70"/>
      <c r="AZ89" s="70"/>
      <c r="BA89" s="70"/>
      <c r="BB89" s="70"/>
      <c r="BC89" s="70"/>
      <c r="BD89" s="72">
        <v>1137</v>
      </c>
      <c r="BE89" s="70" t="s">
        <v>80</v>
      </c>
      <c r="BF89" s="73"/>
      <c r="BG89" s="70"/>
      <c r="BH89" s="70">
        <f t="shared" si="27"/>
        <v>35</v>
      </c>
      <c r="BI89" s="70" t="s">
        <v>873</v>
      </c>
      <c r="BJ89" s="74">
        <f t="shared" si="28"/>
        <v>0</v>
      </c>
      <c r="BK89" s="70"/>
      <c r="BL89" s="70" t="s">
        <v>1064</v>
      </c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</row>
    <row r="90" spans="1:76" ht="18.75" customHeight="1" x14ac:dyDescent="0.4">
      <c r="A90" s="70">
        <v>86</v>
      </c>
      <c r="B90" s="70" t="s">
        <v>607</v>
      </c>
      <c r="C90" s="70" t="s">
        <v>239</v>
      </c>
      <c r="D90" s="70"/>
      <c r="E90" s="70" t="s">
        <v>140</v>
      </c>
      <c r="F90" s="70"/>
      <c r="G90" s="94">
        <v>1</v>
      </c>
      <c r="H90" s="94">
        <v>2</v>
      </c>
      <c r="I90" s="70" t="s">
        <v>607</v>
      </c>
      <c r="J90" s="70"/>
      <c r="K90" s="70"/>
      <c r="L90" s="70"/>
      <c r="M90" s="70">
        <v>0</v>
      </c>
      <c r="N90" s="71">
        <v>31019</v>
      </c>
      <c r="O90" s="72">
        <v>182</v>
      </c>
      <c r="P90" s="71"/>
      <c r="Q90" s="71">
        <f t="shared" si="20"/>
        <v>31019</v>
      </c>
      <c r="R90" s="70">
        <f t="shared" si="29"/>
        <v>1984</v>
      </c>
      <c r="S90" s="70">
        <f t="shared" si="21"/>
        <v>12</v>
      </c>
      <c r="T90" s="70">
        <f t="shared" si="22"/>
        <v>3</v>
      </c>
      <c r="U90" s="70">
        <f t="shared" si="23"/>
        <v>1984</v>
      </c>
      <c r="V90" s="73">
        <v>855400</v>
      </c>
      <c r="W90" s="70"/>
      <c r="X90" s="70"/>
      <c r="Y90" s="73">
        <v>0</v>
      </c>
      <c r="Z90" s="73">
        <f t="shared" si="24"/>
        <v>855400</v>
      </c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3">
        <f t="shared" si="25"/>
        <v>0</v>
      </c>
      <c r="AP90" s="70"/>
      <c r="AQ90" s="74">
        <f t="shared" si="26"/>
        <v>855400</v>
      </c>
      <c r="AR90" s="70" t="s">
        <v>872</v>
      </c>
      <c r="AS90" s="70"/>
      <c r="AT90" s="70"/>
      <c r="AU90" s="70"/>
      <c r="AV90" s="70"/>
      <c r="AW90" s="70"/>
      <c r="AX90" s="70" t="s">
        <v>873</v>
      </c>
      <c r="AY90" s="70"/>
      <c r="AZ90" s="70"/>
      <c r="BA90" s="70"/>
      <c r="BB90" s="70"/>
      <c r="BC90" s="70"/>
      <c r="BD90" s="72">
        <v>182</v>
      </c>
      <c r="BE90" s="70" t="s">
        <v>80</v>
      </c>
      <c r="BF90" s="73"/>
      <c r="BG90" s="70"/>
      <c r="BH90" s="70">
        <f t="shared" si="27"/>
        <v>36</v>
      </c>
      <c r="BI90" s="70" t="s">
        <v>873</v>
      </c>
      <c r="BJ90" s="74">
        <f t="shared" si="28"/>
        <v>0</v>
      </c>
      <c r="BK90" s="70"/>
      <c r="BL90" s="70" t="s">
        <v>1065</v>
      </c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</row>
    <row r="91" spans="1:76" ht="18.75" customHeight="1" x14ac:dyDescent="0.4">
      <c r="A91" s="70">
        <v>87</v>
      </c>
      <c r="B91" s="70" t="s">
        <v>607</v>
      </c>
      <c r="C91" s="70" t="s">
        <v>240</v>
      </c>
      <c r="D91" s="70"/>
      <c r="E91" s="70" t="s">
        <v>140</v>
      </c>
      <c r="F91" s="70"/>
      <c r="G91" s="94">
        <v>1</v>
      </c>
      <c r="H91" s="94">
        <v>2</v>
      </c>
      <c r="I91" s="70" t="s">
        <v>607</v>
      </c>
      <c r="J91" s="70"/>
      <c r="K91" s="70"/>
      <c r="L91" s="70"/>
      <c r="M91" s="70">
        <v>0</v>
      </c>
      <c r="N91" s="71">
        <v>31019</v>
      </c>
      <c r="O91" s="72">
        <v>886</v>
      </c>
      <c r="P91" s="71"/>
      <c r="Q91" s="71">
        <f t="shared" si="20"/>
        <v>31019</v>
      </c>
      <c r="R91" s="70">
        <f t="shared" si="29"/>
        <v>1984</v>
      </c>
      <c r="S91" s="70">
        <f t="shared" si="21"/>
        <v>12</v>
      </c>
      <c r="T91" s="70">
        <f t="shared" si="22"/>
        <v>3</v>
      </c>
      <c r="U91" s="70">
        <f t="shared" si="23"/>
        <v>1984</v>
      </c>
      <c r="V91" s="73">
        <v>4164200</v>
      </c>
      <c r="W91" s="70"/>
      <c r="X91" s="70"/>
      <c r="Y91" s="73">
        <v>0</v>
      </c>
      <c r="Z91" s="73">
        <f t="shared" si="24"/>
        <v>4164200</v>
      </c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3">
        <f t="shared" si="25"/>
        <v>0</v>
      </c>
      <c r="AP91" s="70"/>
      <c r="AQ91" s="74">
        <f t="shared" si="26"/>
        <v>4164200</v>
      </c>
      <c r="AR91" s="70" t="s">
        <v>872</v>
      </c>
      <c r="AS91" s="70"/>
      <c r="AT91" s="70"/>
      <c r="AU91" s="70"/>
      <c r="AV91" s="70"/>
      <c r="AW91" s="70"/>
      <c r="AX91" s="70" t="s">
        <v>873</v>
      </c>
      <c r="AY91" s="70"/>
      <c r="AZ91" s="70"/>
      <c r="BA91" s="70"/>
      <c r="BB91" s="70"/>
      <c r="BC91" s="70"/>
      <c r="BD91" s="72">
        <v>886</v>
      </c>
      <c r="BE91" s="70" t="s">
        <v>80</v>
      </c>
      <c r="BF91" s="73"/>
      <c r="BG91" s="70"/>
      <c r="BH91" s="70">
        <f t="shared" si="27"/>
        <v>36</v>
      </c>
      <c r="BI91" s="70" t="s">
        <v>873</v>
      </c>
      <c r="BJ91" s="74">
        <f t="shared" si="28"/>
        <v>0</v>
      </c>
      <c r="BK91" s="70"/>
      <c r="BL91" s="70" t="s">
        <v>1066</v>
      </c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</row>
    <row r="92" spans="1:76" ht="18.75" customHeight="1" x14ac:dyDescent="0.4">
      <c r="A92" s="70">
        <v>88</v>
      </c>
      <c r="B92" s="70" t="s">
        <v>607</v>
      </c>
      <c r="C92" s="70" t="s">
        <v>241</v>
      </c>
      <c r="D92" s="70"/>
      <c r="E92" s="70" t="s">
        <v>140</v>
      </c>
      <c r="F92" s="70"/>
      <c r="G92" s="94">
        <v>1</v>
      </c>
      <c r="H92" s="94">
        <v>2</v>
      </c>
      <c r="I92" s="70" t="s">
        <v>607</v>
      </c>
      <c r="J92" s="70"/>
      <c r="K92" s="70"/>
      <c r="L92" s="70"/>
      <c r="M92" s="70">
        <v>0</v>
      </c>
      <c r="N92" s="71">
        <v>31019</v>
      </c>
      <c r="O92" s="72">
        <v>94</v>
      </c>
      <c r="P92" s="71"/>
      <c r="Q92" s="71">
        <f t="shared" si="20"/>
        <v>31019</v>
      </c>
      <c r="R92" s="70">
        <f t="shared" si="29"/>
        <v>1984</v>
      </c>
      <c r="S92" s="70">
        <f t="shared" si="21"/>
        <v>12</v>
      </c>
      <c r="T92" s="70">
        <f t="shared" si="22"/>
        <v>3</v>
      </c>
      <c r="U92" s="70">
        <f t="shared" si="23"/>
        <v>1984</v>
      </c>
      <c r="V92" s="73">
        <v>441800</v>
      </c>
      <c r="W92" s="70"/>
      <c r="X92" s="70"/>
      <c r="Y92" s="73">
        <v>0</v>
      </c>
      <c r="Z92" s="73">
        <f t="shared" si="24"/>
        <v>441800</v>
      </c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3">
        <f t="shared" si="25"/>
        <v>0</v>
      </c>
      <c r="AP92" s="70"/>
      <c r="AQ92" s="74">
        <f t="shared" si="26"/>
        <v>441800</v>
      </c>
      <c r="AR92" s="70" t="s">
        <v>872</v>
      </c>
      <c r="AS92" s="70"/>
      <c r="AT92" s="70"/>
      <c r="AU92" s="70"/>
      <c r="AV92" s="70"/>
      <c r="AW92" s="70"/>
      <c r="AX92" s="70" t="s">
        <v>873</v>
      </c>
      <c r="AY92" s="70"/>
      <c r="AZ92" s="70"/>
      <c r="BA92" s="70"/>
      <c r="BB92" s="70"/>
      <c r="BC92" s="70"/>
      <c r="BD92" s="72">
        <v>94</v>
      </c>
      <c r="BE92" s="70" t="s">
        <v>80</v>
      </c>
      <c r="BF92" s="73"/>
      <c r="BG92" s="70"/>
      <c r="BH92" s="70">
        <f t="shared" si="27"/>
        <v>36</v>
      </c>
      <c r="BI92" s="70" t="s">
        <v>873</v>
      </c>
      <c r="BJ92" s="74">
        <f t="shared" si="28"/>
        <v>0</v>
      </c>
      <c r="BK92" s="70"/>
      <c r="BL92" s="70" t="s">
        <v>1067</v>
      </c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</row>
    <row r="93" spans="1:76" ht="18.75" customHeight="1" x14ac:dyDescent="0.4">
      <c r="A93" s="70">
        <v>89</v>
      </c>
      <c r="B93" s="70" t="s">
        <v>607</v>
      </c>
      <c r="C93" s="70" t="s">
        <v>242</v>
      </c>
      <c r="D93" s="70"/>
      <c r="E93" s="70" t="s">
        <v>140</v>
      </c>
      <c r="F93" s="70"/>
      <c r="G93" s="94">
        <v>1</v>
      </c>
      <c r="H93" s="94">
        <v>2</v>
      </c>
      <c r="I93" s="70" t="s">
        <v>607</v>
      </c>
      <c r="J93" s="70"/>
      <c r="K93" s="70"/>
      <c r="L93" s="70"/>
      <c r="M93" s="70">
        <v>0</v>
      </c>
      <c r="N93" s="71">
        <v>31019</v>
      </c>
      <c r="O93" s="72">
        <v>664</v>
      </c>
      <c r="P93" s="71"/>
      <c r="Q93" s="71">
        <f t="shared" si="20"/>
        <v>31019</v>
      </c>
      <c r="R93" s="70">
        <f t="shared" si="29"/>
        <v>1984</v>
      </c>
      <c r="S93" s="70">
        <f t="shared" si="21"/>
        <v>12</v>
      </c>
      <c r="T93" s="70">
        <f t="shared" si="22"/>
        <v>3</v>
      </c>
      <c r="U93" s="70">
        <f t="shared" si="23"/>
        <v>1984</v>
      </c>
      <c r="V93" s="73">
        <v>3120800</v>
      </c>
      <c r="W93" s="70"/>
      <c r="X93" s="70"/>
      <c r="Y93" s="73">
        <v>0</v>
      </c>
      <c r="Z93" s="73">
        <f t="shared" si="24"/>
        <v>3120800</v>
      </c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3">
        <f t="shared" si="25"/>
        <v>0</v>
      </c>
      <c r="AP93" s="70"/>
      <c r="AQ93" s="74">
        <f t="shared" si="26"/>
        <v>3120800</v>
      </c>
      <c r="AR93" s="70" t="s">
        <v>872</v>
      </c>
      <c r="AS93" s="70"/>
      <c r="AT93" s="70"/>
      <c r="AU93" s="70"/>
      <c r="AV93" s="70"/>
      <c r="AW93" s="70"/>
      <c r="AX93" s="70" t="s">
        <v>873</v>
      </c>
      <c r="AY93" s="70"/>
      <c r="AZ93" s="70"/>
      <c r="BA93" s="70"/>
      <c r="BB93" s="70"/>
      <c r="BC93" s="70"/>
      <c r="BD93" s="72">
        <v>664</v>
      </c>
      <c r="BE93" s="70" t="s">
        <v>80</v>
      </c>
      <c r="BF93" s="73"/>
      <c r="BG93" s="70"/>
      <c r="BH93" s="70">
        <f t="shared" si="27"/>
        <v>36</v>
      </c>
      <c r="BI93" s="70" t="s">
        <v>873</v>
      </c>
      <c r="BJ93" s="74">
        <f t="shared" si="28"/>
        <v>0</v>
      </c>
      <c r="BK93" s="70"/>
      <c r="BL93" s="70" t="s">
        <v>1068</v>
      </c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</row>
    <row r="94" spans="1:76" ht="18.75" customHeight="1" x14ac:dyDescent="0.4">
      <c r="A94" s="70">
        <v>90</v>
      </c>
      <c r="B94" s="70" t="s">
        <v>607</v>
      </c>
      <c r="C94" s="70" t="s">
        <v>243</v>
      </c>
      <c r="D94" s="70"/>
      <c r="E94" s="70" t="s">
        <v>140</v>
      </c>
      <c r="F94" s="70"/>
      <c r="G94" s="94">
        <v>1</v>
      </c>
      <c r="H94" s="94">
        <v>2</v>
      </c>
      <c r="I94" s="70" t="s">
        <v>607</v>
      </c>
      <c r="J94" s="70"/>
      <c r="K94" s="70"/>
      <c r="L94" s="70"/>
      <c r="M94" s="70">
        <v>0</v>
      </c>
      <c r="N94" s="71">
        <v>31019</v>
      </c>
      <c r="O94" s="72">
        <v>860</v>
      </c>
      <c r="P94" s="71"/>
      <c r="Q94" s="71">
        <f t="shared" si="20"/>
        <v>31019</v>
      </c>
      <c r="R94" s="70">
        <f t="shared" si="29"/>
        <v>1984</v>
      </c>
      <c r="S94" s="70">
        <f t="shared" si="21"/>
        <v>12</v>
      </c>
      <c r="T94" s="70">
        <f t="shared" si="22"/>
        <v>3</v>
      </c>
      <c r="U94" s="70">
        <f t="shared" si="23"/>
        <v>1984</v>
      </c>
      <c r="V94" s="73">
        <v>4042000</v>
      </c>
      <c r="W94" s="70"/>
      <c r="X94" s="70"/>
      <c r="Y94" s="73">
        <v>0</v>
      </c>
      <c r="Z94" s="73">
        <f t="shared" si="24"/>
        <v>4042000</v>
      </c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3">
        <f t="shared" si="25"/>
        <v>0</v>
      </c>
      <c r="AP94" s="70"/>
      <c r="AQ94" s="74">
        <f t="shared" si="26"/>
        <v>4042000</v>
      </c>
      <c r="AR94" s="70" t="s">
        <v>872</v>
      </c>
      <c r="AS94" s="70"/>
      <c r="AT94" s="70"/>
      <c r="AU94" s="70"/>
      <c r="AV94" s="70"/>
      <c r="AW94" s="70"/>
      <c r="AX94" s="70" t="s">
        <v>873</v>
      </c>
      <c r="AY94" s="70"/>
      <c r="AZ94" s="70"/>
      <c r="BA94" s="70"/>
      <c r="BB94" s="70"/>
      <c r="BC94" s="70"/>
      <c r="BD94" s="72">
        <v>860</v>
      </c>
      <c r="BE94" s="70" t="s">
        <v>80</v>
      </c>
      <c r="BF94" s="73"/>
      <c r="BG94" s="70"/>
      <c r="BH94" s="70">
        <f t="shared" si="27"/>
        <v>36</v>
      </c>
      <c r="BI94" s="70" t="s">
        <v>873</v>
      </c>
      <c r="BJ94" s="74">
        <f t="shared" si="28"/>
        <v>0</v>
      </c>
      <c r="BK94" s="70"/>
      <c r="BL94" s="70" t="s">
        <v>1069</v>
      </c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</row>
    <row r="95" spans="1:76" ht="18.75" customHeight="1" x14ac:dyDescent="0.4">
      <c r="A95" s="70">
        <v>91</v>
      </c>
      <c r="B95" s="70" t="s">
        <v>607</v>
      </c>
      <c r="C95" s="70" t="s">
        <v>244</v>
      </c>
      <c r="D95" s="70"/>
      <c r="E95" s="70" t="s">
        <v>140</v>
      </c>
      <c r="F95" s="70"/>
      <c r="G95" s="94">
        <v>1</v>
      </c>
      <c r="H95" s="94">
        <v>2</v>
      </c>
      <c r="I95" s="70" t="s">
        <v>607</v>
      </c>
      <c r="J95" s="70"/>
      <c r="K95" s="70"/>
      <c r="L95" s="70"/>
      <c r="M95" s="70">
        <v>0</v>
      </c>
      <c r="N95" s="71">
        <v>32233</v>
      </c>
      <c r="O95" s="72">
        <v>95</v>
      </c>
      <c r="P95" s="71"/>
      <c r="Q95" s="71">
        <f t="shared" si="20"/>
        <v>32233</v>
      </c>
      <c r="R95" s="70">
        <f t="shared" si="29"/>
        <v>1988</v>
      </c>
      <c r="S95" s="70">
        <f t="shared" si="21"/>
        <v>3</v>
      </c>
      <c r="T95" s="70">
        <f t="shared" si="22"/>
        <v>31</v>
      </c>
      <c r="U95" s="70">
        <f t="shared" si="23"/>
        <v>1987</v>
      </c>
      <c r="V95" s="73">
        <v>446500</v>
      </c>
      <c r="W95" s="70"/>
      <c r="X95" s="70"/>
      <c r="Y95" s="73">
        <v>0</v>
      </c>
      <c r="Z95" s="73">
        <f t="shared" si="24"/>
        <v>446500</v>
      </c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3">
        <f t="shared" si="25"/>
        <v>0</v>
      </c>
      <c r="AP95" s="70"/>
      <c r="AQ95" s="74">
        <f t="shared" si="26"/>
        <v>446500</v>
      </c>
      <c r="AR95" s="70" t="s">
        <v>872</v>
      </c>
      <c r="AS95" s="70"/>
      <c r="AT95" s="70"/>
      <c r="AU95" s="70"/>
      <c r="AV95" s="70"/>
      <c r="AW95" s="70"/>
      <c r="AX95" s="70" t="s">
        <v>873</v>
      </c>
      <c r="AY95" s="70"/>
      <c r="AZ95" s="70"/>
      <c r="BA95" s="70"/>
      <c r="BB95" s="70"/>
      <c r="BC95" s="70"/>
      <c r="BD95" s="72">
        <v>95</v>
      </c>
      <c r="BE95" s="70" t="s">
        <v>80</v>
      </c>
      <c r="BF95" s="73"/>
      <c r="BG95" s="70"/>
      <c r="BH95" s="70">
        <f t="shared" si="27"/>
        <v>33</v>
      </c>
      <c r="BI95" s="70" t="s">
        <v>873</v>
      </c>
      <c r="BJ95" s="74">
        <f t="shared" si="28"/>
        <v>0</v>
      </c>
      <c r="BK95" s="70"/>
      <c r="BL95" s="70" t="s">
        <v>1070</v>
      </c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</row>
    <row r="96" spans="1:76" ht="18.75" customHeight="1" x14ac:dyDescent="0.4">
      <c r="A96" s="70">
        <v>92</v>
      </c>
      <c r="B96" s="70" t="s">
        <v>607</v>
      </c>
      <c r="C96" s="70" t="s">
        <v>245</v>
      </c>
      <c r="D96" s="70"/>
      <c r="E96" s="70" t="s">
        <v>140</v>
      </c>
      <c r="F96" s="70"/>
      <c r="G96" s="94">
        <v>1</v>
      </c>
      <c r="H96" s="94">
        <v>2</v>
      </c>
      <c r="I96" s="70" t="s">
        <v>607</v>
      </c>
      <c r="J96" s="70"/>
      <c r="K96" s="70"/>
      <c r="L96" s="70"/>
      <c r="M96" s="70">
        <v>0</v>
      </c>
      <c r="N96" s="71">
        <v>31019</v>
      </c>
      <c r="O96" s="72">
        <v>955</v>
      </c>
      <c r="P96" s="71"/>
      <c r="Q96" s="71">
        <f t="shared" si="20"/>
        <v>31019</v>
      </c>
      <c r="R96" s="70">
        <f t="shared" si="29"/>
        <v>1984</v>
      </c>
      <c r="S96" s="70">
        <f t="shared" si="21"/>
        <v>12</v>
      </c>
      <c r="T96" s="70">
        <f t="shared" si="22"/>
        <v>3</v>
      </c>
      <c r="U96" s="70">
        <f t="shared" si="23"/>
        <v>1984</v>
      </c>
      <c r="V96" s="73">
        <v>4488500</v>
      </c>
      <c r="W96" s="70"/>
      <c r="X96" s="70"/>
      <c r="Y96" s="73">
        <v>0</v>
      </c>
      <c r="Z96" s="73">
        <f t="shared" si="24"/>
        <v>4488500</v>
      </c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3">
        <f t="shared" si="25"/>
        <v>0</v>
      </c>
      <c r="AP96" s="70"/>
      <c r="AQ96" s="74">
        <f t="shared" si="26"/>
        <v>4488500</v>
      </c>
      <c r="AR96" s="70" t="s">
        <v>872</v>
      </c>
      <c r="AS96" s="70"/>
      <c r="AT96" s="70"/>
      <c r="AU96" s="70"/>
      <c r="AV96" s="70"/>
      <c r="AW96" s="70"/>
      <c r="AX96" s="70" t="s">
        <v>873</v>
      </c>
      <c r="AY96" s="70"/>
      <c r="AZ96" s="70"/>
      <c r="BA96" s="70"/>
      <c r="BB96" s="70"/>
      <c r="BC96" s="70"/>
      <c r="BD96" s="72">
        <v>955</v>
      </c>
      <c r="BE96" s="70" t="s">
        <v>80</v>
      </c>
      <c r="BF96" s="73"/>
      <c r="BG96" s="70"/>
      <c r="BH96" s="70">
        <f t="shared" si="27"/>
        <v>36</v>
      </c>
      <c r="BI96" s="70" t="s">
        <v>873</v>
      </c>
      <c r="BJ96" s="74">
        <f t="shared" si="28"/>
        <v>0</v>
      </c>
      <c r="BK96" s="70"/>
      <c r="BL96" s="70" t="s">
        <v>1071</v>
      </c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</row>
    <row r="97" spans="1:76" ht="18.75" customHeight="1" x14ac:dyDescent="0.4">
      <c r="A97" s="70">
        <v>93</v>
      </c>
      <c r="B97" s="70" t="s">
        <v>607</v>
      </c>
      <c r="C97" s="70" t="s">
        <v>246</v>
      </c>
      <c r="D97" s="70"/>
      <c r="E97" s="70" t="s">
        <v>140</v>
      </c>
      <c r="F97" s="70"/>
      <c r="G97" s="94">
        <v>1</v>
      </c>
      <c r="H97" s="94">
        <v>2</v>
      </c>
      <c r="I97" s="70" t="s">
        <v>607</v>
      </c>
      <c r="J97" s="70"/>
      <c r="K97" s="70"/>
      <c r="L97" s="70"/>
      <c r="M97" s="70">
        <v>0</v>
      </c>
      <c r="N97" s="71">
        <v>31019</v>
      </c>
      <c r="O97" s="72">
        <v>815</v>
      </c>
      <c r="P97" s="71"/>
      <c r="Q97" s="71">
        <f t="shared" si="20"/>
        <v>31019</v>
      </c>
      <c r="R97" s="70">
        <f t="shared" si="29"/>
        <v>1984</v>
      </c>
      <c r="S97" s="70">
        <f t="shared" si="21"/>
        <v>12</v>
      </c>
      <c r="T97" s="70">
        <f t="shared" si="22"/>
        <v>3</v>
      </c>
      <c r="U97" s="70">
        <f t="shared" si="23"/>
        <v>1984</v>
      </c>
      <c r="V97" s="73">
        <v>3830500</v>
      </c>
      <c r="W97" s="70"/>
      <c r="X97" s="70"/>
      <c r="Y97" s="73">
        <v>0</v>
      </c>
      <c r="Z97" s="73">
        <f t="shared" si="24"/>
        <v>3830500</v>
      </c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3">
        <f t="shared" si="25"/>
        <v>0</v>
      </c>
      <c r="AP97" s="70"/>
      <c r="AQ97" s="74">
        <f t="shared" si="26"/>
        <v>3830500</v>
      </c>
      <c r="AR97" s="70" t="s">
        <v>872</v>
      </c>
      <c r="AS97" s="70"/>
      <c r="AT97" s="70"/>
      <c r="AU97" s="70"/>
      <c r="AV97" s="70"/>
      <c r="AW97" s="70"/>
      <c r="AX97" s="70" t="s">
        <v>873</v>
      </c>
      <c r="AY97" s="70"/>
      <c r="AZ97" s="70"/>
      <c r="BA97" s="70"/>
      <c r="BB97" s="70"/>
      <c r="BC97" s="70"/>
      <c r="BD97" s="72">
        <v>815</v>
      </c>
      <c r="BE97" s="70" t="s">
        <v>80</v>
      </c>
      <c r="BF97" s="73"/>
      <c r="BG97" s="70"/>
      <c r="BH97" s="70">
        <f t="shared" si="27"/>
        <v>36</v>
      </c>
      <c r="BI97" s="70" t="s">
        <v>873</v>
      </c>
      <c r="BJ97" s="74">
        <f t="shared" si="28"/>
        <v>0</v>
      </c>
      <c r="BK97" s="70"/>
      <c r="BL97" s="70" t="s">
        <v>1072</v>
      </c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8.75" customHeight="1" x14ac:dyDescent="0.4">
      <c r="A98" s="70">
        <v>94</v>
      </c>
      <c r="B98" s="70" t="s">
        <v>607</v>
      </c>
      <c r="C98" s="70" t="s">
        <v>247</v>
      </c>
      <c r="D98" s="70"/>
      <c r="E98" s="70" t="s">
        <v>140</v>
      </c>
      <c r="F98" s="70"/>
      <c r="G98" s="94">
        <v>1</v>
      </c>
      <c r="H98" s="94">
        <v>2</v>
      </c>
      <c r="I98" s="70" t="s">
        <v>607</v>
      </c>
      <c r="J98" s="70"/>
      <c r="K98" s="70"/>
      <c r="L98" s="70"/>
      <c r="M98" s="70">
        <v>0</v>
      </c>
      <c r="N98" s="71">
        <v>32233</v>
      </c>
      <c r="O98" s="72">
        <v>102</v>
      </c>
      <c r="P98" s="71"/>
      <c r="Q98" s="71">
        <f t="shared" si="20"/>
        <v>32233</v>
      </c>
      <c r="R98" s="70">
        <f t="shared" si="29"/>
        <v>1988</v>
      </c>
      <c r="S98" s="70">
        <f t="shared" si="21"/>
        <v>3</v>
      </c>
      <c r="T98" s="70">
        <f t="shared" si="22"/>
        <v>31</v>
      </c>
      <c r="U98" s="70">
        <f t="shared" si="23"/>
        <v>1987</v>
      </c>
      <c r="V98" s="73">
        <v>479400</v>
      </c>
      <c r="W98" s="70"/>
      <c r="X98" s="70"/>
      <c r="Y98" s="73">
        <v>0</v>
      </c>
      <c r="Z98" s="73">
        <f t="shared" si="24"/>
        <v>479400</v>
      </c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3">
        <f t="shared" si="25"/>
        <v>0</v>
      </c>
      <c r="AP98" s="70"/>
      <c r="AQ98" s="74">
        <f t="shared" si="26"/>
        <v>479400</v>
      </c>
      <c r="AR98" s="70" t="s">
        <v>872</v>
      </c>
      <c r="AS98" s="70"/>
      <c r="AT98" s="70"/>
      <c r="AU98" s="70"/>
      <c r="AV98" s="70"/>
      <c r="AW98" s="70"/>
      <c r="AX98" s="70" t="s">
        <v>873</v>
      </c>
      <c r="AY98" s="70"/>
      <c r="AZ98" s="70"/>
      <c r="BA98" s="70"/>
      <c r="BB98" s="70"/>
      <c r="BC98" s="70"/>
      <c r="BD98" s="72">
        <v>102</v>
      </c>
      <c r="BE98" s="70" t="s">
        <v>80</v>
      </c>
      <c r="BF98" s="73"/>
      <c r="BG98" s="70"/>
      <c r="BH98" s="70">
        <f t="shared" si="27"/>
        <v>33</v>
      </c>
      <c r="BI98" s="70" t="s">
        <v>873</v>
      </c>
      <c r="BJ98" s="74">
        <f t="shared" si="28"/>
        <v>0</v>
      </c>
      <c r="BK98" s="70"/>
      <c r="BL98" s="70" t="s">
        <v>1073</v>
      </c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8.75" customHeight="1" x14ac:dyDescent="0.4">
      <c r="A99" s="70">
        <v>95</v>
      </c>
      <c r="B99" s="70" t="s">
        <v>607</v>
      </c>
      <c r="C99" s="70" t="s">
        <v>248</v>
      </c>
      <c r="D99" s="70"/>
      <c r="E99" s="70" t="s">
        <v>140</v>
      </c>
      <c r="F99" s="70"/>
      <c r="G99" s="94">
        <v>1</v>
      </c>
      <c r="H99" s="94">
        <v>2</v>
      </c>
      <c r="I99" s="70" t="s">
        <v>607</v>
      </c>
      <c r="J99" s="70"/>
      <c r="K99" s="70"/>
      <c r="L99" s="70"/>
      <c r="M99" s="70">
        <v>0</v>
      </c>
      <c r="N99" s="71">
        <v>31029</v>
      </c>
      <c r="O99" s="72">
        <v>476</v>
      </c>
      <c r="P99" s="71"/>
      <c r="Q99" s="71">
        <f t="shared" si="20"/>
        <v>31029</v>
      </c>
      <c r="R99" s="70">
        <f t="shared" si="29"/>
        <v>1984</v>
      </c>
      <c r="S99" s="70">
        <f t="shared" si="21"/>
        <v>12</v>
      </c>
      <c r="T99" s="70">
        <f t="shared" si="22"/>
        <v>13</v>
      </c>
      <c r="U99" s="70">
        <f t="shared" si="23"/>
        <v>1984</v>
      </c>
      <c r="V99" s="73">
        <v>2237200</v>
      </c>
      <c r="W99" s="70"/>
      <c r="X99" s="70"/>
      <c r="Y99" s="73">
        <v>0</v>
      </c>
      <c r="Z99" s="73">
        <f t="shared" si="24"/>
        <v>2237200</v>
      </c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3">
        <f t="shared" si="25"/>
        <v>0</v>
      </c>
      <c r="AP99" s="70"/>
      <c r="AQ99" s="74">
        <f t="shared" si="26"/>
        <v>2237200</v>
      </c>
      <c r="AR99" s="70" t="s">
        <v>872</v>
      </c>
      <c r="AS99" s="70"/>
      <c r="AT99" s="70"/>
      <c r="AU99" s="70"/>
      <c r="AV99" s="70"/>
      <c r="AW99" s="70"/>
      <c r="AX99" s="70" t="s">
        <v>873</v>
      </c>
      <c r="AY99" s="70"/>
      <c r="AZ99" s="70"/>
      <c r="BA99" s="70"/>
      <c r="BB99" s="70"/>
      <c r="BC99" s="70"/>
      <c r="BD99" s="72">
        <v>476</v>
      </c>
      <c r="BE99" s="70" t="s">
        <v>80</v>
      </c>
      <c r="BF99" s="73"/>
      <c r="BG99" s="70"/>
      <c r="BH99" s="70">
        <f t="shared" si="27"/>
        <v>36</v>
      </c>
      <c r="BI99" s="70" t="s">
        <v>873</v>
      </c>
      <c r="BJ99" s="74">
        <f t="shared" si="28"/>
        <v>0</v>
      </c>
      <c r="BK99" s="70"/>
      <c r="BL99" s="70" t="s">
        <v>1074</v>
      </c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8.75" customHeight="1" x14ac:dyDescent="0.4">
      <c r="A100" s="70">
        <v>96</v>
      </c>
      <c r="B100" s="70" t="s">
        <v>607</v>
      </c>
      <c r="C100" s="70" t="s">
        <v>249</v>
      </c>
      <c r="D100" s="70"/>
      <c r="E100" s="70" t="s">
        <v>140</v>
      </c>
      <c r="F100" s="70"/>
      <c r="G100" s="94">
        <v>1</v>
      </c>
      <c r="H100" s="94">
        <v>2</v>
      </c>
      <c r="I100" s="70" t="s">
        <v>607</v>
      </c>
      <c r="J100" s="70"/>
      <c r="K100" s="70"/>
      <c r="L100" s="70"/>
      <c r="M100" s="70">
        <v>0</v>
      </c>
      <c r="N100" s="71">
        <v>31019</v>
      </c>
      <c r="O100" s="72">
        <v>564</v>
      </c>
      <c r="P100" s="71"/>
      <c r="Q100" s="71">
        <f t="shared" si="20"/>
        <v>31019</v>
      </c>
      <c r="R100" s="70">
        <f t="shared" si="29"/>
        <v>1984</v>
      </c>
      <c r="S100" s="70">
        <f t="shared" si="21"/>
        <v>12</v>
      </c>
      <c r="T100" s="70">
        <f t="shared" si="22"/>
        <v>3</v>
      </c>
      <c r="U100" s="70">
        <f t="shared" si="23"/>
        <v>1984</v>
      </c>
      <c r="V100" s="73">
        <v>2650800</v>
      </c>
      <c r="W100" s="70"/>
      <c r="X100" s="70"/>
      <c r="Y100" s="73">
        <v>0</v>
      </c>
      <c r="Z100" s="73">
        <f t="shared" si="24"/>
        <v>2650800</v>
      </c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3">
        <f t="shared" si="25"/>
        <v>0</v>
      </c>
      <c r="AP100" s="70"/>
      <c r="AQ100" s="74">
        <f t="shared" si="26"/>
        <v>2650800</v>
      </c>
      <c r="AR100" s="70" t="s">
        <v>872</v>
      </c>
      <c r="AS100" s="70"/>
      <c r="AT100" s="70"/>
      <c r="AU100" s="70"/>
      <c r="AV100" s="70"/>
      <c r="AW100" s="70"/>
      <c r="AX100" s="70" t="s">
        <v>873</v>
      </c>
      <c r="AY100" s="70"/>
      <c r="AZ100" s="70"/>
      <c r="BA100" s="70"/>
      <c r="BB100" s="70"/>
      <c r="BC100" s="70"/>
      <c r="BD100" s="72">
        <v>564</v>
      </c>
      <c r="BE100" s="70" t="s">
        <v>80</v>
      </c>
      <c r="BF100" s="73"/>
      <c r="BG100" s="70"/>
      <c r="BH100" s="70">
        <f t="shared" si="27"/>
        <v>36</v>
      </c>
      <c r="BI100" s="70" t="s">
        <v>873</v>
      </c>
      <c r="BJ100" s="74">
        <f t="shared" si="28"/>
        <v>0</v>
      </c>
      <c r="BK100" s="70"/>
      <c r="BL100" s="70" t="s">
        <v>1075</v>
      </c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8.75" customHeight="1" x14ac:dyDescent="0.4">
      <c r="A101" s="70">
        <v>97</v>
      </c>
      <c r="B101" s="70" t="s">
        <v>607</v>
      </c>
      <c r="C101" s="70" t="s">
        <v>250</v>
      </c>
      <c r="D101" s="70"/>
      <c r="E101" s="70" t="s">
        <v>140</v>
      </c>
      <c r="F101" s="70"/>
      <c r="G101" s="94">
        <v>1</v>
      </c>
      <c r="H101" s="94">
        <v>2</v>
      </c>
      <c r="I101" s="70" t="s">
        <v>607</v>
      </c>
      <c r="J101" s="70"/>
      <c r="K101" s="70"/>
      <c r="L101" s="70"/>
      <c r="M101" s="70">
        <v>0</v>
      </c>
      <c r="N101" s="71">
        <v>31019</v>
      </c>
      <c r="O101" s="72">
        <v>489</v>
      </c>
      <c r="P101" s="71"/>
      <c r="Q101" s="71">
        <f t="shared" si="20"/>
        <v>31019</v>
      </c>
      <c r="R101" s="70">
        <f t="shared" si="29"/>
        <v>1984</v>
      </c>
      <c r="S101" s="70">
        <f t="shared" si="21"/>
        <v>12</v>
      </c>
      <c r="T101" s="70">
        <f t="shared" si="22"/>
        <v>3</v>
      </c>
      <c r="U101" s="70">
        <f t="shared" si="23"/>
        <v>1984</v>
      </c>
      <c r="V101" s="73">
        <v>2298300</v>
      </c>
      <c r="W101" s="70"/>
      <c r="X101" s="70"/>
      <c r="Y101" s="73">
        <v>0</v>
      </c>
      <c r="Z101" s="73">
        <f t="shared" si="24"/>
        <v>2298300</v>
      </c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3">
        <f t="shared" si="25"/>
        <v>0</v>
      </c>
      <c r="AP101" s="70"/>
      <c r="AQ101" s="74">
        <f t="shared" si="26"/>
        <v>2298300</v>
      </c>
      <c r="AR101" s="70" t="s">
        <v>872</v>
      </c>
      <c r="AS101" s="70"/>
      <c r="AT101" s="70"/>
      <c r="AU101" s="70"/>
      <c r="AV101" s="70"/>
      <c r="AW101" s="70"/>
      <c r="AX101" s="70" t="s">
        <v>873</v>
      </c>
      <c r="AY101" s="70"/>
      <c r="AZ101" s="70"/>
      <c r="BA101" s="70"/>
      <c r="BB101" s="70"/>
      <c r="BC101" s="70"/>
      <c r="BD101" s="72">
        <v>489</v>
      </c>
      <c r="BE101" s="70" t="s">
        <v>80</v>
      </c>
      <c r="BF101" s="73"/>
      <c r="BG101" s="70"/>
      <c r="BH101" s="70">
        <f t="shared" si="27"/>
        <v>36</v>
      </c>
      <c r="BI101" s="70" t="s">
        <v>873</v>
      </c>
      <c r="BJ101" s="74">
        <f t="shared" si="28"/>
        <v>0</v>
      </c>
      <c r="BK101" s="70"/>
      <c r="BL101" s="70" t="s">
        <v>1076</v>
      </c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8.75" customHeight="1" x14ac:dyDescent="0.4">
      <c r="A102" s="70">
        <v>98</v>
      </c>
      <c r="B102" s="70" t="s">
        <v>607</v>
      </c>
      <c r="C102" s="70" t="s">
        <v>251</v>
      </c>
      <c r="D102" s="70"/>
      <c r="E102" s="70" t="s">
        <v>140</v>
      </c>
      <c r="F102" s="70"/>
      <c r="G102" s="94">
        <v>1</v>
      </c>
      <c r="H102" s="94">
        <v>2</v>
      </c>
      <c r="I102" s="70" t="s">
        <v>607</v>
      </c>
      <c r="J102" s="70"/>
      <c r="K102" s="70"/>
      <c r="L102" s="70"/>
      <c r="M102" s="70">
        <v>0</v>
      </c>
      <c r="N102" s="71">
        <v>31084</v>
      </c>
      <c r="O102" s="72">
        <v>1611</v>
      </c>
      <c r="P102" s="71"/>
      <c r="Q102" s="71">
        <f t="shared" si="20"/>
        <v>31084</v>
      </c>
      <c r="R102" s="70">
        <f t="shared" si="29"/>
        <v>1985</v>
      </c>
      <c r="S102" s="70">
        <f t="shared" si="21"/>
        <v>2</v>
      </c>
      <c r="T102" s="70">
        <f t="shared" si="22"/>
        <v>6</v>
      </c>
      <c r="U102" s="70">
        <f t="shared" si="23"/>
        <v>1984</v>
      </c>
      <c r="V102" s="73">
        <v>7571700</v>
      </c>
      <c r="W102" s="70"/>
      <c r="X102" s="70"/>
      <c r="Y102" s="73">
        <v>0</v>
      </c>
      <c r="Z102" s="73">
        <f t="shared" si="24"/>
        <v>7571700</v>
      </c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3">
        <f t="shared" si="25"/>
        <v>0</v>
      </c>
      <c r="AP102" s="70"/>
      <c r="AQ102" s="74">
        <f t="shared" si="26"/>
        <v>7571700</v>
      </c>
      <c r="AR102" s="70" t="s">
        <v>872</v>
      </c>
      <c r="AS102" s="70"/>
      <c r="AT102" s="70"/>
      <c r="AU102" s="70"/>
      <c r="AV102" s="70"/>
      <c r="AW102" s="70"/>
      <c r="AX102" s="70" t="s">
        <v>873</v>
      </c>
      <c r="AY102" s="70"/>
      <c r="AZ102" s="70"/>
      <c r="BA102" s="70"/>
      <c r="BB102" s="70"/>
      <c r="BC102" s="70"/>
      <c r="BD102" s="72">
        <v>1611</v>
      </c>
      <c r="BE102" s="70" t="s">
        <v>80</v>
      </c>
      <c r="BF102" s="73"/>
      <c r="BG102" s="70"/>
      <c r="BH102" s="70">
        <f t="shared" si="27"/>
        <v>36</v>
      </c>
      <c r="BI102" s="70" t="s">
        <v>873</v>
      </c>
      <c r="BJ102" s="74">
        <f t="shared" si="28"/>
        <v>0</v>
      </c>
      <c r="BK102" s="70"/>
      <c r="BL102" s="70" t="s">
        <v>1077</v>
      </c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8.75" customHeight="1" x14ac:dyDescent="0.4">
      <c r="A103" s="70">
        <v>99</v>
      </c>
      <c r="B103" s="70" t="s">
        <v>607</v>
      </c>
      <c r="C103" s="70" t="s">
        <v>252</v>
      </c>
      <c r="D103" s="70"/>
      <c r="E103" s="70" t="s">
        <v>140</v>
      </c>
      <c r="F103" s="70"/>
      <c r="G103" s="94">
        <v>1</v>
      </c>
      <c r="H103" s="94">
        <v>2</v>
      </c>
      <c r="I103" s="70" t="s">
        <v>607</v>
      </c>
      <c r="J103" s="70"/>
      <c r="K103" s="70"/>
      <c r="L103" s="70"/>
      <c r="M103" s="70">
        <v>0</v>
      </c>
      <c r="N103" s="71">
        <v>31019</v>
      </c>
      <c r="O103" s="72">
        <v>716</v>
      </c>
      <c r="P103" s="71"/>
      <c r="Q103" s="71">
        <f t="shared" si="20"/>
        <v>31019</v>
      </c>
      <c r="R103" s="70">
        <f t="shared" si="29"/>
        <v>1984</v>
      </c>
      <c r="S103" s="70">
        <f t="shared" si="21"/>
        <v>12</v>
      </c>
      <c r="T103" s="70">
        <f t="shared" si="22"/>
        <v>3</v>
      </c>
      <c r="U103" s="70">
        <f t="shared" si="23"/>
        <v>1984</v>
      </c>
      <c r="V103" s="73">
        <v>3365200</v>
      </c>
      <c r="W103" s="70"/>
      <c r="X103" s="70"/>
      <c r="Y103" s="73">
        <v>0</v>
      </c>
      <c r="Z103" s="73">
        <f t="shared" si="24"/>
        <v>3365200</v>
      </c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3">
        <f t="shared" si="25"/>
        <v>0</v>
      </c>
      <c r="AP103" s="70"/>
      <c r="AQ103" s="74">
        <f t="shared" si="26"/>
        <v>3365200</v>
      </c>
      <c r="AR103" s="70" t="s">
        <v>872</v>
      </c>
      <c r="AS103" s="70"/>
      <c r="AT103" s="70"/>
      <c r="AU103" s="70"/>
      <c r="AV103" s="70"/>
      <c r="AW103" s="70"/>
      <c r="AX103" s="70" t="s">
        <v>873</v>
      </c>
      <c r="AY103" s="70"/>
      <c r="AZ103" s="70"/>
      <c r="BA103" s="70"/>
      <c r="BB103" s="70"/>
      <c r="BC103" s="70"/>
      <c r="BD103" s="72">
        <v>716</v>
      </c>
      <c r="BE103" s="70" t="s">
        <v>80</v>
      </c>
      <c r="BF103" s="73"/>
      <c r="BG103" s="70"/>
      <c r="BH103" s="70">
        <f t="shared" si="27"/>
        <v>36</v>
      </c>
      <c r="BI103" s="70" t="s">
        <v>873</v>
      </c>
      <c r="BJ103" s="74">
        <f t="shared" si="28"/>
        <v>0</v>
      </c>
      <c r="BK103" s="70"/>
      <c r="BL103" s="70" t="s">
        <v>1078</v>
      </c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8.75" customHeight="1" x14ac:dyDescent="0.4">
      <c r="A104" s="70">
        <v>100</v>
      </c>
      <c r="B104" s="70" t="s">
        <v>607</v>
      </c>
      <c r="C104" s="70" t="s">
        <v>253</v>
      </c>
      <c r="D104" s="70"/>
      <c r="E104" s="70" t="s">
        <v>140</v>
      </c>
      <c r="F104" s="70"/>
      <c r="G104" s="94">
        <v>1</v>
      </c>
      <c r="H104" s="94">
        <v>2</v>
      </c>
      <c r="I104" s="70" t="s">
        <v>607</v>
      </c>
      <c r="J104" s="70"/>
      <c r="K104" s="70"/>
      <c r="L104" s="70"/>
      <c r="M104" s="70">
        <v>0</v>
      </c>
      <c r="N104" s="71">
        <v>31019</v>
      </c>
      <c r="O104" s="72">
        <v>858</v>
      </c>
      <c r="P104" s="71"/>
      <c r="Q104" s="71">
        <f t="shared" si="20"/>
        <v>31019</v>
      </c>
      <c r="R104" s="70">
        <f t="shared" si="29"/>
        <v>1984</v>
      </c>
      <c r="S104" s="70">
        <f t="shared" si="21"/>
        <v>12</v>
      </c>
      <c r="T104" s="70">
        <f t="shared" si="22"/>
        <v>3</v>
      </c>
      <c r="U104" s="70">
        <f t="shared" si="23"/>
        <v>1984</v>
      </c>
      <c r="V104" s="73">
        <v>4032600</v>
      </c>
      <c r="W104" s="70"/>
      <c r="X104" s="70"/>
      <c r="Y104" s="73">
        <v>0</v>
      </c>
      <c r="Z104" s="73">
        <f t="shared" si="24"/>
        <v>4032600</v>
      </c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3">
        <f t="shared" si="25"/>
        <v>0</v>
      </c>
      <c r="AP104" s="70"/>
      <c r="AQ104" s="74">
        <f t="shared" si="26"/>
        <v>4032600</v>
      </c>
      <c r="AR104" s="70" t="s">
        <v>872</v>
      </c>
      <c r="AS104" s="70"/>
      <c r="AT104" s="70"/>
      <c r="AU104" s="70"/>
      <c r="AV104" s="70"/>
      <c r="AW104" s="70"/>
      <c r="AX104" s="70" t="s">
        <v>873</v>
      </c>
      <c r="AY104" s="70"/>
      <c r="AZ104" s="70"/>
      <c r="BA104" s="70"/>
      <c r="BB104" s="70"/>
      <c r="BC104" s="70"/>
      <c r="BD104" s="72">
        <v>858</v>
      </c>
      <c r="BE104" s="70" t="s">
        <v>80</v>
      </c>
      <c r="BF104" s="73"/>
      <c r="BG104" s="70"/>
      <c r="BH104" s="70">
        <f t="shared" si="27"/>
        <v>36</v>
      </c>
      <c r="BI104" s="70" t="s">
        <v>873</v>
      </c>
      <c r="BJ104" s="74">
        <f t="shared" si="28"/>
        <v>0</v>
      </c>
      <c r="BK104" s="70"/>
      <c r="BL104" s="70" t="s">
        <v>1079</v>
      </c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8.75" customHeight="1" x14ac:dyDescent="0.4">
      <c r="A105" s="70">
        <v>101</v>
      </c>
      <c r="B105" s="70" t="s">
        <v>607</v>
      </c>
      <c r="C105" s="70" t="s">
        <v>254</v>
      </c>
      <c r="D105" s="70"/>
      <c r="E105" s="70" t="s">
        <v>140</v>
      </c>
      <c r="F105" s="70"/>
      <c r="G105" s="94">
        <v>1</v>
      </c>
      <c r="H105" s="94">
        <v>2</v>
      </c>
      <c r="I105" s="70" t="s">
        <v>607</v>
      </c>
      <c r="J105" s="70"/>
      <c r="K105" s="70"/>
      <c r="L105" s="70"/>
      <c r="M105" s="70">
        <v>0</v>
      </c>
      <c r="N105" s="71">
        <v>31019</v>
      </c>
      <c r="O105" s="72">
        <v>474</v>
      </c>
      <c r="P105" s="71"/>
      <c r="Q105" s="71">
        <f t="shared" si="20"/>
        <v>31019</v>
      </c>
      <c r="R105" s="70">
        <f t="shared" si="29"/>
        <v>1984</v>
      </c>
      <c r="S105" s="70">
        <f t="shared" si="21"/>
        <v>12</v>
      </c>
      <c r="T105" s="70">
        <f t="shared" si="22"/>
        <v>3</v>
      </c>
      <c r="U105" s="70">
        <f t="shared" si="23"/>
        <v>1984</v>
      </c>
      <c r="V105" s="73">
        <v>2227800</v>
      </c>
      <c r="W105" s="70"/>
      <c r="X105" s="70"/>
      <c r="Y105" s="73">
        <v>0</v>
      </c>
      <c r="Z105" s="73">
        <f t="shared" si="24"/>
        <v>2227800</v>
      </c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3">
        <f t="shared" si="25"/>
        <v>0</v>
      </c>
      <c r="AP105" s="70"/>
      <c r="AQ105" s="74">
        <f t="shared" si="26"/>
        <v>2227800</v>
      </c>
      <c r="AR105" s="70" t="s">
        <v>872</v>
      </c>
      <c r="AS105" s="70"/>
      <c r="AT105" s="70"/>
      <c r="AU105" s="70"/>
      <c r="AV105" s="70"/>
      <c r="AW105" s="70"/>
      <c r="AX105" s="70" t="s">
        <v>873</v>
      </c>
      <c r="AY105" s="70"/>
      <c r="AZ105" s="70"/>
      <c r="BA105" s="70"/>
      <c r="BB105" s="70"/>
      <c r="BC105" s="70"/>
      <c r="BD105" s="72">
        <v>474</v>
      </c>
      <c r="BE105" s="70" t="s">
        <v>80</v>
      </c>
      <c r="BF105" s="73"/>
      <c r="BG105" s="70"/>
      <c r="BH105" s="70">
        <f t="shared" si="27"/>
        <v>36</v>
      </c>
      <c r="BI105" s="70" t="s">
        <v>873</v>
      </c>
      <c r="BJ105" s="74">
        <f t="shared" si="28"/>
        <v>0</v>
      </c>
      <c r="BK105" s="70"/>
      <c r="BL105" s="70" t="s">
        <v>1080</v>
      </c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8.75" customHeight="1" x14ac:dyDescent="0.4">
      <c r="A106" s="70">
        <v>102</v>
      </c>
      <c r="B106" s="70" t="s">
        <v>607</v>
      </c>
      <c r="C106" s="70" t="s">
        <v>255</v>
      </c>
      <c r="D106" s="70"/>
      <c r="E106" s="70" t="s">
        <v>140</v>
      </c>
      <c r="F106" s="70"/>
      <c r="G106" s="94">
        <v>1</v>
      </c>
      <c r="H106" s="94">
        <v>2</v>
      </c>
      <c r="I106" s="70" t="s">
        <v>607</v>
      </c>
      <c r="J106" s="70"/>
      <c r="K106" s="70"/>
      <c r="L106" s="70"/>
      <c r="M106" s="70">
        <v>0</v>
      </c>
      <c r="N106" s="71">
        <v>31029</v>
      </c>
      <c r="O106" s="72">
        <v>317</v>
      </c>
      <c r="P106" s="71"/>
      <c r="Q106" s="71">
        <f t="shared" si="20"/>
        <v>31029</v>
      </c>
      <c r="R106" s="70">
        <f t="shared" si="29"/>
        <v>1984</v>
      </c>
      <c r="S106" s="70">
        <f t="shared" si="21"/>
        <v>12</v>
      </c>
      <c r="T106" s="70">
        <f t="shared" si="22"/>
        <v>13</v>
      </c>
      <c r="U106" s="70">
        <f t="shared" si="23"/>
        <v>1984</v>
      </c>
      <c r="V106" s="73">
        <v>1489900</v>
      </c>
      <c r="W106" s="70"/>
      <c r="X106" s="70"/>
      <c r="Y106" s="73">
        <v>0</v>
      </c>
      <c r="Z106" s="73">
        <f t="shared" si="24"/>
        <v>1489900</v>
      </c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3">
        <f t="shared" si="25"/>
        <v>0</v>
      </c>
      <c r="AP106" s="70"/>
      <c r="AQ106" s="74">
        <f t="shared" si="26"/>
        <v>1489900</v>
      </c>
      <c r="AR106" s="70" t="s">
        <v>872</v>
      </c>
      <c r="AS106" s="70"/>
      <c r="AT106" s="70"/>
      <c r="AU106" s="70"/>
      <c r="AV106" s="70"/>
      <c r="AW106" s="70"/>
      <c r="AX106" s="70" t="s">
        <v>873</v>
      </c>
      <c r="AY106" s="70"/>
      <c r="AZ106" s="70"/>
      <c r="BA106" s="70"/>
      <c r="BB106" s="70"/>
      <c r="BC106" s="70"/>
      <c r="BD106" s="72">
        <v>317</v>
      </c>
      <c r="BE106" s="70" t="s">
        <v>80</v>
      </c>
      <c r="BF106" s="73"/>
      <c r="BG106" s="70"/>
      <c r="BH106" s="70">
        <f t="shared" si="27"/>
        <v>36</v>
      </c>
      <c r="BI106" s="70" t="s">
        <v>873</v>
      </c>
      <c r="BJ106" s="74">
        <f t="shared" si="28"/>
        <v>0</v>
      </c>
      <c r="BK106" s="70"/>
      <c r="BL106" s="70" t="s">
        <v>1081</v>
      </c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8.75" customHeight="1" x14ac:dyDescent="0.4">
      <c r="A107" s="70">
        <v>103</v>
      </c>
      <c r="B107" s="70" t="s">
        <v>607</v>
      </c>
      <c r="C107" s="70" t="s">
        <v>256</v>
      </c>
      <c r="D107" s="70"/>
      <c r="E107" s="70" t="s">
        <v>140</v>
      </c>
      <c r="F107" s="70"/>
      <c r="G107" s="94">
        <v>1</v>
      </c>
      <c r="H107" s="94">
        <v>2</v>
      </c>
      <c r="I107" s="70" t="s">
        <v>607</v>
      </c>
      <c r="J107" s="70"/>
      <c r="K107" s="70"/>
      <c r="L107" s="70"/>
      <c r="M107" s="70">
        <v>0</v>
      </c>
      <c r="N107" s="71">
        <v>31019</v>
      </c>
      <c r="O107" s="72">
        <v>874</v>
      </c>
      <c r="P107" s="71"/>
      <c r="Q107" s="71">
        <f t="shared" si="20"/>
        <v>31019</v>
      </c>
      <c r="R107" s="70">
        <f t="shared" si="29"/>
        <v>1984</v>
      </c>
      <c r="S107" s="70">
        <f t="shared" si="21"/>
        <v>12</v>
      </c>
      <c r="T107" s="70">
        <f t="shared" si="22"/>
        <v>3</v>
      </c>
      <c r="U107" s="70">
        <f t="shared" si="23"/>
        <v>1984</v>
      </c>
      <c r="V107" s="73">
        <v>4107800</v>
      </c>
      <c r="W107" s="70"/>
      <c r="X107" s="70"/>
      <c r="Y107" s="73">
        <v>0</v>
      </c>
      <c r="Z107" s="73">
        <f t="shared" si="24"/>
        <v>4107800</v>
      </c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3">
        <f t="shared" si="25"/>
        <v>0</v>
      </c>
      <c r="AP107" s="70"/>
      <c r="AQ107" s="74">
        <f t="shared" si="26"/>
        <v>4107800</v>
      </c>
      <c r="AR107" s="70" t="s">
        <v>872</v>
      </c>
      <c r="AS107" s="70"/>
      <c r="AT107" s="70"/>
      <c r="AU107" s="70"/>
      <c r="AV107" s="70"/>
      <c r="AW107" s="70"/>
      <c r="AX107" s="70" t="s">
        <v>873</v>
      </c>
      <c r="AY107" s="70"/>
      <c r="AZ107" s="70"/>
      <c r="BA107" s="70"/>
      <c r="BB107" s="70"/>
      <c r="BC107" s="70"/>
      <c r="BD107" s="72">
        <v>874</v>
      </c>
      <c r="BE107" s="70" t="s">
        <v>80</v>
      </c>
      <c r="BF107" s="73"/>
      <c r="BG107" s="70"/>
      <c r="BH107" s="70">
        <f t="shared" si="27"/>
        <v>36</v>
      </c>
      <c r="BI107" s="70" t="s">
        <v>873</v>
      </c>
      <c r="BJ107" s="74">
        <f t="shared" si="28"/>
        <v>0</v>
      </c>
      <c r="BK107" s="70"/>
      <c r="BL107" s="70" t="s">
        <v>1082</v>
      </c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8.75" customHeight="1" x14ac:dyDescent="0.4">
      <c r="A108" s="70">
        <v>104</v>
      </c>
      <c r="B108" s="70" t="s">
        <v>607</v>
      </c>
      <c r="C108" s="70" t="s">
        <v>257</v>
      </c>
      <c r="D108" s="70"/>
      <c r="E108" s="70" t="s">
        <v>140</v>
      </c>
      <c r="F108" s="70"/>
      <c r="G108" s="94">
        <v>1</v>
      </c>
      <c r="H108" s="94">
        <v>2</v>
      </c>
      <c r="I108" s="70" t="s">
        <v>607</v>
      </c>
      <c r="J108" s="70"/>
      <c r="K108" s="70"/>
      <c r="L108" s="70"/>
      <c r="M108" s="70">
        <v>0</v>
      </c>
      <c r="N108" s="71">
        <v>31019</v>
      </c>
      <c r="O108" s="72">
        <v>1237</v>
      </c>
      <c r="P108" s="71"/>
      <c r="Q108" s="71">
        <f t="shared" si="20"/>
        <v>31019</v>
      </c>
      <c r="R108" s="70">
        <f t="shared" si="29"/>
        <v>1984</v>
      </c>
      <c r="S108" s="70">
        <f t="shared" si="21"/>
        <v>12</v>
      </c>
      <c r="T108" s="70">
        <f t="shared" si="22"/>
        <v>3</v>
      </c>
      <c r="U108" s="70">
        <f t="shared" si="23"/>
        <v>1984</v>
      </c>
      <c r="V108" s="73">
        <v>5813900</v>
      </c>
      <c r="W108" s="70"/>
      <c r="X108" s="70"/>
      <c r="Y108" s="73">
        <v>0</v>
      </c>
      <c r="Z108" s="73">
        <f t="shared" si="24"/>
        <v>5813900</v>
      </c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3">
        <f t="shared" si="25"/>
        <v>0</v>
      </c>
      <c r="AP108" s="70"/>
      <c r="AQ108" s="74">
        <f t="shared" si="26"/>
        <v>5813900</v>
      </c>
      <c r="AR108" s="70" t="s">
        <v>872</v>
      </c>
      <c r="AS108" s="70"/>
      <c r="AT108" s="70"/>
      <c r="AU108" s="70"/>
      <c r="AV108" s="70"/>
      <c r="AW108" s="70"/>
      <c r="AX108" s="70" t="s">
        <v>873</v>
      </c>
      <c r="AY108" s="70"/>
      <c r="AZ108" s="70"/>
      <c r="BA108" s="70"/>
      <c r="BB108" s="70"/>
      <c r="BC108" s="70"/>
      <c r="BD108" s="72">
        <v>1237</v>
      </c>
      <c r="BE108" s="70" t="s">
        <v>80</v>
      </c>
      <c r="BF108" s="73"/>
      <c r="BG108" s="70"/>
      <c r="BH108" s="70">
        <f t="shared" si="27"/>
        <v>36</v>
      </c>
      <c r="BI108" s="70" t="s">
        <v>873</v>
      </c>
      <c r="BJ108" s="74">
        <f t="shared" si="28"/>
        <v>0</v>
      </c>
      <c r="BK108" s="70"/>
      <c r="BL108" s="70" t="s">
        <v>1083</v>
      </c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8.75" customHeight="1" x14ac:dyDescent="0.4">
      <c r="A109" s="70">
        <v>105</v>
      </c>
      <c r="B109" s="70" t="s">
        <v>607</v>
      </c>
      <c r="C109" s="70" t="s">
        <v>258</v>
      </c>
      <c r="D109" s="70"/>
      <c r="E109" s="70" t="s">
        <v>140</v>
      </c>
      <c r="F109" s="70"/>
      <c r="G109" s="94">
        <v>1</v>
      </c>
      <c r="H109" s="94">
        <v>2</v>
      </c>
      <c r="I109" s="70" t="s">
        <v>607</v>
      </c>
      <c r="J109" s="70"/>
      <c r="K109" s="70"/>
      <c r="L109" s="70"/>
      <c r="M109" s="70">
        <v>0</v>
      </c>
      <c r="N109" s="71">
        <v>32233</v>
      </c>
      <c r="O109" s="72">
        <v>312</v>
      </c>
      <c r="P109" s="71"/>
      <c r="Q109" s="71">
        <f t="shared" si="20"/>
        <v>32233</v>
      </c>
      <c r="R109" s="70">
        <f t="shared" si="29"/>
        <v>1988</v>
      </c>
      <c r="S109" s="70">
        <f t="shared" si="21"/>
        <v>3</v>
      </c>
      <c r="T109" s="70">
        <f t="shared" si="22"/>
        <v>31</v>
      </c>
      <c r="U109" s="70">
        <f t="shared" si="23"/>
        <v>1987</v>
      </c>
      <c r="V109" s="73">
        <v>1466400</v>
      </c>
      <c r="W109" s="70"/>
      <c r="X109" s="70"/>
      <c r="Y109" s="73">
        <v>0</v>
      </c>
      <c r="Z109" s="73">
        <f t="shared" si="24"/>
        <v>1466400</v>
      </c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3">
        <f t="shared" si="25"/>
        <v>0</v>
      </c>
      <c r="AP109" s="70"/>
      <c r="AQ109" s="74">
        <f t="shared" si="26"/>
        <v>1466400</v>
      </c>
      <c r="AR109" s="70" t="s">
        <v>872</v>
      </c>
      <c r="AS109" s="70"/>
      <c r="AT109" s="70"/>
      <c r="AU109" s="70"/>
      <c r="AV109" s="70"/>
      <c r="AW109" s="70"/>
      <c r="AX109" s="70" t="s">
        <v>873</v>
      </c>
      <c r="AY109" s="70"/>
      <c r="AZ109" s="70"/>
      <c r="BA109" s="70"/>
      <c r="BB109" s="70"/>
      <c r="BC109" s="70"/>
      <c r="BD109" s="72">
        <v>312</v>
      </c>
      <c r="BE109" s="70" t="s">
        <v>80</v>
      </c>
      <c r="BF109" s="73"/>
      <c r="BG109" s="70"/>
      <c r="BH109" s="70">
        <f t="shared" si="27"/>
        <v>33</v>
      </c>
      <c r="BI109" s="70" t="s">
        <v>873</v>
      </c>
      <c r="BJ109" s="74">
        <f t="shared" si="28"/>
        <v>0</v>
      </c>
      <c r="BK109" s="70"/>
      <c r="BL109" s="70" t="s">
        <v>1084</v>
      </c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8.75" customHeight="1" x14ac:dyDescent="0.4">
      <c r="A110" s="70">
        <v>106</v>
      </c>
      <c r="B110" s="70" t="s">
        <v>607</v>
      </c>
      <c r="C110" s="70" t="s">
        <v>259</v>
      </c>
      <c r="D110" s="70"/>
      <c r="E110" s="70" t="s">
        <v>140</v>
      </c>
      <c r="F110" s="70"/>
      <c r="G110" s="94">
        <v>1</v>
      </c>
      <c r="H110" s="94">
        <v>2</v>
      </c>
      <c r="I110" s="70" t="s">
        <v>607</v>
      </c>
      <c r="J110" s="70"/>
      <c r="K110" s="70"/>
      <c r="L110" s="70"/>
      <c r="M110" s="70">
        <v>0</v>
      </c>
      <c r="N110" s="71">
        <v>31222</v>
      </c>
      <c r="O110" s="72">
        <v>668</v>
      </c>
      <c r="P110" s="71"/>
      <c r="Q110" s="71">
        <f t="shared" si="20"/>
        <v>31222</v>
      </c>
      <c r="R110" s="70">
        <f t="shared" si="29"/>
        <v>1985</v>
      </c>
      <c r="S110" s="70">
        <f t="shared" si="21"/>
        <v>6</v>
      </c>
      <c r="T110" s="70">
        <f t="shared" si="22"/>
        <v>24</v>
      </c>
      <c r="U110" s="70">
        <f t="shared" si="23"/>
        <v>1985</v>
      </c>
      <c r="V110" s="73">
        <v>3139600</v>
      </c>
      <c r="W110" s="70"/>
      <c r="X110" s="70"/>
      <c r="Y110" s="73">
        <v>0</v>
      </c>
      <c r="Z110" s="73">
        <f t="shared" si="24"/>
        <v>3139600</v>
      </c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3">
        <f t="shared" si="25"/>
        <v>0</v>
      </c>
      <c r="AP110" s="70"/>
      <c r="AQ110" s="74">
        <f t="shared" si="26"/>
        <v>3139600</v>
      </c>
      <c r="AR110" s="70" t="s">
        <v>872</v>
      </c>
      <c r="AS110" s="70"/>
      <c r="AT110" s="70"/>
      <c r="AU110" s="70"/>
      <c r="AV110" s="70"/>
      <c r="AW110" s="70"/>
      <c r="AX110" s="70" t="s">
        <v>873</v>
      </c>
      <c r="AY110" s="70"/>
      <c r="AZ110" s="70"/>
      <c r="BA110" s="70"/>
      <c r="BB110" s="70"/>
      <c r="BC110" s="70"/>
      <c r="BD110" s="72">
        <v>668</v>
      </c>
      <c r="BE110" s="70" t="s">
        <v>80</v>
      </c>
      <c r="BF110" s="73"/>
      <c r="BG110" s="70"/>
      <c r="BH110" s="70">
        <f t="shared" si="27"/>
        <v>35</v>
      </c>
      <c r="BI110" s="70" t="s">
        <v>873</v>
      </c>
      <c r="BJ110" s="74">
        <f t="shared" si="28"/>
        <v>0</v>
      </c>
      <c r="BK110" s="70"/>
      <c r="BL110" s="70" t="s">
        <v>1085</v>
      </c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76" ht="18.75" customHeight="1" x14ac:dyDescent="0.4">
      <c r="A111" s="70">
        <v>107</v>
      </c>
      <c r="B111" s="70" t="s">
        <v>607</v>
      </c>
      <c r="C111" s="70" t="s">
        <v>260</v>
      </c>
      <c r="D111" s="70"/>
      <c r="E111" s="70" t="s">
        <v>140</v>
      </c>
      <c r="F111" s="70"/>
      <c r="G111" s="94">
        <v>1</v>
      </c>
      <c r="H111" s="94">
        <v>2</v>
      </c>
      <c r="I111" s="70" t="s">
        <v>607</v>
      </c>
      <c r="J111" s="70"/>
      <c r="K111" s="70"/>
      <c r="L111" s="70"/>
      <c r="M111" s="70">
        <v>0</v>
      </c>
      <c r="N111" s="71">
        <v>31019</v>
      </c>
      <c r="O111" s="72">
        <v>851</v>
      </c>
      <c r="P111" s="71"/>
      <c r="Q111" s="71">
        <f t="shared" si="20"/>
        <v>31019</v>
      </c>
      <c r="R111" s="70">
        <f t="shared" si="29"/>
        <v>1984</v>
      </c>
      <c r="S111" s="70">
        <f t="shared" si="21"/>
        <v>12</v>
      </c>
      <c r="T111" s="70">
        <f t="shared" si="22"/>
        <v>3</v>
      </c>
      <c r="U111" s="70">
        <f t="shared" si="23"/>
        <v>1984</v>
      </c>
      <c r="V111" s="73">
        <v>3999700</v>
      </c>
      <c r="W111" s="70"/>
      <c r="X111" s="70"/>
      <c r="Y111" s="73">
        <v>0</v>
      </c>
      <c r="Z111" s="73">
        <f t="shared" si="24"/>
        <v>3999700</v>
      </c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3">
        <f t="shared" si="25"/>
        <v>0</v>
      </c>
      <c r="AP111" s="70"/>
      <c r="AQ111" s="74">
        <f t="shared" si="26"/>
        <v>3999700</v>
      </c>
      <c r="AR111" s="70" t="s">
        <v>872</v>
      </c>
      <c r="AS111" s="70"/>
      <c r="AT111" s="70"/>
      <c r="AU111" s="70"/>
      <c r="AV111" s="70"/>
      <c r="AW111" s="70"/>
      <c r="AX111" s="70" t="s">
        <v>873</v>
      </c>
      <c r="AY111" s="70"/>
      <c r="AZ111" s="70"/>
      <c r="BA111" s="70"/>
      <c r="BB111" s="70"/>
      <c r="BC111" s="70"/>
      <c r="BD111" s="72">
        <v>851</v>
      </c>
      <c r="BE111" s="70" t="s">
        <v>80</v>
      </c>
      <c r="BF111" s="73"/>
      <c r="BG111" s="70"/>
      <c r="BH111" s="70">
        <f t="shared" si="27"/>
        <v>36</v>
      </c>
      <c r="BI111" s="70" t="s">
        <v>873</v>
      </c>
      <c r="BJ111" s="74">
        <f t="shared" si="28"/>
        <v>0</v>
      </c>
      <c r="BK111" s="70"/>
      <c r="BL111" s="70" t="s">
        <v>1086</v>
      </c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</row>
    <row r="112" spans="1:76" ht="18.75" customHeight="1" x14ac:dyDescent="0.4">
      <c r="A112" s="70">
        <v>108</v>
      </c>
      <c r="B112" s="70" t="s">
        <v>607</v>
      </c>
      <c r="C112" s="70" t="s">
        <v>261</v>
      </c>
      <c r="D112" s="70"/>
      <c r="E112" s="70" t="s">
        <v>140</v>
      </c>
      <c r="F112" s="70"/>
      <c r="G112" s="94">
        <v>1</v>
      </c>
      <c r="H112" s="94">
        <v>2</v>
      </c>
      <c r="I112" s="70" t="s">
        <v>607</v>
      </c>
      <c r="J112" s="70"/>
      <c r="K112" s="70"/>
      <c r="L112" s="70"/>
      <c r="M112" s="70">
        <v>0</v>
      </c>
      <c r="N112" s="71">
        <v>31019</v>
      </c>
      <c r="O112" s="72">
        <v>952</v>
      </c>
      <c r="P112" s="71"/>
      <c r="Q112" s="71">
        <f t="shared" si="20"/>
        <v>31019</v>
      </c>
      <c r="R112" s="70">
        <f t="shared" si="29"/>
        <v>1984</v>
      </c>
      <c r="S112" s="70">
        <f t="shared" si="21"/>
        <v>12</v>
      </c>
      <c r="T112" s="70">
        <f t="shared" si="22"/>
        <v>3</v>
      </c>
      <c r="U112" s="70">
        <f t="shared" si="23"/>
        <v>1984</v>
      </c>
      <c r="V112" s="73">
        <v>4474400</v>
      </c>
      <c r="W112" s="70"/>
      <c r="X112" s="70"/>
      <c r="Y112" s="73">
        <v>0</v>
      </c>
      <c r="Z112" s="73">
        <f t="shared" si="24"/>
        <v>4474400</v>
      </c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3">
        <f t="shared" si="25"/>
        <v>0</v>
      </c>
      <c r="AP112" s="70"/>
      <c r="AQ112" s="74">
        <f t="shared" si="26"/>
        <v>4474400</v>
      </c>
      <c r="AR112" s="70" t="s">
        <v>872</v>
      </c>
      <c r="AS112" s="70"/>
      <c r="AT112" s="70"/>
      <c r="AU112" s="70"/>
      <c r="AV112" s="70"/>
      <c r="AW112" s="70"/>
      <c r="AX112" s="70" t="s">
        <v>873</v>
      </c>
      <c r="AY112" s="70"/>
      <c r="AZ112" s="70"/>
      <c r="BA112" s="70"/>
      <c r="BB112" s="70"/>
      <c r="BC112" s="70"/>
      <c r="BD112" s="72">
        <v>952</v>
      </c>
      <c r="BE112" s="70" t="s">
        <v>80</v>
      </c>
      <c r="BF112" s="73"/>
      <c r="BG112" s="70"/>
      <c r="BH112" s="70">
        <f t="shared" si="27"/>
        <v>36</v>
      </c>
      <c r="BI112" s="70" t="s">
        <v>873</v>
      </c>
      <c r="BJ112" s="74">
        <f t="shared" si="28"/>
        <v>0</v>
      </c>
      <c r="BK112" s="70"/>
      <c r="BL112" s="70" t="s">
        <v>1087</v>
      </c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</row>
    <row r="113" spans="1:76" ht="18.75" customHeight="1" x14ac:dyDescent="0.4">
      <c r="A113" s="70">
        <v>109</v>
      </c>
      <c r="B113" s="70" t="s">
        <v>607</v>
      </c>
      <c r="C113" s="70" t="s">
        <v>262</v>
      </c>
      <c r="D113" s="70"/>
      <c r="E113" s="70" t="s">
        <v>140</v>
      </c>
      <c r="F113" s="70"/>
      <c r="G113" s="94">
        <v>1</v>
      </c>
      <c r="H113" s="94">
        <v>2</v>
      </c>
      <c r="I113" s="70" t="s">
        <v>607</v>
      </c>
      <c r="J113" s="70"/>
      <c r="K113" s="70"/>
      <c r="L113" s="70"/>
      <c r="M113" s="70">
        <v>0</v>
      </c>
      <c r="N113" s="71">
        <v>31029</v>
      </c>
      <c r="O113" s="72">
        <v>345</v>
      </c>
      <c r="P113" s="71"/>
      <c r="Q113" s="71">
        <f t="shared" si="20"/>
        <v>31029</v>
      </c>
      <c r="R113" s="70">
        <f t="shared" si="29"/>
        <v>1984</v>
      </c>
      <c r="S113" s="70">
        <f t="shared" si="21"/>
        <v>12</v>
      </c>
      <c r="T113" s="70">
        <f t="shared" si="22"/>
        <v>13</v>
      </c>
      <c r="U113" s="70">
        <f t="shared" si="23"/>
        <v>1984</v>
      </c>
      <c r="V113" s="73">
        <v>1621500</v>
      </c>
      <c r="W113" s="70"/>
      <c r="X113" s="70"/>
      <c r="Y113" s="73">
        <v>0</v>
      </c>
      <c r="Z113" s="73">
        <f t="shared" si="24"/>
        <v>1621500</v>
      </c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3">
        <f t="shared" si="25"/>
        <v>0</v>
      </c>
      <c r="AP113" s="70"/>
      <c r="AQ113" s="74">
        <f t="shared" si="26"/>
        <v>1621500</v>
      </c>
      <c r="AR113" s="70" t="s">
        <v>872</v>
      </c>
      <c r="AS113" s="70"/>
      <c r="AT113" s="70"/>
      <c r="AU113" s="70"/>
      <c r="AV113" s="70"/>
      <c r="AW113" s="70"/>
      <c r="AX113" s="70" t="s">
        <v>873</v>
      </c>
      <c r="AY113" s="70"/>
      <c r="AZ113" s="70"/>
      <c r="BA113" s="70"/>
      <c r="BB113" s="70"/>
      <c r="BC113" s="70"/>
      <c r="BD113" s="72">
        <v>345</v>
      </c>
      <c r="BE113" s="70" t="s">
        <v>80</v>
      </c>
      <c r="BF113" s="73"/>
      <c r="BG113" s="70"/>
      <c r="BH113" s="70">
        <f t="shared" si="27"/>
        <v>36</v>
      </c>
      <c r="BI113" s="70" t="s">
        <v>873</v>
      </c>
      <c r="BJ113" s="74">
        <f t="shared" si="28"/>
        <v>0</v>
      </c>
      <c r="BK113" s="70"/>
      <c r="BL113" s="70" t="s">
        <v>1088</v>
      </c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</row>
    <row r="114" spans="1:76" ht="18.75" customHeight="1" x14ac:dyDescent="0.4">
      <c r="A114" s="70">
        <v>110</v>
      </c>
      <c r="B114" s="70" t="s">
        <v>607</v>
      </c>
      <c r="C114" s="70" t="s">
        <v>263</v>
      </c>
      <c r="D114" s="70"/>
      <c r="E114" s="70" t="s">
        <v>140</v>
      </c>
      <c r="F114" s="70"/>
      <c r="G114" s="94">
        <v>1</v>
      </c>
      <c r="H114" s="94">
        <v>2</v>
      </c>
      <c r="I114" s="70" t="s">
        <v>607</v>
      </c>
      <c r="J114" s="70"/>
      <c r="K114" s="70"/>
      <c r="L114" s="70"/>
      <c r="M114" s="70">
        <v>0</v>
      </c>
      <c r="N114" s="71">
        <v>31019</v>
      </c>
      <c r="O114" s="72">
        <v>734</v>
      </c>
      <c r="P114" s="71"/>
      <c r="Q114" s="71">
        <f t="shared" si="20"/>
        <v>31019</v>
      </c>
      <c r="R114" s="70">
        <f t="shared" si="29"/>
        <v>1984</v>
      </c>
      <c r="S114" s="70">
        <f t="shared" si="21"/>
        <v>12</v>
      </c>
      <c r="T114" s="70">
        <f t="shared" si="22"/>
        <v>3</v>
      </c>
      <c r="U114" s="70">
        <f t="shared" si="23"/>
        <v>1984</v>
      </c>
      <c r="V114" s="73">
        <v>3449800</v>
      </c>
      <c r="W114" s="70"/>
      <c r="X114" s="70"/>
      <c r="Y114" s="73">
        <v>0</v>
      </c>
      <c r="Z114" s="73">
        <f t="shared" si="24"/>
        <v>3449800</v>
      </c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3">
        <f t="shared" si="25"/>
        <v>0</v>
      </c>
      <c r="AP114" s="70"/>
      <c r="AQ114" s="74">
        <f t="shared" si="26"/>
        <v>3449800</v>
      </c>
      <c r="AR114" s="70" t="s">
        <v>872</v>
      </c>
      <c r="AS114" s="70"/>
      <c r="AT114" s="70"/>
      <c r="AU114" s="70"/>
      <c r="AV114" s="70"/>
      <c r="AW114" s="70"/>
      <c r="AX114" s="70" t="s">
        <v>873</v>
      </c>
      <c r="AY114" s="70"/>
      <c r="AZ114" s="70"/>
      <c r="BA114" s="70"/>
      <c r="BB114" s="70"/>
      <c r="BC114" s="70"/>
      <c r="BD114" s="72">
        <v>734</v>
      </c>
      <c r="BE114" s="70" t="s">
        <v>80</v>
      </c>
      <c r="BF114" s="73"/>
      <c r="BG114" s="70"/>
      <c r="BH114" s="70">
        <f t="shared" si="27"/>
        <v>36</v>
      </c>
      <c r="BI114" s="70" t="s">
        <v>873</v>
      </c>
      <c r="BJ114" s="74">
        <f t="shared" si="28"/>
        <v>0</v>
      </c>
      <c r="BK114" s="70"/>
      <c r="BL114" s="70" t="s">
        <v>1089</v>
      </c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</row>
    <row r="115" spans="1:76" ht="18.75" customHeight="1" x14ac:dyDescent="0.4">
      <c r="A115" s="70">
        <v>111</v>
      </c>
      <c r="B115" s="70" t="s">
        <v>607</v>
      </c>
      <c r="C115" s="70" t="s">
        <v>264</v>
      </c>
      <c r="D115" s="70"/>
      <c r="E115" s="70" t="s">
        <v>140</v>
      </c>
      <c r="F115" s="70"/>
      <c r="G115" s="94">
        <v>1</v>
      </c>
      <c r="H115" s="94">
        <v>2</v>
      </c>
      <c r="I115" s="70" t="s">
        <v>607</v>
      </c>
      <c r="J115" s="70"/>
      <c r="K115" s="70"/>
      <c r="L115" s="70"/>
      <c r="M115" s="70">
        <v>0</v>
      </c>
      <c r="N115" s="71">
        <v>31136</v>
      </c>
      <c r="O115" s="72">
        <v>157</v>
      </c>
      <c r="P115" s="71"/>
      <c r="Q115" s="71">
        <f t="shared" si="20"/>
        <v>31136</v>
      </c>
      <c r="R115" s="70">
        <f t="shared" si="29"/>
        <v>1985</v>
      </c>
      <c r="S115" s="70">
        <f t="shared" si="21"/>
        <v>3</v>
      </c>
      <c r="T115" s="70">
        <f t="shared" si="22"/>
        <v>30</v>
      </c>
      <c r="U115" s="70">
        <f t="shared" si="23"/>
        <v>1984</v>
      </c>
      <c r="V115" s="73">
        <v>737900</v>
      </c>
      <c r="W115" s="70"/>
      <c r="X115" s="70"/>
      <c r="Y115" s="73">
        <v>0</v>
      </c>
      <c r="Z115" s="73">
        <f t="shared" si="24"/>
        <v>737900</v>
      </c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3">
        <f t="shared" si="25"/>
        <v>0</v>
      </c>
      <c r="AP115" s="70"/>
      <c r="AQ115" s="74">
        <f t="shared" si="26"/>
        <v>737900</v>
      </c>
      <c r="AR115" s="70" t="s">
        <v>872</v>
      </c>
      <c r="AS115" s="70"/>
      <c r="AT115" s="70"/>
      <c r="AU115" s="70"/>
      <c r="AV115" s="70"/>
      <c r="AW115" s="70"/>
      <c r="AX115" s="70" t="s">
        <v>873</v>
      </c>
      <c r="AY115" s="70"/>
      <c r="AZ115" s="70"/>
      <c r="BA115" s="70"/>
      <c r="BB115" s="70"/>
      <c r="BC115" s="70"/>
      <c r="BD115" s="72">
        <v>157</v>
      </c>
      <c r="BE115" s="70" t="s">
        <v>80</v>
      </c>
      <c r="BF115" s="73"/>
      <c r="BG115" s="70"/>
      <c r="BH115" s="70">
        <f t="shared" si="27"/>
        <v>36</v>
      </c>
      <c r="BI115" s="70" t="s">
        <v>873</v>
      </c>
      <c r="BJ115" s="74">
        <f t="shared" si="28"/>
        <v>0</v>
      </c>
      <c r="BK115" s="70"/>
      <c r="BL115" s="70" t="s">
        <v>1090</v>
      </c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</row>
    <row r="116" spans="1:76" ht="18.75" customHeight="1" x14ac:dyDescent="0.4">
      <c r="A116" s="70">
        <v>112</v>
      </c>
      <c r="B116" s="70" t="s">
        <v>607</v>
      </c>
      <c r="C116" s="70" t="s">
        <v>265</v>
      </c>
      <c r="D116" s="70"/>
      <c r="E116" s="70" t="s">
        <v>140</v>
      </c>
      <c r="F116" s="70"/>
      <c r="G116" s="94">
        <v>1</v>
      </c>
      <c r="H116" s="94">
        <v>2</v>
      </c>
      <c r="I116" s="70" t="s">
        <v>607</v>
      </c>
      <c r="J116" s="70"/>
      <c r="K116" s="70"/>
      <c r="L116" s="70"/>
      <c r="M116" s="70">
        <v>0</v>
      </c>
      <c r="N116" s="71">
        <v>31079</v>
      </c>
      <c r="O116" s="72">
        <v>1926</v>
      </c>
      <c r="P116" s="71"/>
      <c r="Q116" s="71">
        <f t="shared" si="20"/>
        <v>31079</v>
      </c>
      <c r="R116" s="70">
        <f t="shared" si="29"/>
        <v>1985</v>
      </c>
      <c r="S116" s="70">
        <f t="shared" si="21"/>
        <v>2</v>
      </c>
      <c r="T116" s="70">
        <f t="shared" si="22"/>
        <v>1</v>
      </c>
      <c r="U116" s="70">
        <f t="shared" si="23"/>
        <v>1984</v>
      </c>
      <c r="V116" s="73">
        <v>9052200</v>
      </c>
      <c r="W116" s="70"/>
      <c r="X116" s="70"/>
      <c r="Y116" s="73">
        <v>0</v>
      </c>
      <c r="Z116" s="73">
        <f t="shared" si="24"/>
        <v>9052200</v>
      </c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3">
        <f t="shared" si="25"/>
        <v>0</v>
      </c>
      <c r="AP116" s="70"/>
      <c r="AQ116" s="74">
        <f t="shared" si="26"/>
        <v>9052200</v>
      </c>
      <c r="AR116" s="70" t="s">
        <v>872</v>
      </c>
      <c r="AS116" s="70"/>
      <c r="AT116" s="70"/>
      <c r="AU116" s="70"/>
      <c r="AV116" s="70"/>
      <c r="AW116" s="70"/>
      <c r="AX116" s="70" t="s">
        <v>873</v>
      </c>
      <c r="AY116" s="70"/>
      <c r="AZ116" s="70"/>
      <c r="BA116" s="70"/>
      <c r="BB116" s="70"/>
      <c r="BC116" s="70"/>
      <c r="BD116" s="72">
        <v>1926</v>
      </c>
      <c r="BE116" s="70" t="s">
        <v>80</v>
      </c>
      <c r="BF116" s="73"/>
      <c r="BG116" s="70"/>
      <c r="BH116" s="70">
        <f t="shared" si="27"/>
        <v>36</v>
      </c>
      <c r="BI116" s="70" t="s">
        <v>873</v>
      </c>
      <c r="BJ116" s="74">
        <f t="shared" si="28"/>
        <v>0</v>
      </c>
      <c r="BK116" s="70"/>
      <c r="BL116" s="70" t="s">
        <v>1091</v>
      </c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</row>
    <row r="117" spans="1:76" ht="18.75" customHeight="1" x14ac:dyDescent="0.4">
      <c r="A117" s="70">
        <v>113</v>
      </c>
      <c r="B117" s="70" t="s">
        <v>607</v>
      </c>
      <c r="C117" s="70" t="s">
        <v>266</v>
      </c>
      <c r="D117" s="70"/>
      <c r="E117" s="70" t="s">
        <v>140</v>
      </c>
      <c r="F117" s="70"/>
      <c r="G117" s="94">
        <v>1</v>
      </c>
      <c r="H117" s="94">
        <v>2</v>
      </c>
      <c r="I117" s="70" t="s">
        <v>607</v>
      </c>
      <c r="J117" s="70"/>
      <c r="K117" s="70"/>
      <c r="L117" s="70"/>
      <c r="M117" s="70">
        <v>0</v>
      </c>
      <c r="N117" s="71">
        <v>31079</v>
      </c>
      <c r="O117" s="72">
        <v>671</v>
      </c>
      <c r="P117" s="71"/>
      <c r="Q117" s="71">
        <f t="shared" si="20"/>
        <v>31079</v>
      </c>
      <c r="R117" s="70">
        <f t="shared" si="29"/>
        <v>1985</v>
      </c>
      <c r="S117" s="70">
        <f t="shared" si="21"/>
        <v>2</v>
      </c>
      <c r="T117" s="70">
        <f t="shared" si="22"/>
        <v>1</v>
      </c>
      <c r="U117" s="70">
        <f t="shared" si="23"/>
        <v>1984</v>
      </c>
      <c r="V117" s="73">
        <v>3153700</v>
      </c>
      <c r="W117" s="70"/>
      <c r="X117" s="70"/>
      <c r="Y117" s="73">
        <v>0</v>
      </c>
      <c r="Z117" s="73">
        <f t="shared" si="24"/>
        <v>3153700</v>
      </c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3">
        <f t="shared" si="25"/>
        <v>0</v>
      </c>
      <c r="AP117" s="70"/>
      <c r="AQ117" s="74">
        <f t="shared" si="26"/>
        <v>3153700</v>
      </c>
      <c r="AR117" s="70" t="s">
        <v>872</v>
      </c>
      <c r="AS117" s="70"/>
      <c r="AT117" s="70"/>
      <c r="AU117" s="70"/>
      <c r="AV117" s="70"/>
      <c r="AW117" s="70"/>
      <c r="AX117" s="70" t="s">
        <v>873</v>
      </c>
      <c r="AY117" s="70"/>
      <c r="AZ117" s="70"/>
      <c r="BA117" s="70"/>
      <c r="BB117" s="70"/>
      <c r="BC117" s="70"/>
      <c r="BD117" s="72">
        <v>671</v>
      </c>
      <c r="BE117" s="70" t="s">
        <v>80</v>
      </c>
      <c r="BF117" s="73"/>
      <c r="BG117" s="70"/>
      <c r="BH117" s="70">
        <f t="shared" si="27"/>
        <v>36</v>
      </c>
      <c r="BI117" s="70" t="s">
        <v>873</v>
      </c>
      <c r="BJ117" s="74">
        <f t="shared" si="28"/>
        <v>0</v>
      </c>
      <c r="BK117" s="70"/>
      <c r="BL117" s="70" t="s">
        <v>1092</v>
      </c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</row>
    <row r="118" spans="1:76" ht="18.75" customHeight="1" x14ac:dyDescent="0.4">
      <c r="A118" s="70">
        <v>114</v>
      </c>
      <c r="B118" s="70" t="s">
        <v>607</v>
      </c>
      <c r="C118" s="70" t="s">
        <v>267</v>
      </c>
      <c r="D118" s="70"/>
      <c r="E118" s="70" t="s">
        <v>140</v>
      </c>
      <c r="F118" s="70"/>
      <c r="G118" s="94">
        <v>1</v>
      </c>
      <c r="H118" s="94">
        <v>2</v>
      </c>
      <c r="I118" s="70" t="s">
        <v>607</v>
      </c>
      <c r="J118" s="70"/>
      <c r="K118" s="70"/>
      <c r="L118" s="70"/>
      <c r="M118" s="70">
        <v>0</v>
      </c>
      <c r="N118" s="71">
        <v>31047</v>
      </c>
      <c r="O118" s="72">
        <v>115</v>
      </c>
      <c r="P118" s="71"/>
      <c r="Q118" s="71">
        <f t="shared" si="20"/>
        <v>31047</v>
      </c>
      <c r="R118" s="70">
        <f t="shared" si="29"/>
        <v>1984</v>
      </c>
      <c r="S118" s="70">
        <f t="shared" si="21"/>
        <v>12</v>
      </c>
      <c r="T118" s="70">
        <f t="shared" si="22"/>
        <v>31</v>
      </c>
      <c r="U118" s="70">
        <f t="shared" si="23"/>
        <v>1984</v>
      </c>
      <c r="V118" s="73">
        <v>540500</v>
      </c>
      <c r="W118" s="70"/>
      <c r="X118" s="70"/>
      <c r="Y118" s="73">
        <v>0</v>
      </c>
      <c r="Z118" s="73">
        <f t="shared" si="24"/>
        <v>540500</v>
      </c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3">
        <f t="shared" si="25"/>
        <v>0</v>
      </c>
      <c r="AP118" s="70"/>
      <c r="AQ118" s="74">
        <f t="shared" si="26"/>
        <v>540500</v>
      </c>
      <c r="AR118" s="70" t="s">
        <v>872</v>
      </c>
      <c r="AS118" s="70"/>
      <c r="AT118" s="70"/>
      <c r="AU118" s="70"/>
      <c r="AV118" s="70"/>
      <c r="AW118" s="70"/>
      <c r="AX118" s="70" t="s">
        <v>873</v>
      </c>
      <c r="AY118" s="70"/>
      <c r="AZ118" s="70"/>
      <c r="BA118" s="70"/>
      <c r="BB118" s="70"/>
      <c r="BC118" s="70"/>
      <c r="BD118" s="72">
        <v>115</v>
      </c>
      <c r="BE118" s="70" t="s">
        <v>80</v>
      </c>
      <c r="BF118" s="73"/>
      <c r="BG118" s="70"/>
      <c r="BH118" s="70">
        <f t="shared" si="27"/>
        <v>36</v>
      </c>
      <c r="BI118" s="70" t="s">
        <v>873</v>
      </c>
      <c r="BJ118" s="74">
        <f t="shared" si="28"/>
        <v>0</v>
      </c>
      <c r="BK118" s="70"/>
      <c r="BL118" s="70" t="s">
        <v>1093</v>
      </c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</row>
    <row r="119" spans="1:76" ht="18.75" customHeight="1" x14ac:dyDescent="0.4">
      <c r="A119" s="70">
        <v>115</v>
      </c>
      <c r="B119" s="70" t="s">
        <v>607</v>
      </c>
      <c r="C119" s="70" t="s">
        <v>268</v>
      </c>
      <c r="D119" s="70"/>
      <c r="E119" s="70" t="s">
        <v>140</v>
      </c>
      <c r="F119" s="70"/>
      <c r="G119" s="94">
        <v>1</v>
      </c>
      <c r="H119" s="94">
        <v>2</v>
      </c>
      <c r="I119" s="70" t="s">
        <v>607</v>
      </c>
      <c r="J119" s="70"/>
      <c r="K119" s="70"/>
      <c r="L119" s="70"/>
      <c r="M119" s="70">
        <v>0</v>
      </c>
      <c r="N119" s="71">
        <v>31019</v>
      </c>
      <c r="O119" s="72">
        <v>326</v>
      </c>
      <c r="P119" s="71"/>
      <c r="Q119" s="71">
        <f t="shared" si="20"/>
        <v>31019</v>
      </c>
      <c r="R119" s="70">
        <f t="shared" si="29"/>
        <v>1984</v>
      </c>
      <c r="S119" s="70">
        <f t="shared" si="21"/>
        <v>12</v>
      </c>
      <c r="T119" s="70">
        <f t="shared" si="22"/>
        <v>3</v>
      </c>
      <c r="U119" s="70">
        <f t="shared" si="23"/>
        <v>1984</v>
      </c>
      <c r="V119" s="73">
        <v>1532200</v>
      </c>
      <c r="W119" s="70"/>
      <c r="X119" s="70"/>
      <c r="Y119" s="73">
        <v>0</v>
      </c>
      <c r="Z119" s="73">
        <f t="shared" si="24"/>
        <v>1532200</v>
      </c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3">
        <f t="shared" si="25"/>
        <v>0</v>
      </c>
      <c r="AP119" s="70"/>
      <c r="AQ119" s="74">
        <f t="shared" si="26"/>
        <v>1532200</v>
      </c>
      <c r="AR119" s="70" t="s">
        <v>872</v>
      </c>
      <c r="AS119" s="70"/>
      <c r="AT119" s="70"/>
      <c r="AU119" s="70"/>
      <c r="AV119" s="70"/>
      <c r="AW119" s="70"/>
      <c r="AX119" s="70" t="s">
        <v>873</v>
      </c>
      <c r="AY119" s="70"/>
      <c r="AZ119" s="70"/>
      <c r="BA119" s="70"/>
      <c r="BB119" s="70"/>
      <c r="BC119" s="70"/>
      <c r="BD119" s="72">
        <v>326</v>
      </c>
      <c r="BE119" s="70" t="s">
        <v>80</v>
      </c>
      <c r="BF119" s="73"/>
      <c r="BG119" s="70"/>
      <c r="BH119" s="70">
        <f t="shared" si="27"/>
        <v>36</v>
      </c>
      <c r="BI119" s="70" t="s">
        <v>873</v>
      </c>
      <c r="BJ119" s="74">
        <f t="shared" si="28"/>
        <v>0</v>
      </c>
      <c r="BK119" s="70"/>
      <c r="BL119" s="70" t="s">
        <v>1094</v>
      </c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</row>
    <row r="120" spans="1:76" ht="18.75" customHeight="1" x14ac:dyDescent="0.4">
      <c r="A120" s="70">
        <v>116</v>
      </c>
      <c r="B120" s="70" t="s">
        <v>608</v>
      </c>
      <c r="C120" s="70" t="s">
        <v>269</v>
      </c>
      <c r="D120" s="70"/>
      <c r="E120" s="70" t="s">
        <v>140</v>
      </c>
      <c r="F120" s="70"/>
      <c r="G120" s="94">
        <v>1</v>
      </c>
      <c r="H120" s="94">
        <v>2</v>
      </c>
      <c r="I120" s="70" t="s">
        <v>608</v>
      </c>
      <c r="J120" s="70"/>
      <c r="K120" s="70"/>
      <c r="L120" s="70"/>
      <c r="M120" s="70">
        <v>0</v>
      </c>
      <c r="N120" s="71">
        <v>27851</v>
      </c>
      <c r="O120" s="72">
        <v>252</v>
      </c>
      <c r="P120" s="71"/>
      <c r="Q120" s="71">
        <f t="shared" si="20"/>
        <v>27851</v>
      </c>
      <c r="R120" s="70">
        <f t="shared" si="29"/>
        <v>1976</v>
      </c>
      <c r="S120" s="70">
        <f t="shared" si="21"/>
        <v>4</v>
      </c>
      <c r="T120" s="70">
        <f t="shared" si="22"/>
        <v>1</v>
      </c>
      <c r="U120" s="70">
        <f t="shared" si="23"/>
        <v>1976</v>
      </c>
      <c r="V120" s="73">
        <v>2091600</v>
      </c>
      <c r="W120" s="70"/>
      <c r="X120" s="70"/>
      <c r="Y120" s="73">
        <v>0</v>
      </c>
      <c r="Z120" s="73">
        <f t="shared" si="24"/>
        <v>2091600</v>
      </c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3">
        <f t="shared" si="25"/>
        <v>0</v>
      </c>
      <c r="AP120" s="70"/>
      <c r="AQ120" s="74">
        <f t="shared" si="26"/>
        <v>2091600</v>
      </c>
      <c r="AR120" s="70" t="s">
        <v>872</v>
      </c>
      <c r="AS120" s="70"/>
      <c r="AT120" s="70"/>
      <c r="AU120" s="70"/>
      <c r="AV120" s="70"/>
      <c r="AW120" s="70"/>
      <c r="AX120" s="70" t="s">
        <v>873</v>
      </c>
      <c r="AY120" s="70"/>
      <c r="AZ120" s="70"/>
      <c r="BA120" s="70"/>
      <c r="BB120" s="70"/>
      <c r="BC120" s="70"/>
      <c r="BD120" s="72">
        <v>252</v>
      </c>
      <c r="BE120" s="70" t="s">
        <v>80</v>
      </c>
      <c r="BF120" s="73"/>
      <c r="BG120" s="70"/>
      <c r="BH120" s="70">
        <f t="shared" si="27"/>
        <v>44</v>
      </c>
      <c r="BI120" s="70" t="s">
        <v>873</v>
      </c>
      <c r="BJ120" s="74">
        <f t="shared" si="28"/>
        <v>0</v>
      </c>
      <c r="BK120" s="70"/>
      <c r="BL120" s="70" t="s">
        <v>1095</v>
      </c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</row>
    <row r="121" spans="1:76" ht="18.75" customHeight="1" x14ac:dyDescent="0.4">
      <c r="A121" s="70">
        <v>117</v>
      </c>
      <c r="B121" s="70" t="s">
        <v>608</v>
      </c>
      <c r="C121" s="70" t="s">
        <v>270</v>
      </c>
      <c r="D121" s="70"/>
      <c r="E121" s="70" t="s">
        <v>140</v>
      </c>
      <c r="F121" s="70"/>
      <c r="G121" s="94">
        <v>1</v>
      </c>
      <c r="H121" s="94">
        <v>2</v>
      </c>
      <c r="I121" s="70" t="s">
        <v>608</v>
      </c>
      <c r="J121" s="70"/>
      <c r="K121" s="70"/>
      <c r="L121" s="70"/>
      <c r="M121" s="70">
        <v>0</v>
      </c>
      <c r="N121" s="71">
        <v>27851</v>
      </c>
      <c r="O121" s="72">
        <v>455</v>
      </c>
      <c r="P121" s="71"/>
      <c r="Q121" s="71">
        <f t="shared" si="20"/>
        <v>27851</v>
      </c>
      <c r="R121" s="70">
        <f t="shared" si="29"/>
        <v>1976</v>
      </c>
      <c r="S121" s="70">
        <f t="shared" si="21"/>
        <v>4</v>
      </c>
      <c r="T121" s="70">
        <f t="shared" si="22"/>
        <v>1</v>
      </c>
      <c r="U121" s="70">
        <f t="shared" si="23"/>
        <v>1976</v>
      </c>
      <c r="V121" s="73">
        <v>3776500</v>
      </c>
      <c r="W121" s="70"/>
      <c r="X121" s="70"/>
      <c r="Y121" s="73">
        <v>0</v>
      </c>
      <c r="Z121" s="73">
        <f t="shared" si="24"/>
        <v>3776500</v>
      </c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3">
        <f t="shared" si="25"/>
        <v>0</v>
      </c>
      <c r="AP121" s="70"/>
      <c r="AQ121" s="74">
        <f t="shared" si="26"/>
        <v>3776500</v>
      </c>
      <c r="AR121" s="70" t="s">
        <v>872</v>
      </c>
      <c r="AS121" s="70"/>
      <c r="AT121" s="70"/>
      <c r="AU121" s="70"/>
      <c r="AV121" s="70"/>
      <c r="AW121" s="70"/>
      <c r="AX121" s="70" t="s">
        <v>873</v>
      </c>
      <c r="AY121" s="70"/>
      <c r="AZ121" s="70"/>
      <c r="BA121" s="70"/>
      <c r="BB121" s="70"/>
      <c r="BC121" s="70"/>
      <c r="BD121" s="72">
        <v>455</v>
      </c>
      <c r="BE121" s="70" t="s">
        <v>80</v>
      </c>
      <c r="BF121" s="73"/>
      <c r="BG121" s="70"/>
      <c r="BH121" s="70">
        <f t="shared" si="27"/>
        <v>44</v>
      </c>
      <c r="BI121" s="70" t="s">
        <v>873</v>
      </c>
      <c r="BJ121" s="74">
        <f t="shared" si="28"/>
        <v>0</v>
      </c>
      <c r="BK121" s="70"/>
      <c r="BL121" s="70" t="s">
        <v>1096</v>
      </c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</row>
    <row r="122" spans="1:76" ht="18.75" customHeight="1" x14ac:dyDescent="0.4">
      <c r="A122" s="70">
        <v>118</v>
      </c>
      <c r="B122" s="70" t="s">
        <v>608</v>
      </c>
      <c r="C122" s="70" t="s">
        <v>271</v>
      </c>
      <c r="D122" s="70"/>
      <c r="E122" s="70" t="s">
        <v>140</v>
      </c>
      <c r="F122" s="70"/>
      <c r="G122" s="94">
        <v>1</v>
      </c>
      <c r="H122" s="94">
        <v>2</v>
      </c>
      <c r="I122" s="70" t="s">
        <v>608</v>
      </c>
      <c r="J122" s="70"/>
      <c r="K122" s="70"/>
      <c r="L122" s="70"/>
      <c r="M122" s="70">
        <v>0</v>
      </c>
      <c r="N122" s="71">
        <v>27851</v>
      </c>
      <c r="O122" s="72">
        <v>1162</v>
      </c>
      <c r="P122" s="71"/>
      <c r="Q122" s="71">
        <f t="shared" ref="Q122:Q150" si="30">IF(P122="",N122,P122)</f>
        <v>27851</v>
      </c>
      <c r="R122" s="70">
        <f t="shared" si="29"/>
        <v>1976</v>
      </c>
      <c r="S122" s="70">
        <f t="shared" ref="S122:S150" si="31">MONTH(Q122)</f>
        <v>4</v>
      </c>
      <c r="T122" s="70">
        <f t="shared" ref="T122:T150" si="32">DAY(N122)</f>
        <v>1</v>
      </c>
      <c r="U122" s="70">
        <f t="shared" ref="U122:U150" si="33">IF(R122=1900,"",IF(S122&lt;4,R122-1,R122))</f>
        <v>1976</v>
      </c>
      <c r="V122" s="73">
        <v>9644600</v>
      </c>
      <c r="W122" s="70"/>
      <c r="X122" s="70"/>
      <c r="Y122" s="73">
        <v>0</v>
      </c>
      <c r="Z122" s="73">
        <f t="shared" ref="Z122:Z150" si="34">V122-Y122</f>
        <v>9644600</v>
      </c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3">
        <f t="shared" ref="AO122:AO150" si="35">IF(BH122=0,0,IF(BH122=L122,Z122-1,IF(Z122=1,0,ROUND(V122*M122,0))))</f>
        <v>0</v>
      </c>
      <c r="AP122" s="70"/>
      <c r="AQ122" s="74">
        <f t="shared" ref="AQ122:AQ150" si="36">V122</f>
        <v>9644600</v>
      </c>
      <c r="AR122" s="70" t="s">
        <v>872</v>
      </c>
      <c r="AS122" s="70"/>
      <c r="AT122" s="70"/>
      <c r="AU122" s="70"/>
      <c r="AV122" s="70"/>
      <c r="AW122" s="70"/>
      <c r="AX122" s="70" t="s">
        <v>873</v>
      </c>
      <c r="AY122" s="70"/>
      <c r="AZ122" s="70"/>
      <c r="BA122" s="70"/>
      <c r="BB122" s="70"/>
      <c r="BC122" s="70"/>
      <c r="BD122" s="72">
        <v>1162</v>
      </c>
      <c r="BE122" s="70" t="s">
        <v>80</v>
      </c>
      <c r="BF122" s="73"/>
      <c r="BG122" s="70"/>
      <c r="BH122" s="70">
        <f t="shared" ref="BH122:BH150" si="37">IF(U122="",0,$P$1-U122)</f>
        <v>44</v>
      </c>
      <c r="BI122" s="70" t="s">
        <v>873</v>
      </c>
      <c r="BJ122" s="74">
        <f t="shared" ref="BJ122:BJ150" si="38">V122-AQ122</f>
        <v>0</v>
      </c>
      <c r="BK122" s="70"/>
      <c r="BL122" s="70" t="s">
        <v>1097</v>
      </c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</row>
    <row r="123" spans="1:76" ht="18.75" customHeight="1" x14ac:dyDescent="0.4">
      <c r="A123" s="70">
        <v>119</v>
      </c>
      <c r="B123" s="70" t="s">
        <v>608</v>
      </c>
      <c r="C123" s="70" t="s">
        <v>272</v>
      </c>
      <c r="D123" s="70"/>
      <c r="E123" s="70" t="s">
        <v>140</v>
      </c>
      <c r="F123" s="70"/>
      <c r="G123" s="94">
        <v>1</v>
      </c>
      <c r="H123" s="94">
        <v>2</v>
      </c>
      <c r="I123" s="70" t="s">
        <v>608</v>
      </c>
      <c r="J123" s="70"/>
      <c r="K123" s="70"/>
      <c r="L123" s="70"/>
      <c r="M123" s="70">
        <v>0</v>
      </c>
      <c r="N123" s="71">
        <v>18745</v>
      </c>
      <c r="O123" s="72">
        <v>770</v>
      </c>
      <c r="P123" s="71"/>
      <c r="Q123" s="71">
        <f t="shared" si="30"/>
        <v>18745</v>
      </c>
      <c r="R123" s="70">
        <f t="shared" si="29"/>
        <v>1951</v>
      </c>
      <c r="S123" s="70">
        <f t="shared" si="31"/>
        <v>4</v>
      </c>
      <c r="T123" s="70">
        <f t="shared" si="32"/>
        <v>27</v>
      </c>
      <c r="U123" s="70">
        <f t="shared" si="33"/>
        <v>1951</v>
      </c>
      <c r="V123" s="73">
        <v>6391000</v>
      </c>
      <c r="W123" s="70"/>
      <c r="X123" s="70"/>
      <c r="Y123" s="73">
        <v>0</v>
      </c>
      <c r="Z123" s="73">
        <f t="shared" si="34"/>
        <v>6391000</v>
      </c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3">
        <f t="shared" si="35"/>
        <v>0</v>
      </c>
      <c r="AP123" s="70"/>
      <c r="AQ123" s="74">
        <f t="shared" si="36"/>
        <v>6391000</v>
      </c>
      <c r="AR123" s="70" t="s">
        <v>872</v>
      </c>
      <c r="AS123" s="70"/>
      <c r="AT123" s="70"/>
      <c r="AU123" s="70"/>
      <c r="AV123" s="70"/>
      <c r="AW123" s="70"/>
      <c r="AX123" s="70" t="s">
        <v>873</v>
      </c>
      <c r="AY123" s="70"/>
      <c r="AZ123" s="70"/>
      <c r="BA123" s="70"/>
      <c r="BB123" s="70"/>
      <c r="BC123" s="70"/>
      <c r="BD123" s="72">
        <v>770</v>
      </c>
      <c r="BE123" s="70" t="s">
        <v>80</v>
      </c>
      <c r="BF123" s="73"/>
      <c r="BG123" s="70"/>
      <c r="BH123" s="70">
        <f t="shared" si="37"/>
        <v>69</v>
      </c>
      <c r="BI123" s="70" t="s">
        <v>873</v>
      </c>
      <c r="BJ123" s="74">
        <f t="shared" si="38"/>
        <v>0</v>
      </c>
      <c r="BK123" s="70"/>
      <c r="BL123" s="70" t="s">
        <v>1098</v>
      </c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</row>
    <row r="124" spans="1:76" ht="18.75" customHeight="1" x14ac:dyDescent="0.4">
      <c r="A124" s="70">
        <v>120</v>
      </c>
      <c r="B124" s="70" t="s">
        <v>608</v>
      </c>
      <c r="C124" s="70" t="s">
        <v>273</v>
      </c>
      <c r="D124" s="70"/>
      <c r="E124" s="70" t="s">
        <v>140</v>
      </c>
      <c r="F124" s="70"/>
      <c r="G124" s="94">
        <v>1</v>
      </c>
      <c r="H124" s="94">
        <v>2</v>
      </c>
      <c r="I124" s="70" t="s">
        <v>608</v>
      </c>
      <c r="J124" s="70"/>
      <c r="K124" s="70"/>
      <c r="L124" s="70"/>
      <c r="M124" s="70">
        <v>0</v>
      </c>
      <c r="N124" s="71">
        <v>27851</v>
      </c>
      <c r="O124" s="72">
        <v>131</v>
      </c>
      <c r="P124" s="71"/>
      <c r="Q124" s="71">
        <f t="shared" si="30"/>
        <v>27851</v>
      </c>
      <c r="R124" s="70">
        <f t="shared" si="29"/>
        <v>1976</v>
      </c>
      <c r="S124" s="70">
        <f t="shared" si="31"/>
        <v>4</v>
      </c>
      <c r="T124" s="70">
        <f t="shared" si="32"/>
        <v>1</v>
      </c>
      <c r="U124" s="70">
        <f t="shared" si="33"/>
        <v>1976</v>
      </c>
      <c r="V124" s="73">
        <v>1087300</v>
      </c>
      <c r="W124" s="70"/>
      <c r="X124" s="70"/>
      <c r="Y124" s="73">
        <v>0</v>
      </c>
      <c r="Z124" s="73">
        <f t="shared" si="34"/>
        <v>1087300</v>
      </c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3">
        <f t="shared" si="35"/>
        <v>0</v>
      </c>
      <c r="AP124" s="70"/>
      <c r="AQ124" s="74">
        <f t="shared" si="36"/>
        <v>1087300</v>
      </c>
      <c r="AR124" s="70" t="s">
        <v>872</v>
      </c>
      <c r="AS124" s="70"/>
      <c r="AT124" s="70"/>
      <c r="AU124" s="70"/>
      <c r="AV124" s="70"/>
      <c r="AW124" s="70"/>
      <c r="AX124" s="70" t="s">
        <v>873</v>
      </c>
      <c r="AY124" s="70"/>
      <c r="AZ124" s="70"/>
      <c r="BA124" s="70"/>
      <c r="BB124" s="70"/>
      <c r="BC124" s="70"/>
      <c r="BD124" s="72">
        <v>131</v>
      </c>
      <c r="BE124" s="70" t="s">
        <v>80</v>
      </c>
      <c r="BF124" s="73"/>
      <c r="BG124" s="70"/>
      <c r="BH124" s="70">
        <f t="shared" si="37"/>
        <v>44</v>
      </c>
      <c r="BI124" s="70" t="s">
        <v>873</v>
      </c>
      <c r="BJ124" s="74">
        <f t="shared" si="38"/>
        <v>0</v>
      </c>
      <c r="BK124" s="70"/>
      <c r="BL124" s="70" t="s">
        <v>1099</v>
      </c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</row>
    <row r="125" spans="1:76" ht="18.75" customHeight="1" x14ac:dyDescent="0.4">
      <c r="A125" s="70">
        <v>121</v>
      </c>
      <c r="B125" s="70" t="s">
        <v>608</v>
      </c>
      <c r="C125" s="70" t="s">
        <v>274</v>
      </c>
      <c r="D125" s="70"/>
      <c r="E125" s="70" t="s">
        <v>140</v>
      </c>
      <c r="F125" s="70"/>
      <c r="G125" s="94">
        <v>1</v>
      </c>
      <c r="H125" s="94">
        <v>2</v>
      </c>
      <c r="I125" s="70" t="s">
        <v>608</v>
      </c>
      <c r="J125" s="70"/>
      <c r="K125" s="70"/>
      <c r="L125" s="70"/>
      <c r="M125" s="70">
        <v>0</v>
      </c>
      <c r="N125" s="71">
        <v>23984</v>
      </c>
      <c r="O125" s="72">
        <v>290</v>
      </c>
      <c r="P125" s="71"/>
      <c r="Q125" s="71">
        <f t="shared" si="30"/>
        <v>23984</v>
      </c>
      <c r="R125" s="70">
        <f t="shared" si="29"/>
        <v>1965</v>
      </c>
      <c r="S125" s="70">
        <f t="shared" si="31"/>
        <v>8</v>
      </c>
      <c r="T125" s="70">
        <f t="shared" si="32"/>
        <v>30</v>
      </c>
      <c r="U125" s="70">
        <f t="shared" si="33"/>
        <v>1965</v>
      </c>
      <c r="V125" s="73">
        <v>2407000</v>
      </c>
      <c r="W125" s="70"/>
      <c r="X125" s="70"/>
      <c r="Y125" s="73">
        <v>0</v>
      </c>
      <c r="Z125" s="73">
        <f t="shared" si="34"/>
        <v>2407000</v>
      </c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3">
        <f t="shared" si="35"/>
        <v>0</v>
      </c>
      <c r="AP125" s="70"/>
      <c r="AQ125" s="74">
        <f t="shared" si="36"/>
        <v>2407000</v>
      </c>
      <c r="AR125" s="70" t="s">
        <v>872</v>
      </c>
      <c r="AS125" s="70"/>
      <c r="AT125" s="70"/>
      <c r="AU125" s="70"/>
      <c r="AV125" s="70"/>
      <c r="AW125" s="70"/>
      <c r="AX125" s="70" t="s">
        <v>873</v>
      </c>
      <c r="AY125" s="70"/>
      <c r="AZ125" s="70"/>
      <c r="BA125" s="70"/>
      <c r="BB125" s="70"/>
      <c r="BC125" s="70"/>
      <c r="BD125" s="72">
        <v>290</v>
      </c>
      <c r="BE125" s="70" t="s">
        <v>80</v>
      </c>
      <c r="BF125" s="73"/>
      <c r="BG125" s="70"/>
      <c r="BH125" s="70">
        <f t="shared" si="37"/>
        <v>55</v>
      </c>
      <c r="BI125" s="70" t="s">
        <v>873</v>
      </c>
      <c r="BJ125" s="74">
        <f t="shared" si="38"/>
        <v>0</v>
      </c>
      <c r="BK125" s="70"/>
      <c r="BL125" s="70" t="s">
        <v>1100</v>
      </c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</row>
    <row r="126" spans="1:76" ht="18.75" customHeight="1" x14ac:dyDescent="0.4">
      <c r="A126" s="70">
        <v>122</v>
      </c>
      <c r="B126" s="70" t="s">
        <v>608</v>
      </c>
      <c r="C126" s="70" t="s">
        <v>275</v>
      </c>
      <c r="D126" s="70"/>
      <c r="E126" s="70" t="s">
        <v>140</v>
      </c>
      <c r="F126" s="70"/>
      <c r="G126" s="94">
        <v>1</v>
      </c>
      <c r="H126" s="94">
        <v>2</v>
      </c>
      <c r="I126" s="70" t="s">
        <v>608</v>
      </c>
      <c r="J126" s="70"/>
      <c r="K126" s="70"/>
      <c r="L126" s="70"/>
      <c r="M126" s="70">
        <v>0</v>
      </c>
      <c r="N126" s="71">
        <v>18745</v>
      </c>
      <c r="O126" s="72">
        <v>654</v>
      </c>
      <c r="P126" s="71"/>
      <c r="Q126" s="71">
        <f t="shared" si="30"/>
        <v>18745</v>
      </c>
      <c r="R126" s="70">
        <f t="shared" si="29"/>
        <v>1951</v>
      </c>
      <c r="S126" s="70">
        <f t="shared" si="31"/>
        <v>4</v>
      </c>
      <c r="T126" s="70">
        <f t="shared" si="32"/>
        <v>27</v>
      </c>
      <c r="U126" s="70">
        <f t="shared" si="33"/>
        <v>1951</v>
      </c>
      <c r="V126" s="73">
        <v>5428200</v>
      </c>
      <c r="W126" s="70"/>
      <c r="X126" s="70"/>
      <c r="Y126" s="73">
        <v>0</v>
      </c>
      <c r="Z126" s="73">
        <f t="shared" si="34"/>
        <v>5428200</v>
      </c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3">
        <f t="shared" si="35"/>
        <v>0</v>
      </c>
      <c r="AP126" s="70"/>
      <c r="AQ126" s="74">
        <f t="shared" si="36"/>
        <v>5428200</v>
      </c>
      <c r="AR126" s="70" t="s">
        <v>872</v>
      </c>
      <c r="AS126" s="70"/>
      <c r="AT126" s="70"/>
      <c r="AU126" s="70"/>
      <c r="AV126" s="70"/>
      <c r="AW126" s="70"/>
      <c r="AX126" s="70" t="s">
        <v>873</v>
      </c>
      <c r="AY126" s="70"/>
      <c r="AZ126" s="70"/>
      <c r="BA126" s="70"/>
      <c r="BB126" s="70"/>
      <c r="BC126" s="70"/>
      <c r="BD126" s="72">
        <v>654</v>
      </c>
      <c r="BE126" s="70" t="s">
        <v>80</v>
      </c>
      <c r="BF126" s="73"/>
      <c r="BG126" s="70"/>
      <c r="BH126" s="70">
        <f t="shared" si="37"/>
        <v>69</v>
      </c>
      <c r="BI126" s="70" t="s">
        <v>873</v>
      </c>
      <c r="BJ126" s="74">
        <f t="shared" si="38"/>
        <v>0</v>
      </c>
      <c r="BK126" s="70"/>
      <c r="BL126" s="70" t="s">
        <v>1101</v>
      </c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</row>
    <row r="127" spans="1:76" ht="18.75" customHeight="1" x14ac:dyDescent="0.4">
      <c r="A127" s="70">
        <v>123</v>
      </c>
      <c r="B127" s="70" t="s">
        <v>608</v>
      </c>
      <c r="C127" s="70" t="s">
        <v>276</v>
      </c>
      <c r="D127" s="70"/>
      <c r="E127" s="70" t="s">
        <v>140</v>
      </c>
      <c r="F127" s="70"/>
      <c r="G127" s="94">
        <v>1</v>
      </c>
      <c r="H127" s="94">
        <v>2</v>
      </c>
      <c r="I127" s="70" t="s">
        <v>608</v>
      </c>
      <c r="J127" s="70"/>
      <c r="K127" s="70"/>
      <c r="L127" s="70"/>
      <c r="M127" s="70">
        <v>0</v>
      </c>
      <c r="N127" s="71">
        <v>18745</v>
      </c>
      <c r="O127" s="72">
        <v>168</v>
      </c>
      <c r="P127" s="71"/>
      <c r="Q127" s="71">
        <f t="shared" si="30"/>
        <v>18745</v>
      </c>
      <c r="R127" s="70">
        <f t="shared" si="29"/>
        <v>1951</v>
      </c>
      <c r="S127" s="70">
        <f t="shared" si="31"/>
        <v>4</v>
      </c>
      <c r="T127" s="70">
        <f t="shared" si="32"/>
        <v>27</v>
      </c>
      <c r="U127" s="70">
        <f t="shared" si="33"/>
        <v>1951</v>
      </c>
      <c r="V127" s="73">
        <v>1394400</v>
      </c>
      <c r="W127" s="70"/>
      <c r="X127" s="70"/>
      <c r="Y127" s="73">
        <v>0</v>
      </c>
      <c r="Z127" s="73">
        <f t="shared" si="34"/>
        <v>1394400</v>
      </c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3">
        <f t="shared" si="35"/>
        <v>0</v>
      </c>
      <c r="AP127" s="70"/>
      <c r="AQ127" s="74">
        <f t="shared" si="36"/>
        <v>1394400</v>
      </c>
      <c r="AR127" s="70" t="s">
        <v>872</v>
      </c>
      <c r="AS127" s="70"/>
      <c r="AT127" s="70"/>
      <c r="AU127" s="70"/>
      <c r="AV127" s="70"/>
      <c r="AW127" s="70"/>
      <c r="AX127" s="70" t="s">
        <v>873</v>
      </c>
      <c r="AY127" s="70"/>
      <c r="AZ127" s="70"/>
      <c r="BA127" s="70"/>
      <c r="BB127" s="70"/>
      <c r="BC127" s="70"/>
      <c r="BD127" s="72">
        <v>168</v>
      </c>
      <c r="BE127" s="70" t="s">
        <v>80</v>
      </c>
      <c r="BF127" s="73"/>
      <c r="BG127" s="70"/>
      <c r="BH127" s="70">
        <f t="shared" si="37"/>
        <v>69</v>
      </c>
      <c r="BI127" s="70" t="s">
        <v>873</v>
      </c>
      <c r="BJ127" s="74">
        <f t="shared" si="38"/>
        <v>0</v>
      </c>
      <c r="BK127" s="70"/>
      <c r="BL127" s="70" t="s">
        <v>1102</v>
      </c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</row>
    <row r="128" spans="1:76" ht="18.75" customHeight="1" x14ac:dyDescent="0.4">
      <c r="A128" s="70">
        <v>124</v>
      </c>
      <c r="B128" s="70" t="s">
        <v>608</v>
      </c>
      <c r="C128" s="70" t="s">
        <v>277</v>
      </c>
      <c r="D128" s="70"/>
      <c r="E128" s="70" t="s">
        <v>140</v>
      </c>
      <c r="F128" s="70"/>
      <c r="G128" s="94">
        <v>1</v>
      </c>
      <c r="H128" s="94">
        <v>2</v>
      </c>
      <c r="I128" s="70" t="s">
        <v>608</v>
      </c>
      <c r="J128" s="70"/>
      <c r="K128" s="70"/>
      <c r="L128" s="70"/>
      <c r="M128" s="70">
        <v>0</v>
      </c>
      <c r="N128" s="71">
        <v>18745</v>
      </c>
      <c r="O128" s="72">
        <v>76</v>
      </c>
      <c r="P128" s="71"/>
      <c r="Q128" s="71">
        <f t="shared" si="30"/>
        <v>18745</v>
      </c>
      <c r="R128" s="70">
        <f t="shared" si="29"/>
        <v>1951</v>
      </c>
      <c r="S128" s="70">
        <f t="shared" si="31"/>
        <v>4</v>
      </c>
      <c r="T128" s="70">
        <f t="shared" si="32"/>
        <v>27</v>
      </c>
      <c r="U128" s="70">
        <f t="shared" si="33"/>
        <v>1951</v>
      </c>
      <c r="V128" s="73">
        <v>630800</v>
      </c>
      <c r="W128" s="70"/>
      <c r="X128" s="70"/>
      <c r="Y128" s="73">
        <v>0</v>
      </c>
      <c r="Z128" s="73">
        <f t="shared" si="34"/>
        <v>630800</v>
      </c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3">
        <f t="shared" si="35"/>
        <v>0</v>
      </c>
      <c r="AP128" s="70"/>
      <c r="AQ128" s="74">
        <f t="shared" si="36"/>
        <v>630800</v>
      </c>
      <c r="AR128" s="70" t="s">
        <v>872</v>
      </c>
      <c r="AS128" s="70"/>
      <c r="AT128" s="70"/>
      <c r="AU128" s="70"/>
      <c r="AV128" s="70"/>
      <c r="AW128" s="70"/>
      <c r="AX128" s="70" t="s">
        <v>873</v>
      </c>
      <c r="AY128" s="70"/>
      <c r="AZ128" s="70"/>
      <c r="BA128" s="70"/>
      <c r="BB128" s="70"/>
      <c r="BC128" s="70"/>
      <c r="BD128" s="72">
        <v>76</v>
      </c>
      <c r="BE128" s="70" t="s">
        <v>80</v>
      </c>
      <c r="BF128" s="73"/>
      <c r="BG128" s="70"/>
      <c r="BH128" s="70">
        <f t="shared" si="37"/>
        <v>69</v>
      </c>
      <c r="BI128" s="70" t="s">
        <v>873</v>
      </c>
      <c r="BJ128" s="74">
        <f t="shared" si="38"/>
        <v>0</v>
      </c>
      <c r="BK128" s="70"/>
      <c r="BL128" s="70" t="s">
        <v>1103</v>
      </c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</row>
    <row r="129" spans="1:76" ht="18.75" customHeight="1" x14ac:dyDescent="0.4">
      <c r="A129" s="70">
        <v>125</v>
      </c>
      <c r="B129" s="70" t="s">
        <v>608</v>
      </c>
      <c r="C129" s="70" t="s">
        <v>278</v>
      </c>
      <c r="D129" s="70"/>
      <c r="E129" s="70" t="s">
        <v>140</v>
      </c>
      <c r="F129" s="70"/>
      <c r="G129" s="94">
        <v>1</v>
      </c>
      <c r="H129" s="94">
        <v>2</v>
      </c>
      <c r="I129" s="70" t="s">
        <v>608</v>
      </c>
      <c r="J129" s="70"/>
      <c r="K129" s="70"/>
      <c r="L129" s="70"/>
      <c r="M129" s="70">
        <v>0</v>
      </c>
      <c r="N129" s="71">
        <v>18745</v>
      </c>
      <c r="O129" s="72">
        <v>168</v>
      </c>
      <c r="P129" s="71"/>
      <c r="Q129" s="71">
        <f t="shared" si="30"/>
        <v>18745</v>
      </c>
      <c r="R129" s="70">
        <f t="shared" si="29"/>
        <v>1951</v>
      </c>
      <c r="S129" s="70">
        <f t="shared" si="31"/>
        <v>4</v>
      </c>
      <c r="T129" s="70">
        <f t="shared" si="32"/>
        <v>27</v>
      </c>
      <c r="U129" s="70">
        <f t="shared" si="33"/>
        <v>1951</v>
      </c>
      <c r="V129" s="73">
        <v>1394400</v>
      </c>
      <c r="W129" s="70"/>
      <c r="X129" s="70"/>
      <c r="Y129" s="73">
        <v>0</v>
      </c>
      <c r="Z129" s="73">
        <f t="shared" si="34"/>
        <v>1394400</v>
      </c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3">
        <f t="shared" si="35"/>
        <v>0</v>
      </c>
      <c r="AP129" s="70"/>
      <c r="AQ129" s="74">
        <f t="shared" si="36"/>
        <v>1394400</v>
      </c>
      <c r="AR129" s="70" t="s">
        <v>872</v>
      </c>
      <c r="AS129" s="70"/>
      <c r="AT129" s="70"/>
      <c r="AU129" s="70"/>
      <c r="AV129" s="70"/>
      <c r="AW129" s="70"/>
      <c r="AX129" s="70" t="s">
        <v>873</v>
      </c>
      <c r="AY129" s="70"/>
      <c r="AZ129" s="70"/>
      <c r="BA129" s="70"/>
      <c r="BB129" s="70"/>
      <c r="BC129" s="70"/>
      <c r="BD129" s="72">
        <v>168</v>
      </c>
      <c r="BE129" s="70" t="s">
        <v>80</v>
      </c>
      <c r="BF129" s="73"/>
      <c r="BG129" s="70"/>
      <c r="BH129" s="70">
        <f t="shared" si="37"/>
        <v>69</v>
      </c>
      <c r="BI129" s="70" t="s">
        <v>873</v>
      </c>
      <c r="BJ129" s="74">
        <f t="shared" si="38"/>
        <v>0</v>
      </c>
      <c r="BK129" s="70"/>
      <c r="BL129" s="70" t="s">
        <v>1104</v>
      </c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</row>
    <row r="130" spans="1:76" ht="18.75" customHeight="1" x14ac:dyDescent="0.4">
      <c r="A130" s="70">
        <v>126</v>
      </c>
      <c r="B130" s="70" t="s">
        <v>608</v>
      </c>
      <c r="C130" s="70" t="s">
        <v>279</v>
      </c>
      <c r="D130" s="70"/>
      <c r="E130" s="70" t="s">
        <v>140</v>
      </c>
      <c r="F130" s="70"/>
      <c r="G130" s="94">
        <v>1</v>
      </c>
      <c r="H130" s="94">
        <v>2</v>
      </c>
      <c r="I130" s="70" t="s">
        <v>608</v>
      </c>
      <c r="J130" s="70"/>
      <c r="K130" s="70"/>
      <c r="L130" s="70"/>
      <c r="M130" s="70">
        <v>0</v>
      </c>
      <c r="N130" s="71">
        <v>18745</v>
      </c>
      <c r="O130" s="72">
        <v>208</v>
      </c>
      <c r="P130" s="71"/>
      <c r="Q130" s="71">
        <f t="shared" si="30"/>
        <v>18745</v>
      </c>
      <c r="R130" s="70">
        <f t="shared" si="29"/>
        <v>1951</v>
      </c>
      <c r="S130" s="70">
        <f t="shared" si="31"/>
        <v>4</v>
      </c>
      <c r="T130" s="70">
        <f t="shared" si="32"/>
        <v>27</v>
      </c>
      <c r="U130" s="70">
        <f t="shared" si="33"/>
        <v>1951</v>
      </c>
      <c r="V130" s="73">
        <v>1726400</v>
      </c>
      <c r="W130" s="70"/>
      <c r="X130" s="70"/>
      <c r="Y130" s="73">
        <v>0</v>
      </c>
      <c r="Z130" s="73">
        <f t="shared" si="34"/>
        <v>1726400</v>
      </c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3">
        <f t="shared" si="35"/>
        <v>0</v>
      </c>
      <c r="AP130" s="70"/>
      <c r="AQ130" s="74">
        <f t="shared" si="36"/>
        <v>1726400</v>
      </c>
      <c r="AR130" s="70" t="s">
        <v>872</v>
      </c>
      <c r="AS130" s="70"/>
      <c r="AT130" s="70"/>
      <c r="AU130" s="70"/>
      <c r="AV130" s="70"/>
      <c r="AW130" s="70"/>
      <c r="AX130" s="70" t="s">
        <v>873</v>
      </c>
      <c r="AY130" s="70"/>
      <c r="AZ130" s="70"/>
      <c r="BA130" s="70"/>
      <c r="BB130" s="70"/>
      <c r="BC130" s="70"/>
      <c r="BD130" s="72">
        <v>208</v>
      </c>
      <c r="BE130" s="70" t="s">
        <v>80</v>
      </c>
      <c r="BF130" s="73"/>
      <c r="BG130" s="70"/>
      <c r="BH130" s="70">
        <f t="shared" si="37"/>
        <v>69</v>
      </c>
      <c r="BI130" s="70" t="s">
        <v>873</v>
      </c>
      <c r="BJ130" s="74">
        <f t="shared" si="38"/>
        <v>0</v>
      </c>
      <c r="BK130" s="70"/>
      <c r="BL130" s="70" t="s">
        <v>1105</v>
      </c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</row>
    <row r="131" spans="1:76" ht="18.75" customHeight="1" x14ac:dyDescent="0.4">
      <c r="A131" s="70">
        <v>127</v>
      </c>
      <c r="B131" s="70" t="s">
        <v>608</v>
      </c>
      <c r="C131" s="70" t="s">
        <v>280</v>
      </c>
      <c r="D131" s="70"/>
      <c r="E131" s="70" t="s">
        <v>140</v>
      </c>
      <c r="F131" s="70"/>
      <c r="G131" s="94">
        <v>1</v>
      </c>
      <c r="H131" s="94">
        <v>2</v>
      </c>
      <c r="I131" s="70" t="s">
        <v>608</v>
      </c>
      <c r="J131" s="70"/>
      <c r="K131" s="70"/>
      <c r="L131" s="70"/>
      <c r="M131" s="70">
        <v>0</v>
      </c>
      <c r="N131" s="71">
        <v>18745</v>
      </c>
      <c r="O131" s="72">
        <v>704</v>
      </c>
      <c r="P131" s="71"/>
      <c r="Q131" s="71">
        <f t="shared" si="30"/>
        <v>18745</v>
      </c>
      <c r="R131" s="70">
        <f t="shared" si="29"/>
        <v>1951</v>
      </c>
      <c r="S131" s="70">
        <f t="shared" si="31"/>
        <v>4</v>
      </c>
      <c r="T131" s="70">
        <f t="shared" si="32"/>
        <v>27</v>
      </c>
      <c r="U131" s="70">
        <f t="shared" si="33"/>
        <v>1951</v>
      </c>
      <c r="V131" s="73">
        <v>5843200</v>
      </c>
      <c r="W131" s="70"/>
      <c r="X131" s="70"/>
      <c r="Y131" s="73">
        <v>0</v>
      </c>
      <c r="Z131" s="73">
        <f t="shared" si="34"/>
        <v>5843200</v>
      </c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3">
        <f t="shared" si="35"/>
        <v>0</v>
      </c>
      <c r="AP131" s="70"/>
      <c r="AQ131" s="74">
        <f t="shared" si="36"/>
        <v>5843200</v>
      </c>
      <c r="AR131" s="70" t="s">
        <v>872</v>
      </c>
      <c r="AS131" s="70"/>
      <c r="AT131" s="70"/>
      <c r="AU131" s="70"/>
      <c r="AV131" s="70"/>
      <c r="AW131" s="70"/>
      <c r="AX131" s="70" t="s">
        <v>873</v>
      </c>
      <c r="AY131" s="70"/>
      <c r="AZ131" s="70"/>
      <c r="BA131" s="70"/>
      <c r="BB131" s="70"/>
      <c r="BC131" s="70"/>
      <c r="BD131" s="72">
        <v>704</v>
      </c>
      <c r="BE131" s="70" t="s">
        <v>80</v>
      </c>
      <c r="BF131" s="73"/>
      <c r="BG131" s="70"/>
      <c r="BH131" s="70">
        <f t="shared" si="37"/>
        <v>69</v>
      </c>
      <c r="BI131" s="70" t="s">
        <v>873</v>
      </c>
      <c r="BJ131" s="74">
        <f t="shared" si="38"/>
        <v>0</v>
      </c>
      <c r="BK131" s="70"/>
      <c r="BL131" s="70" t="s">
        <v>1106</v>
      </c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</row>
    <row r="132" spans="1:76" ht="18.75" customHeight="1" x14ac:dyDescent="0.4">
      <c r="A132" s="70">
        <v>128</v>
      </c>
      <c r="B132" s="70" t="s">
        <v>608</v>
      </c>
      <c r="C132" s="70" t="s">
        <v>281</v>
      </c>
      <c r="D132" s="70"/>
      <c r="E132" s="70" t="s">
        <v>140</v>
      </c>
      <c r="F132" s="70"/>
      <c r="G132" s="94">
        <v>1</v>
      </c>
      <c r="H132" s="94">
        <v>2</v>
      </c>
      <c r="I132" s="70" t="s">
        <v>608</v>
      </c>
      <c r="J132" s="70"/>
      <c r="K132" s="70"/>
      <c r="L132" s="70"/>
      <c r="M132" s="70">
        <v>0</v>
      </c>
      <c r="N132" s="71">
        <v>38681</v>
      </c>
      <c r="O132" s="72">
        <v>72</v>
      </c>
      <c r="P132" s="71"/>
      <c r="Q132" s="71">
        <f t="shared" si="30"/>
        <v>38681</v>
      </c>
      <c r="R132" s="70">
        <f t="shared" si="29"/>
        <v>2005</v>
      </c>
      <c r="S132" s="70">
        <f t="shared" si="31"/>
        <v>11</v>
      </c>
      <c r="T132" s="70">
        <f t="shared" si="32"/>
        <v>25</v>
      </c>
      <c r="U132" s="70">
        <f t="shared" si="33"/>
        <v>2005</v>
      </c>
      <c r="V132" s="73">
        <v>597600</v>
      </c>
      <c r="W132" s="70"/>
      <c r="X132" s="70"/>
      <c r="Y132" s="73">
        <v>0</v>
      </c>
      <c r="Z132" s="73">
        <f t="shared" si="34"/>
        <v>597600</v>
      </c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3">
        <f t="shared" si="35"/>
        <v>0</v>
      </c>
      <c r="AP132" s="70"/>
      <c r="AQ132" s="74">
        <f t="shared" si="36"/>
        <v>597600</v>
      </c>
      <c r="AR132" s="70" t="s">
        <v>872</v>
      </c>
      <c r="AS132" s="70"/>
      <c r="AT132" s="70"/>
      <c r="AU132" s="70"/>
      <c r="AV132" s="70"/>
      <c r="AW132" s="70"/>
      <c r="AX132" s="70" t="s">
        <v>873</v>
      </c>
      <c r="AY132" s="70"/>
      <c r="AZ132" s="70"/>
      <c r="BA132" s="70"/>
      <c r="BB132" s="70"/>
      <c r="BC132" s="70"/>
      <c r="BD132" s="72">
        <v>72</v>
      </c>
      <c r="BE132" s="70" t="s">
        <v>80</v>
      </c>
      <c r="BF132" s="73"/>
      <c r="BG132" s="70"/>
      <c r="BH132" s="70">
        <f t="shared" si="37"/>
        <v>15</v>
      </c>
      <c r="BI132" s="70" t="s">
        <v>873</v>
      </c>
      <c r="BJ132" s="74">
        <f t="shared" si="38"/>
        <v>0</v>
      </c>
      <c r="BK132" s="70"/>
      <c r="BL132" s="70" t="s">
        <v>1107</v>
      </c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</row>
    <row r="133" spans="1:76" ht="18.75" customHeight="1" x14ac:dyDescent="0.4">
      <c r="A133" s="70">
        <v>129</v>
      </c>
      <c r="B133" s="70" t="s">
        <v>608</v>
      </c>
      <c r="C133" s="70" t="s">
        <v>282</v>
      </c>
      <c r="D133" s="70"/>
      <c r="E133" s="70" t="s">
        <v>140</v>
      </c>
      <c r="F133" s="70"/>
      <c r="G133" s="94">
        <v>1</v>
      </c>
      <c r="H133" s="94">
        <v>2</v>
      </c>
      <c r="I133" s="70" t="s">
        <v>608</v>
      </c>
      <c r="J133" s="70"/>
      <c r="K133" s="70"/>
      <c r="L133" s="70"/>
      <c r="M133" s="70">
        <v>0</v>
      </c>
      <c r="N133" s="71">
        <v>38681</v>
      </c>
      <c r="O133" s="72">
        <v>611</v>
      </c>
      <c r="P133" s="71"/>
      <c r="Q133" s="71">
        <f t="shared" si="30"/>
        <v>38681</v>
      </c>
      <c r="R133" s="70">
        <f t="shared" si="29"/>
        <v>2005</v>
      </c>
      <c r="S133" s="70">
        <f t="shared" si="31"/>
        <v>11</v>
      </c>
      <c r="T133" s="70">
        <f t="shared" si="32"/>
        <v>25</v>
      </c>
      <c r="U133" s="70">
        <f t="shared" si="33"/>
        <v>2005</v>
      </c>
      <c r="V133" s="73">
        <v>5071300</v>
      </c>
      <c r="W133" s="70"/>
      <c r="X133" s="70"/>
      <c r="Y133" s="73">
        <v>0</v>
      </c>
      <c r="Z133" s="73">
        <f t="shared" si="34"/>
        <v>5071300</v>
      </c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3">
        <f t="shared" si="35"/>
        <v>0</v>
      </c>
      <c r="AP133" s="70"/>
      <c r="AQ133" s="74">
        <f t="shared" si="36"/>
        <v>5071300</v>
      </c>
      <c r="AR133" s="70" t="s">
        <v>872</v>
      </c>
      <c r="AS133" s="70"/>
      <c r="AT133" s="70"/>
      <c r="AU133" s="70"/>
      <c r="AV133" s="70"/>
      <c r="AW133" s="70"/>
      <c r="AX133" s="70" t="s">
        <v>873</v>
      </c>
      <c r="AY133" s="70"/>
      <c r="AZ133" s="70"/>
      <c r="BA133" s="70"/>
      <c r="BB133" s="70"/>
      <c r="BC133" s="70"/>
      <c r="BD133" s="72">
        <v>611</v>
      </c>
      <c r="BE133" s="70" t="s">
        <v>80</v>
      </c>
      <c r="BF133" s="73"/>
      <c r="BG133" s="70"/>
      <c r="BH133" s="70">
        <f t="shared" si="37"/>
        <v>15</v>
      </c>
      <c r="BI133" s="70" t="s">
        <v>873</v>
      </c>
      <c r="BJ133" s="74">
        <f t="shared" si="38"/>
        <v>0</v>
      </c>
      <c r="BK133" s="70"/>
      <c r="BL133" s="70" t="s">
        <v>1108</v>
      </c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</row>
    <row r="134" spans="1:76" ht="18.75" customHeight="1" x14ac:dyDescent="0.4">
      <c r="A134" s="70">
        <v>130</v>
      </c>
      <c r="B134" s="70" t="s">
        <v>608</v>
      </c>
      <c r="C134" s="70" t="s">
        <v>283</v>
      </c>
      <c r="D134" s="70"/>
      <c r="E134" s="70" t="s">
        <v>140</v>
      </c>
      <c r="F134" s="70"/>
      <c r="G134" s="94">
        <v>1</v>
      </c>
      <c r="H134" s="94">
        <v>2</v>
      </c>
      <c r="I134" s="70" t="s">
        <v>608</v>
      </c>
      <c r="J134" s="70"/>
      <c r="K134" s="70"/>
      <c r="L134" s="70"/>
      <c r="M134" s="70">
        <v>0</v>
      </c>
      <c r="N134" s="71">
        <v>18745</v>
      </c>
      <c r="O134" s="72">
        <v>426</v>
      </c>
      <c r="P134" s="71"/>
      <c r="Q134" s="71">
        <f t="shared" si="30"/>
        <v>18745</v>
      </c>
      <c r="R134" s="70">
        <f t="shared" si="29"/>
        <v>1951</v>
      </c>
      <c r="S134" s="70">
        <f t="shared" si="31"/>
        <v>4</v>
      </c>
      <c r="T134" s="70">
        <f t="shared" si="32"/>
        <v>27</v>
      </c>
      <c r="U134" s="70">
        <f t="shared" si="33"/>
        <v>1951</v>
      </c>
      <c r="V134" s="73">
        <v>3535800</v>
      </c>
      <c r="W134" s="70"/>
      <c r="X134" s="70"/>
      <c r="Y134" s="73">
        <v>0</v>
      </c>
      <c r="Z134" s="73">
        <f t="shared" si="34"/>
        <v>3535800</v>
      </c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3">
        <f t="shared" si="35"/>
        <v>0</v>
      </c>
      <c r="AP134" s="70"/>
      <c r="AQ134" s="74">
        <f t="shared" si="36"/>
        <v>3535800</v>
      </c>
      <c r="AR134" s="70" t="s">
        <v>872</v>
      </c>
      <c r="AS134" s="70"/>
      <c r="AT134" s="70"/>
      <c r="AU134" s="70"/>
      <c r="AV134" s="70"/>
      <c r="AW134" s="70"/>
      <c r="AX134" s="70" t="s">
        <v>873</v>
      </c>
      <c r="AY134" s="70"/>
      <c r="AZ134" s="70"/>
      <c r="BA134" s="70"/>
      <c r="BB134" s="70"/>
      <c r="BC134" s="70"/>
      <c r="BD134" s="72">
        <v>426</v>
      </c>
      <c r="BE134" s="70" t="s">
        <v>80</v>
      </c>
      <c r="BF134" s="73"/>
      <c r="BG134" s="70"/>
      <c r="BH134" s="70">
        <f t="shared" si="37"/>
        <v>69</v>
      </c>
      <c r="BI134" s="70" t="s">
        <v>873</v>
      </c>
      <c r="BJ134" s="74">
        <f t="shared" si="38"/>
        <v>0</v>
      </c>
      <c r="BK134" s="70"/>
      <c r="BL134" s="70" t="s">
        <v>1109</v>
      </c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</row>
    <row r="135" spans="1:76" ht="18.75" customHeight="1" x14ac:dyDescent="0.4">
      <c r="A135" s="70">
        <v>131</v>
      </c>
      <c r="B135" s="70" t="s">
        <v>608</v>
      </c>
      <c r="C135" s="70" t="s">
        <v>284</v>
      </c>
      <c r="D135" s="70"/>
      <c r="E135" s="70" t="s">
        <v>140</v>
      </c>
      <c r="F135" s="70"/>
      <c r="G135" s="94">
        <v>1</v>
      </c>
      <c r="H135" s="94">
        <v>2</v>
      </c>
      <c r="I135" s="70" t="s">
        <v>608</v>
      </c>
      <c r="J135" s="70"/>
      <c r="K135" s="70"/>
      <c r="L135" s="70"/>
      <c r="M135" s="70">
        <v>0</v>
      </c>
      <c r="N135" s="71">
        <v>20704</v>
      </c>
      <c r="O135" s="72">
        <v>942</v>
      </c>
      <c r="P135" s="71"/>
      <c r="Q135" s="71">
        <f t="shared" si="30"/>
        <v>20704</v>
      </c>
      <c r="R135" s="70">
        <f t="shared" si="29"/>
        <v>1956</v>
      </c>
      <c r="S135" s="70">
        <f t="shared" si="31"/>
        <v>9</v>
      </c>
      <c r="T135" s="70">
        <f t="shared" si="32"/>
        <v>6</v>
      </c>
      <c r="U135" s="70">
        <f t="shared" si="33"/>
        <v>1956</v>
      </c>
      <c r="V135" s="73">
        <v>7818600</v>
      </c>
      <c r="W135" s="70"/>
      <c r="X135" s="70"/>
      <c r="Y135" s="73">
        <v>0</v>
      </c>
      <c r="Z135" s="73">
        <f t="shared" si="34"/>
        <v>7818600</v>
      </c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3">
        <f t="shared" si="35"/>
        <v>0</v>
      </c>
      <c r="AP135" s="70"/>
      <c r="AQ135" s="74">
        <f t="shared" si="36"/>
        <v>7818600</v>
      </c>
      <c r="AR135" s="70" t="s">
        <v>872</v>
      </c>
      <c r="AS135" s="70"/>
      <c r="AT135" s="70"/>
      <c r="AU135" s="70"/>
      <c r="AV135" s="70"/>
      <c r="AW135" s="70"/>
      <c r="AX135" s="70" t="s">
        <v>873</v>
      </c>
      <c r="AY135" s="70"/>
      <c r="AZ135" s="70"/>
      <c r="BA135" s="70"/>
      <c r="BB135" s="70"/>
      <c r="BC135" s="70"/>
      <c r="BD135" s="72">
        <v>942</v>
      </c>
      <c r="BE135" s="70" t="s">
        <v>80</v>
      </c>
      <c r="BF135" s="73"/>
      <c r="BG135" s="70"/>
      <c r="BH135" s="70">
        <f t="shared" si="37"/>
        <v>64</v>
      </c>
      <c r="BI135" s="70" t="s">
        <v>873</v>
      </c>
      <c r="BJ135" s="74">
        <f t="shared" si="38"/>
        <v>0</v>
      </c>
      <c r="BK135" s="70"/>
      <c r="BL135" s="70" t="s">
        <v>1110</v>
      </c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</row>
    <row r="136" spans="1:76" ht="18.75" customHeight="1" x14ac:dyDescent="0.4">
      <c r="A136" s="70">
        <v>132</v>
      </c>
      <c r="B136" s="70" t="s">
        <v>608</v>
      </c>
      <c r="C136" s="70" t="s">
        <v>285</v>
      </c>
      <c r="D136" s="70"/>
      <c r="E136" s="70" t="s">
        <v>140</v>
      </c>
      <c r="F136" s="70"/>
      <c r="G136" s="94">
        <v>1</v>
      </c>
      <c r="H136" s="94">
        <v>2</v>
      </c>
      <c r="I136" s="70" t="s">
        <v>608</v>
      </c>
      <c r="J136" s="70"/>
      <c r="K136" s="70"/>
      <c r="L136" s="70"/>
      <c r="M136" s="70">
        <v>0</v>
      </c>
      <c r="N136" s="71">
        <v>37187</v>
      </c>
      <c r="O136" s="72">
        <v>803</v>
      </c>
      <c r="P136" s="71"/>
      <c r="Q136" s="71">
        <f t="shared" si="30"/>
        <v>37187</v>
      </c>
      <c r="R136" s="70">
        <f t="shared" si="29"/>
        <v>2001</v>
      </c>
      <c r="S136" s="70">
        <f t="shared" si="31"/>
        <v>10</v>
      </c>
      <c r="T136" s="70">
        <f t="shared" si="32"/>
        <v>23</v>
      </c>
      <c r="U136" s="70">
        <f t="shared" si="33"/>
        <v>2001</v>
      </c>
      <c r="V136" s="73">
        <v>6664900</v>
      </c>
      <c r="W136" s="70"/>
      <c r="X136" s="70"/>
      <c r="Y136" s="73">
        <v>0</v>
      </c>
      <c r="Z136" s="73">
        <f t="shared" si="34"/>
        <v>6664900</v>
      </c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3">
        <f t="shared" si="35"/>
        <v>0</v>
      </c>
      <c r="AP136" s="70"/>
      <c r="AQ136" s="74">
        <f t="shared" si="36"/>
        <v>6664900</v>
      </c>
      <c r="AR136" s="70" t="s">
        <v>872</v>
      </c>
      <c r="AS136" s="70"/>
      <c r="AT136" s="70"/>
      <c r="AU136" s="70"/>
      <c r="AV136" s="70"/>
      <c r="AW136" s="70"/>
      <c r="AX136" s="70" t="s">
        <v>873</v>
      </c>
      <c r="AY136" s="70"/>
      <c r="AZ136" s="70"/>
      <c r="BA136" s="70"/>
      <c r="BB136" s="70"/>
      <c r="BC136" s="70"/>
      <c r="BD136" s="72">
        <v>803</v>
      </c>
      <c r="BE136" s="70" t="s">
        <v>80</v>
      </c>
      <c r="BF136" s="73"/>
      <c r="BG136" s="70"/>
      <c r="BH136" s="70">
        <f t="shared" si="37"/>
        <v>19</v>
      </c>
      <c r="BI136" s="70" t="s">
        <v>873</v>
      </c>
      <c r="BJ136" s="74">
        <f t="shared" si="38"/>
        <v>0</v>
      </c>
      <c r="BK136" s="70"/>
      <c r="BL136" s="70" t="s">
        <v>1111</v>
      </c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</row>
    <row r="137" spans="1:76" ht="18.75" customHeight="1" x14ac:dyDescent="0.4">
      <c r="A137" s="70">
        <v>133</v>
      </c>
      <c r="B137" s="70" t="s">
        <v>608</v>
      </c>
      <c r="C137" s="70" t="s">
        <v>286</v>
      </c>
      <c r="D137" s="70"/>
      <c r="E137" s="70" t="s">
        <v>140</v>
      </c>
      <c r="F137" s="70"/>
      <c r="G137" s="94">
        <v>1</v>
      </c>
      <c r="H137" s="94">
        <v>2</v>
      </c>
      <c r="I137" s="70" t="s">
        <v>608</v>
      </c>
      <c r="J137" s="70"/>
      <c r="K137" s="70"/>
      <c r="L137" s="70"/>
      <c r="M137" s="70">
        <v>0</v>
      </c>
      <c r="N137" s="71">
        <v>18745</v>
      </c>
      <c r="O137" s="72">
        <v>1031.4000000000001</v>
      </c>
      <c r="P137" s="71"/>
      <c r="Q137" s="71">
        <f t="shared" si="30"/>
        <v>18745</v>
      </c>
      <c r="R137" s="70">
        <f t="shared" si="29"/>
        <v>1951</v>
      </c>
      <c r="S137" s="70">
        <f t="shared" si="31"/>
        <v>4</v>
      </c>
      <c r="T137" s="70">
        <f t="shared" si="32"/>
        <v>27</v>
      </c>
      <c r="U137" s="70">
        <f t="shared" si="33"/>
        <v>1951</v>
      </c>
      <c r="V137" s="73">
        <v>8560620</v>
      </c>
      <c r="W137" s="70"/>
      <c r="X137" s="70"/>
      <c r="Y137" s="73">
        <v>0</v>
      </c>
      <c r="Z137" s="73">
        <f t="shared" si="34"/>
        <v>8560620</v>
      </c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3">
        <f t="shared" si="35"/>
        <v>0</v>
      </c>
      <c r="AP137" s="70"/>
      <c r="AQ137" s="74">
        <f t="shared" si="36"/>
        <v>8560620</v>
      </c>
      <c r="AR137" s="70" t="s">
        <v>872</v>
      </c>
      <c r="AS137" s="70"/>
      <c r="AT137" s="70"/>
      <c r="AU137" s="70"/>
      <c r="AV137" s="70"/>
      <c r="AW137" s="70"/>
      <c r="AX137" s="70" t="s">
        <v>873</v>
      </c>
      <c r="AY137" s="70"/>
      <c r="AZ137" s="70"/>
      <c r="BA137" s="70"/>
      <c r="BB137" s="70"/>
      <c r="BC137" s="70"/>
      <c r="BD137" s="72">
        <v>1031.4000000000001</v>
      </c>
      <c r="BE137" s="70" t="s">
        <v>80</v>
      </c>
      <c r="BF137" s="73"/>
      <c r="BG137" s="70"/>
      <c r="BH137" s="70">
        <f t="shared" si="37"/>
        <v>69</v>
      </c>
      <c r="BI137" s="70" t="s">
        <v>873</v>
      </c>
      <c r="BJ137" s="74">
        <f t="shared" si="38"/>
        <v>0</v>
      </c>
      <c r="BK137" s="70"/>
      <c r="BL137" s="70" t="s">
        <v>1112</v>
      </c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</row>
    <row r="138" spans="1:76" ht="18.75" customHeight="1" x14ac:dyDescent="0.4">
      <c r="A138" s="70">
        <v>134</v>
      </c>
      <c r="B138" s="70" t="s">
        <v>608</v>
      </c>
      <c r="C138" s="70" t="s">
        <v>287</v>
      </c>
      <c r="D138" s="70"/>
      <c r="E138" s="70" t="s">
        <v>140</v>
      </c>
      <c r="F138" s="70"/>
      <c r="G138" s="94">
        <v>1</v>
      </c>
      <c r="H138" s="94">
        <v>2</v>
      </c>
      <c r="I138" s="70" t="s">
        <v>608</v>
      </c>
      <c r="J138" s="70"/>
      <c r="K138" s="70"/>
      <c r="L138" s="70"/>
      <c r="M138" s="70">
        <v>0</v>
      </c>
      <c r="N138" s="71">
        <v>18745</v>
      </c>
      <c r="O138" s="72">
        <v>109.09</v>
      </c>
      <c r="P138" s="71"/>
      <c r="Q138" s="71">
        <f t="shared" si="30"/>
        <v>18745</v>
      </c>
      <c r="R138" s="70">
        <f t="shared" si="29"/>
        <v>1951</v>
      </c>
      <c r="S138" s="70">
        <f t="shared" si="31"/>
        <v>4</v>
      </c>
      <c r="T138" s="70">
        <f t="shared" si="32"/>
        <v>27</v>
      </c>
      <c r="U138" s="70">
        <f t="shared" si="33"/>
        <v>1951</v>
      </c>
      <c r="V138" s="73">
        <v>905447</v>
      </c>
      <c r="W138" s="70"/>
      <c r="X138" s="70"/>
      <c r="Y138" s="73">
        <v>0</v>
      </c>
      <c r="Z138" s="73">
        <f t="shared" si="34"/>
        <v>905447</v>
      </c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3">
        <f t="shared" si="35"/>
        <v>0</v>
      </c>
      <c r="AP138" s="70"/>
      <c r="AQ138" s="74">
        <f t="shared" si="36"/>
        <v>905447</v>
      </c>
      <c r="AR138" s="70" t="s">
        <v>872</v>
      </c>
      <c r="AS138" s="70"/>
      <c r="AT138" s="70"/>
      <c r="AU138" s="70"/>
      <c r="AV138" s="70"/>
      <c r="AW138" s="70"/>
      <c r="AX138" s="70" t="s">
        <v>873</v>
      </c>
      <c r="AY138" s="70"/>
      <c r="AZ138" s="70"/>
      <c r="BA138" s="70"/>
      <c r="BB138" s="70"/>
      <c r="BC138" s="70"/>
      <c r="BD138" s="72">
        <v>109.09</v>
      </c>
      <c r="BE138" s="70" t="s">
        <v>80</v>
      </c>
      <c r="BF138" s="73"/>
      <c r="BG138" s="70"/>
      <c r="BH138" s="70">
        <f t="shared" si="37"/>
        <v>69</v>
      </c>
      <c r="BI138" s="70" t="s">
        <v>873</v>
      </c>
      <c r="BJ138" s="74">
        <f t="shared" si="38"/>
        <v>0</v>
      </c>
      <c r="BK138" s="70"/>
      <c r="BL138" s="70" t="s">
        <v>1113</v>
      </c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</row>
    <row r="139" spans="1:76" ht="18.75" customHeight="1" x14ac:dyDescent="0.4">
      <c r="A139" s="70">
        <v>135</v>
      </c>
      <c r="B139" s="70" t="s">
        <v>608</v>
      </c>
      <c r="C139" s="70" t="s">
        <v>288</v>
      </c>
      <c r="D139" s="70"/>
      <c r="E139" s="70" t="s">
        <v>140</v>
      </c>
      <c r="F139" s="70"/>
      <c r="G139" s="94">
        <v>1</v>
      </c>
      <c r="H139" s="94">
        <v>2</v>
      </c>
      <c r="I139" s="70" t="s">
        <v>608</v>
      </c>
      <c r="J139" s="70"/>
      <c r="K139" s="70"/>
      <c r="L139" s="70"/>
      <c r="M139" s="70">
        <v>0</v>
      </c>
      <c r="N139" s="71">
        <v>23984</v>
      </c>
      <c r="O139" s="72">
        <v>109</v>
      </c>
      <c r="P139" s="71"/>
      <c r="Q139" s="71">
        <f t="shared" si="30"/>
        <v>23984</v>
      </c>
      <c r="R139" s="70">
        <f t="shared" si="29"/>
        <v>1965</v>
      </c>
      <c r="S139" s="70">
        <f t="shared" si="31"/>
        <v>8</v>
      </c>
      <c r="T139" s="70">
        <f t="shared" si="32"/>
        <v>30</v>
      </c>
      <c r="U139" s="70">
        <f t="shared" si="33"/>
        <v>1965</v>
      </c>
      <c r="V139" s="73">
        <v>904700</v>
      </c>
      <c r="W139" s="70"/>
      <c r="X139" s="70"/>
      <c r="Y139" s="73">
        <v>0</v>
      </c>
      <c r="Z139" s="73">
        <f t="shared" si="34"/>
        <v>904700</v>
      </c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3">
        <f t="shared" si="35"/>
        <v>0</v>
      </c>
      <c r="AP139" s="70"/>
      <c r="AQ139" s="74">
        <f t="shared" si="36"/>
        <v>904700</v>
      </c>
      <c r="AR139" s="70" t="s">
        <v>872</v>
      </c>
      <c r="AS139" s="70"/>
      <c r="AT139" s="70"/>
      <c r="AU139" s="70"/>
      <c r="AV139" s="70"/>
      <c r="AW139" s="70"/>
      <c r="AX139" s="70" t="s">
        <v>873</v>
      </c>
      <c r="AY139" s="70"/>
      <c r="AZ139" s="70"/>
      <c r="BA139" s="70"/>
      <c r="BB139" s="70"/>
      <c r="BC139" s="70"/>
      <c r="BD139" s="72">
        <v>109</v>
      </c>
      <c r="BE139" s="70" t="s">
        <v>80</v>
      </c>
      <c r="BF139" s="73"/>
      <c r="BG139" s="70"/>
      <c r="BH139" s="70">
        <f t="shared" si="37"/>
        <v>55</v>
      </c>
      <c r="BI139" s="70" t="s">
        <v>873</v>
      </c>
      <c r="BJ139" s="74">
        <f t="shared" si="38"/>
        <v>0</v>
      </c>
      <c r="BK139" s="70"/>
      <c r="BL139" s="70" t="s">
        <v>1114</v>
      </c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</row>
    <row r="140" spans="1:76" ht="18.75" customHeight="1" x14ac:dyDescent="0.4">
      <c r="A140" s="70">
        <v>136</v>
      </c>
      <c r="B140" s="70" t="s">
        <v>608</v>
      </c>
      <c r="C140" s="70" t="s">
        <v>289</v>
      </c>
      <c r="D140" s="70"/>
      <c r="E140" s="70" t="s">
        <v>140</v>
      </c>
      <c r="F140" s="70"/>
      <c r="G140" s="94">
        <v>1</v>
      </c>
      <c r="H140" s="94">
        <v>2</v>
      </c>
      <c r="I140" s="70" t="s">
        <v>608</v>
      </c>
      <c r="J140" s="70"/>
      <c r="K140" s="70"/>
      <c r="L140" s="70"/>
      <c r="M140" s="70">
        <v>0</v>
      </c>
      <c r="N140" s="71">
        <v>23984</v>
      </c>
      <c r="O140" s="72">
        <v>413</v>
      </c>
      <c r="P140" s="71"/>
      <c r="Q140" s="71">
        <f t="shared" si="30"/>
        <v>23984</v>
      </c>
      <c r="R140" s="70">
        <f t="shared" si="29"/>
        <v>1965</v>
      </c>
      <c r="S140" s="70">
        <f t="shared" si="31"/>
        <v>8</v>
      </c>
      <c r="T140" s="70">
        <f t="shared" si="32"/>
        <v>30</v>
      </c>
      <c r="U140" s="70">
        <f t="shared" si="33"/>
        <v>1965</v>
      </c>
      <c r="V140" s="73">
        <v>3427900</v>
      </c>
      <c r="W140" s="70"/>
      <c r="X140" s="70"/>
      <c r="Y140" s="73">
        <v>0</v>
      </c>
      <c r="Z140" s="73">
        <f t="shared" si="34"/>
        <v>3427900</v>
      </c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3">
        <f t="shared" si="35"/>
        <v>0</v>
      </c>
      <c r="AP140" s="70"/>
      <c r="AQ140" s="74">
        <f t="shared" si="36"/>
        <v>3427900</v>
      </c>
      <c r="AR140" s="70" t="s">
        <v>872</v>
      </c>
      <c r="AS140" s="70"/>
      <c r="AT140" s="70"/>
      <c r="AU140" s="70"/>
      <c r="AV140" s="70"/>
      <c r="AW140" s="70"/>
      <c r="AX140" s="70" t="s">
        <v>873</v>
      </c>
      <c r="AY140" s="70"/>
      <c r="AZ140" s="70"/>
      <c r="BA140" s="70"/>
      <c r="BB140" s="70"/>
      <c r="BC140" s="70"/>
      <c r="BD140" s="72">
        <v>413</v>
      </c>
      <c r="BE140" s="70" t="s">
        <v>80</v>
      </c>
      <c r="BF140" s="73"/>
      <c r="BG140" s="70"/>
      <c r="BH140" s="70">
        <f t="shared" si="37"/>
        <v>55</v>
      </c>
      <c r="BI140" s="70" t="s">
        <v>873</v>
      </c>
      <c r="BJ140" s="74">
        <f t="shared" si="38"/>
        <v>0</v>
      </c>
      <c r="BK140" s="70"/>
      <c r="BL140" s="70" t="s">
        <v>1115</v>
      </c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</row>
    <row r="141" spans="1:76" ht="18.75" customHeight="1" x14ac:dyDescent="0.4">
      <c r="A141" s="70">
        <v>137</v>
      </c>
      <c r="B141" s="70" t="s">
        <v>608</v>
      </c>
      <c r="C141" s="70" t="s">
        <v>290</v>
      </c>
      <c r="D141" s="70"/>
      <c r="E141" s="70" t="s">
        <v>140</v>
      </c>
      <c r="F141" s="70"/>
      <c r="G141" s="94">
        <v>1</v>
      </c>
      <c r="H141" s="94">
        <v>2</v>
      </c>
      <c r="I141" s="70" t="s">
        <v>608</v>
      </c>
      <c r="J141" s="70"/>
      <c r="K141" s="70"/>
      <c r="L141" s="70"/>
      <c r="M141" s="70">
        <v>0</v>
      </c>
      <c r="N141" s="71">
        <v>23984</v>
      </c>
      <c r="O141" s="72">
        <v>112</v>
      </c>
      <c r="P141" s="71"/>
      <c r="Q141" s="71">
        <f t="shared" si="30"/>
        <v>23984</v>
      </c>
      <c r="R141" s="70">
        <f t="shared" si="29"/>
        <v>1965</v>
      </c>
      <c r="S141" s="70">
        <f t="shared" si="31"/>
        <v>8</v>
      </c>
      <c r="T141" s="70">
        <f t="shared" si="32"/>
        <v>30</v>
      </c>
      <c r="U141" s="70">
        <f t="shared" si="33"/>
        <v>1965</v>
      </c>
      <c r="V141" s="73">
        <v>929600</v>
      </c>
      <c r="W141" s="70"/>
      <c r="X141" s="70"/>
      <c r="Y141" s="73">
        <v>0</v>
      </c>
      <c r="Z141" s="73">
        <f t="shared" si="34"/>
        <v>929600</v>
      </c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3">
        <f t="shared" si="35"/>
        <v>0</v>
      </c>
      <c r="AP141" s="70"/>
      <c r="AQ141" s="74">
        <f t="shared" si="36"/>
        <v>929600</v>
      </c>
      <c r="AR141" s="70" t="s">
        <v>872</v>
      </c>
      <c r="AS141" s="70"/>
      <c r="AT141" s="70"/>
      <c r="AU141" s="70"/>
      <c r="AV141" s="70"/>
      <c r="AW141" s="70"/>
      <c r="AX141" s="70" t="s">
        <v>873</v>
      </c>
      <c r="AY141" s="70"/>
      <c r="AZ141" s="70"/>
      <c r="BA141" s="70"/>
      <c r="BB141" s="70"/>
      <c r="BC141" s="70"/>
      <c r="BD141" s="72">
        <v>112</v>
      </c>
      <c r="BE141" s="70" t="s">
        <v>80</v>
      </c>
      <c r="BF141" s="73"/>
      <c r="BG141" s="70"/>
      <c r="BH141" s="70">
        <f t="shared" si="37"/>
        <v>55</v>
      </c>
      <c r="BI141" s="70" t="s">
        <v>873</v>
      </c>
      <c r="BJ141" s="74">
        <f t="shared" si="38"/>
        <v>0</v>
      </c>
      <c r="BK141" s="70"/>
      <c r="BL141" s="70" t="s">
        <v>1116</v>
      </c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</row>
    <row r="142" spans="1:76" ht="18.75" customHeight="1" x14ac:dyDescent="0.4">
      <c r="A142" s="70">
        <v>138</v>
      </c>
      <c r="B142" s="70" t="s">
        <v>608</v>
      </c>
      <c r="C142" s="70" t="s">
        <v>291</v>
      </c>
      <c r="D142" s="70"/>
      <c r="E142" s="70" t="s">
        <v>140</v>
      </c>
      <c r="F142" s="70"/>
      <c r="G142" s="94">
        <v>1</v>
      </c>
      <c r="H142" s="94">
        <v>2</v>
      </c>
      <c r="I142" s="70" t="s">
        <v>608</v>
      </c>
      <c r="J142" s="70"/>
      <c r="K142" s="70"/>
      <c r="L142" s="70"/>
      <c r="M142" s="70">
        <v>0</v>
      </c>
      <c r="N142" s="71">
        <v>23984</v>
      </c>
      <c r="O142" s="72">
        <v>532</v>
      </c>
      <c r="P142" s="71"/>
      <c r="Q142" s="71">
        <f t="shared" si="30"/>
        <v>23984</v>
      </c>
      <c r="R142" s="70">
        <f t="shared" si="29"/>
        <v>1965</v>
      </c>
      <c r="S142" s="70">
        <f t="shared" si="31"/>
        <v>8</v>
      </c>
      <c r="T142" s="70">
        <f t="shared" si="32"/>
        <v>30</v>
      </c>
      <c r="U142" s="70">
        <f t="shared" si="33"/>
        <v>1965</v>
      </c>
      <c r="V142" s="73">
        <v>4415600</v>
      </c>
      <c r="W142" s="70"/>
      <c r="X142" s="70"/>
      <c r="Y142" s="73">
        <v>0</v>
      </c>
      <c r="Z142" s="73">
        <f t="shared" si="34"/>
        <v>4415600</v>
      </c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3">
        <f t="shared" si="35"/>
        <v>0</v>
      </c>
      <c r="AP142" s="70"/>
      <c r="AQ142" s="74">
        <f t="shared" si="36"/>
        <v>4415600</v>
      </c>
      <c r="AR142" s="70" t="s">
        <v>872</v>
      </c>
      <c r="AS142" s="70"/>
      <c r="AT142" s="70"/>
      <c r="AU142" s="70"/>
      <c r="AV142" s="70"/>
      <c r="AW142" s="70"/>
      <c r="AX142" s="70" t="s">
        <v>873</v>
      </c>
      <c r="AY142" s="70"/>
      <c r="AZ142" s="70"/>
      <c r="BA142" s="70"/>
      <c r="BB142" s="70"/>
      <c r="BC142" s="70"/>
      <c r="BD142" s="72">
        <v>532</v>
      </c>
      <c r="BE142" s="70" t="s">
        <v>80</v>
      </c>
      <c r="BF142" s="73"/>
      <c r="BG142" s="70"/>
      <c r="BH142" s="70">
        <f t="shared" si="37"/>
        <v>55</v>
      </c>
      <c r="BI142" s="70" t="s">
        <v>873</v>
      </c>
      <c r="BJ142" s="74">
        <f t="shared" si="38"/>
        <v>0</v>
      </c>
      <c r="BK142" s="70"/>
      <c r="BL142" s="70" t="s">
        <v>1117</v>
      </c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</row>
    <row r="143" spans="1:76" ht="18.75" customHeight="1" x14ac:dyDescent="0.4">
      <c r="A143" s="70">
        <v>139</v>
      </c>
      <c r="B143" s="70" t="s">
        <v>608</v>
      </c>
      <c r="C143" s="70" t="s">
        <v>292</v>
      </c>
      <c r="D143" s="70"/>
      <c r="E143" s="70" t="s">
        <v>140</v>
      </c>
      <c r="F143" s="70"/>
      <c r="G143" s="94">
        <v>1</v>
      </c>
      <c r="H143" s="94">
        <v>2</v>
      </c>
      <c r="I143" s="70" t="s">
        <v>608</v>
      </c>
      <c r="J143" s="70"/>
      <c r="K143" s="70"/>
      <c r="L143" s="70"/>
      <c r="M143" s="70">
        <v>0</v>
      </c>
      <c r="N143" s="71">
        <v>23984</v>
      </c>
      <c r="O143" s="72">
        <v>219</v>
      </c>
      <c r="P143" s="71"/>
      <c r="Q143" s="71">
        <f t="shared" si="30"/>
        <v>23984</v>
      </c>
      <c r="R143" s="70">
        <f t="shared" si="29"/>
        <v>1965</v>
      </c>
      <c r="S143" s="70">
        <f t="shared" si="31"/>
        <v>8</v>
      </c>
      <c r="T143" s="70">
        <f t="shared" si="32"/>
        <v>30</v>
      </c>
      <c r="U143" s="70">
        <f t="shared" si="33"/>
        <v>1965</v>
      </c>
      <c r="V143" s="73">
        <v>1817700</v>
      </c>
      <c r="W143" s="70"/>
      <c r="X143" s="70"/>
      <c r="Y143" s="73">
        <v>0</v>
      </c>
      <c r="Z143" s="73">
        <f t="shared" si="34"/>
        <v>1817700</v>
      </c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3">
        <f t="shared" si="35"/>
        <v>0</v>
      </c>
      <c r="AP143" s="70"/>
      <c r="AQ143" s="74">
        <f t="shared" si="36"/>
        <v>1817700</v>
      </c>
      <c r="AR143" s="70" t="s">
        <v>872</v>
      </c>
      <c r="AS143" s="70"/>
      <c r="AT143" s="70"/>
      <c r="AU143" s="70"/>
      <c r="AV143" s="70"/>
      <c r="AW143" s="70"/>
      <c r="AX143" s="70" t="s">
        <v>873</v>
      </c>
      <c r="AY143" s="70"/>
      <c r="AZ143" s="70"/>
      <c r="BA143" s="70"/>
      <c r="BB143" s="70"/>
      <c r="BC143" s="70"/>
      <c r="BD143" s="72">
        <v>219</v>
      </c>
      <c r="BE143" s="70" t="s">
        <v>80</v>
      </c>
      <c r="BF143" s="73"/>
      <c r="BG143" s="70"/>
      <c r="BH143" s="70">
        <f t="shared" si="37"/>
        <v>55</v>
      </c>
      <c r="BI143" s="70" t="s">
        <v>873</v>
      </c>
      <c r="BJ143" s="74">
        <f t="shared" si="38"/>
        <v>0</v>
      </c>
      <c r="BK143" s="70"/>
      <c r="BL143" s="70" t="s">
        <v>1118</v>
      </c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</row>
    <row r="144" spans="1:76" ht="18.75" customHeight="1" x14ac:dyDescent="0.4">
      <c r="A144" s="70">
        <v>140</v>
      </c>
      <c r="B144" s="70" t="s">
        <v>608</v>
      </c>
      <c r="C144" s="70" t="s">
        <v>293</v>
      </c>
      <c r="D144" s="70"/>
      <c r="E144" s="70" t="s">
        <v>140</v>
      </c>
      <c r="F144" s="70"/>
      <c r="G144" s="94">
        <v>1</v>
      </c>
      <c r="H144" s="94">
        <v>2</v>
      </c>
      <c r="I144" s="70" t="s">
        <v>608</v>
      </c>
      <c r="J144" s="70"/>
      <c r="K144" s="70"/>
      <c r="L144" s="70"/>
      <c r="M144" s="70">
        <v>0</v>
      </c>
      <c r="N144" s="71">
        <v>23984</v>
      </c>
      <c r="O144" s="72">
        <v>535</v>
      </c>
      <c r="P144" s="71"/>
      <c r="Q144" s="71">
        <f t="shared" si="30"/>
        <v>23984</v>
      </c>
      <c r="R144" s="70">
        <f t="shared" si="29"/>
        <v>1965</v>
      </c>
      <c r="S144" s="70">
        <f t="shared" si="31"/>
        <v>8</v>
      </c>
      <c r="T144" s="70">
        <f t="shared" si="32"/>
        <v>30</v>
      </c>
      <c r="U144" s="70">
        <f t="shared" si="33"/>
        <v>1965</v>
      </c>
      <c r="V144" s="73">
        <v>4440500</v>
      </c>
      <c r="W144" s="70"/>
      <c r="X144" s="70"/>
      <c r="Y144" s="73">
        <v>0</v>
      </c>
      <c r="Z144" s="73">
        <f t="shared" si="34"/>
        <v>4440500</v>
      </c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3">
        <f t="shared" si="35"/>
        <v>0</v>
      </c>
      <c r="AP144" s="70"/>
      <c r="AQ144" s="74">
        <f t="shared" si="36"/>
        <v>4440500</v>
      </c>
      <c r="AR144" s="70" t="s">
        <v>872</v>
      </c>
      <c r="AS144" s="70"/>
      <c r="AT144" s="70"/>
      <c r="AU144" s="70"/>
      <c r="AV144" s="70"/>
      <c r="AW144" s="70"/>
      <c r="AX144" s="70" t="s">
        <v>873</v>
      </c>
      <c r="AY144" s="70"/>
      <c r="AZ144" s="70"/>
      <c r="BA144" s="70"/>
      <c r="BB144" s="70"/>
      <c r="BC144" s="70"/>
      <c r="BD144" s="72">
        <v>535</v>
      </c>
      <c r="BE144" s="70" t="s">
        <v>80</v>
      </c>
      <c r="BF144" s="73"/>
      <c r="BG144" s="70"/>
      <c r="BH144" s="70">
        <f t="shared" si="37"/>
        <v>55</v>
      </c>
      <c r="BI144" s="70" t="s">
        <v>873</v>
      </c>
      <c r="BJ144" s="74">
        <f t="shared" si="38"/>
        <v>0</v>
      </c>
      <c r="BK144" s="70"/>
      <c r="BL144" s="70" t="s">
        <v>1119</v>
      </c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</row>
    <row r="145" spans="1:76" ht="18.75" customHeight="1" x14ac:dyDescent="0.4">
      <c r="A145" s="70">
        <v>141</v>
      </c>
      <c r="B145" s="70" t="s">
        <v>608</v>
      </c>
      <c r="C145" s="70" t="s">
        <v>294</v>
      </c>
      <c r="D145" s="70"/>
      <c r="E145" s="70" t="s">
        <v>140</v>
      </c>
      <c r="F145" s="70"/>
      <c r="G145" s="94">
        <v>1</v>
      </c>
      <c r="H145" s="94">
        <v>2</v>
      </c>
      <c r="I145" s="70" t="s">
        <v>608</v>
      </c>
      <c r="J145" s="70"/>
      <c r="K145" s="70"/>
      <c r="L145" s="70"/>
      <c r="M145" s="70">
        <v>0</v>
      </c>
      <c r="N145" s="71">
        <v>23984</v>
      </c>
      <c r="O145" s="72">
        <v>178</v>
      </c>
      <c r="P145" s="71"/>
      <c r="Q145" s="71">
        <f t="shared" si="30"/>
        <v>23984</v>
      </c>
      <c r="R145" s="70">
        <f t="shared" si="29"/>
        <v>1965</v>
      </c>
      <c r="S145" s="70">
        <f t="shared" si="31"/>
        <v>8</v>
      </c>
      <c r="T145" s="70">
        <f t="shared" si="32"/>
        <v>30</v>
      </c>
      <c r="U145" s="70">
        <f t="shared" si="33"/>
        <v>1965</v>
      </c>
      <c r="V145" s="73">
        <v>1477400</v>
      </c>
      <c r="W145" s="70"/>
      <c r="X145" s="70"/>
      <c r="Y145" s="73">
        <v>0</v>
      </c>
      <c r="Z145" s="73">
        <f t="shared" si="34"/>
        <v>1477400</v>
      </c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3">
        <f t="shared" si="35"/>
        <v>0</v>
      </c>
      <c r="AP145" s="70"/>
      <c r="AQ145" s="74">
        <f t="shared" si="36"/>
        <v>1477400</v>
      </c>
      <c r="AR145" s="70" t="s">
        <v>872</v>
      </c>
      <c r="AS145" s="70"/>
      <c r="AT145" s="70"/>
      <c r="AU145" s="70"/>
      <c r="AV145" s="70"/>
      <c r="AW145" s="70"/>
      <c r="AX145" s="70" t="s">
        <v>873</v>
      </c>
      <c r="AY145" s="70"/>
      <c r="AZ145" s="70"/>
      <c r="BA145" s="70"/>
      <c r="BB145" s="70"/>
      <c r="BC145" s="70"/>
      <c r="BD145" s="72">
        <v>178</v>
      </c>
      <c r="BE145" s="70" t="s">
        <v>80</v>
      </c>
      <c r="BF145" s="73"/>
      <c r="BG145" s="70"/>
      <c r="BH145" s="70">
        <f t="shared" si="37"/>
        <v>55</v>
      </c>
      <c r="BI145" s="70" t="s">
        <v>873</v>
      </c>
      <c r="BJ145" s="74">
        <f t="shared" si="38"/>
        <v>0</v>
      </c>
      <c r="BK145" s="70"/>
      <c r="BL145" s="70" t="s">
        <v>1120</v>
      </c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</row>
    <row r="146" spans="1:76" ht="18.75" customHeight="1" x14ac:dyDescent="0.4">
      <c r="A146" s="70">
        <v>142</v>
      </c>
      <c r="B146" s="70" t="s">
        <v>608</v>
      </c>
      <c r="C146" s="70" t="s">
        <v>295</v>
      </c>
      <c r="D146" s="70"/>
      <c r="E146" s="70" t="s">
        <v>140</v>
      </c>
      <c r="F146" s="70"/>
      <c r="G146" s="94">
        <v>1</v>
      </c>
      <c r="H146" s="94">
        <v>2</v>
      </c>
      <c r="I146" s="70" t="s">
        <v>608</v>
      </c>
      <c r="J146" s="70"/>
      <c r="K146" s="70"/>
      <c r="L146" s="70"/>
      <c r="M146" s="70">
        <v>0</v>
      </c>
      <c r="N146" s="71">
        <v>23984</v>
      </c>
      <c r="O146" s="72">
        <v>261</v>
      </c>
      <c r="P146" s="71"/>
      <c r="Q146" s="71">
        <f t="shared" si="30"/>
        <v>23984</v>
      </c>
      <c r="R146" s="70">
        <f t="shared" si="29"/>
        <v>1965</v>
      </c>
      <c r="S146" s="70">
        <f t="shared" si="31"/>
        <v>8</v>
      </c>
      <c r="T146" s="70">
        <f t="shared" si="32"/>
        <v>30</v>
      </c>
      <c r="U146" s="70">
        <f t="shared" si="33"/>
        <v>1965</v>
      </c>
      <c r="V146" s="73">
        <v>2166300</v>
      </c>
      <c r="W146" s="70"/>
      <c r="X146" s="70"/>
      <c r="Y146" s="73">
        <v>0</v>
      </c>
      <c r="Z146" s="73">
        <f t="shared" si="34"/>
        <v>2166300</v>
      </c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3">
        <f t="shared" si="35"/>
        <v>0</v>
      </c>
      <c r="AP146" s="70"/>
      <c r="AQ146" s="74">
        <f t="shared" si="36"/>
        <v>2166300</v>
      </c>
      <c r="AR146" s="70" t="s">
        <v>872</v>
      </c>
      <c r="AS146" s="70"/>
      <c r="AT146" s="70"/>
      <c r="AU146" s="70"/>
      <c r="AV146" s="70"/>
      <c r="AW146" s="70"/>
      <c r="AX146" s="70" t="s">
        <v>873</v>
      </c>
      <c r="AY146" s="70"/>
      <c r="AZ146" s="70"/>
      <c r="BA146" s="70"/>
      <c r="BB146" s="70"/>
      <c r="BC146" s="70"/>
      <c r="BD146" s="72">
        <v>261</v>
      </c>
      <c r="BE146" s="70" t="s">
        <v>80</v>
      </c>
      <c r="BF146" s="73"/>
      <c r="BG146" s="70"/>
      <c r="BH146" s="70">
        <f t="shared" si="37"/>
        <v>55</v>
      </c>
      <c r="BI146" s="70" t="s">
        <v>873</v>
      </c>
      <c r="BJ146" s="74">
        <f t="shared" si="38"/>
        <v>0</v>
      </c>
      <c r="BK146" s="70"/>
      <c r="BL146" s="70" t="s">
        <v>1121</v>
      </c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</row>
    <row r="147" spans="1:76" ht="18.75" customHeight="1" x14ac:dyDescent="0.4">
      <c r="A147" s="70">
        <v>143</v>
      </c>
      <c r="B147" s="70" t="s">
        <v>608</v>
      </c>
      <c r="C147" s="70" t="s">
        <v>296</v>
      </c>
      <c r="D147" s="70"/>
      <c r="E147" s="70" t="s">
        <v>140</v>
      </c>
      <c r="F147" s="70"/>
      <c r="G147" s="94">
        <v>1</v>
      </c>
      <c r="H147" s="94">
        <v>2</v>
      </c>
      <c r="I147" s="70" t="s">
        <v>608</v>
      </c>
      <c r="J147" s="70"/>
      <c r="K147" s="70"/>
      <c r="L147" s="70"/>
      <c r="M147" s="70">
        <v>0</v>
      </c>
      <c r="N147" s="71">
        <v>23984</v>
      </c>
      <c r="O147" s="72">
        <v>36</v>
      </c>
      <c r="P147" s="71"/>
      <c r="Q147" s="71">
        <f t="shared" si="30"/>
        <v>23984</v>
      </c>
      <c r="R147" s="70">
        <f t="shared" si="29"/>
        <v>1965</v>
      </c>
      <c r="S147" s="70">
        <f t="shared" si="31"/>
        <v>8</v>
      </c>
      <c r="T147" s="70">
        <f t="shared" si="32"/>
        <v>30</v>
      </c>
      <c r="U147" s="70">
        <f t="shared" si="33"/>
        <v>1965</v>
      </c>
      <c r="V147" s="73">
        <v>298800</v>
      </c>
      <c r="W147" s="70"/>
      <c r="X147" s="70"/>
      <c r="Y147" s="73">
        <v>0</v>
      </c>
      <c r="Z147" s="73">
        <f t="shared" si="34"/>
        <v>298800</v>
      </c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3">
        <f t="shared" si="35"/>
        <v>0</v>
      </c>
      <c r="AP147" s="70"/>
      <c r="AQ147" s="74">
        <f t="shared" si="36"/>
        <v>298800</v>
      </c>
      <c r="AR147" s="70" t="s">
        <v>872</v>
      </c>
      <c r="AS147" s="70"/>
      <c r="AT147" s="70"/>
      <c r="AU147" s="70"/>
      <c r="AV147" s="70"/>
      <c r="AW147" s="70"/>
      <c r="AX147" s="70" t="s">
        <v>873</v>
      </c>
      <c r="AY147" s="70"/>
      <c r="AZ147" s="70"/>
      <c r="BA147" s="70"/>
      <c r="BB147" s="70"/>
      <c r="BC147" s="70"/>
      <c r="BD147" s="72">
        <v>36</v>
      </c>
      <c r="BE147" s="70" t="s">
        <v>80</v>
      </c>
      <c r="BF147" s="73"/>
      <c r="BG147" s="70"/>
      <c r="BH147" s="70">
        <f t="shared" si="37"/>
        <v>55</v>
      </c>
      <c r="BI147" s="70" t="s">
        <v>873</v>
      </c>
      <c r="BJ147" s="74">
        <f t="shared" si="38"/>
        <v>0</v>
      </c>
      <c r="BK147" s="70"/>
      <c r="BL147" s="70" t="s">
        <v>1122</v>
      </c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</row>
    <row r="148" spans="1:76" ht="18.75" customHeight="1" x14ac:dyDescent="0.4">
      <c r="A148" s="70">
        <v>144</v>
      </c>
      <c r="B148" s="70" t="s">
        <v>608</v>
      </c>
      <c r="C148" s="70" t="s">
        <v>297</v>
      </c>
      <c r="D148" s="70"/>
      <c r="E148" s="70" t="s">
        <v>140</v>
      </c>
      <c r="F148" s="70"/>
      <c r="G148" s="94">
        <v>1</v>
      </c>
      <c r="H148" s="94">
        <v>2</v>
      </c>
      <c r="I148" s="70" t="s">
        <v>608</v>
      </c>
      <c r="J148" s="70"/>
      <c r="K148" s="70"/>
      <c r="L148" s="70"/>
      <c r="M148" s="70">
        <v>0</v>
      </c>
      <c r="N148" s="71">
        <v>23984</v>
      </c>
      <c r="O148" s="72">
        <v>99</v>
      </c>
      <c r="P148" s="71"/>
      <c r="Q148" s="71">
        <f t="shared" si="30"/>
        <v>23984</v>
      </c>
      <c r="R148" s="70">
        <f t="shared" si="29"/>
        <v>1965</v>
      </c>
      <c r="S148" s="70">
        <f t="shared" si="31"/>
        <v>8</v>
      </c>
      <c r="T148" s="70">
        <f t="shared" si="32"/>
        <v>30</v>
      </c>
      <c r="U148" s="70">
        <f t="shared" si="33"/>
        <v>1965</v>
      </c>
      <c r="V148" s="73">
        <v>821700</v>
      </c>
      <c r="W148" s="70"/>
      <c r="X148" s="70"/>
      <c r="Y148" s="73">
        <v>0</v>
      </c>
      <c r="Z148" s="73">
        <f t="shared" si="34"/>
        <v>821700</v>
      </c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3">
        <f t="shared" si="35"/>
        <v>0</v>
      </c>
      <c r="AP148" s="70"/>
      <c r="AQ148" s="74">
        <f t="shared" si="36"/>
        <v>821700</v>
      </c>
      <c r="AR148" s="70" t="s">
        <v>872</v>
      </c>
      <c r="AS148" s="70"/>
      <c r="AT148" s="70"/>
      <c r="AU148" s="70"/>
      <c r="AV148" s="70"/>
      <c r="AW148" s="70"/>
      <c r="AX148" s="70" t="s">
        <v>873</v>
      </c>
      <c r="AY148" s="70"/>
      <c r="AZ148" s="70"/>
      <c r="BA148" s="70"/>
      <c r="BB148" s="70"/>
      <c r="BC148" s="70"/>
      <c r="BD148" s="72">
        <v>99</v>
      </c>
      <c r="BE148" s="70" t="s">
        <v>80</v>
      </c>
      <c r="BF148" s="73"/>
      <c r="BG148" s="70"/>
      <c r="BH148" s="70">
        <f t="shared" si="37"/>
        <v>55</v>
      </c>
      <c r="BI148" s="70" t="s">
        <v>873</v>
      </c>
      <c r="BJ148" s="74">
        <f t="shared" si="38"/>
        <v>0</v>
      </c>
      <c r="BK148" s="70"/>
      <c r="BL148" s="70" t="s">
        <v>1123</v>
      </c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</row>
    <row r="149" spans="1:76" ht="18.75" customHeight="1" x14ac:dyDescent="0.4">
      <c r="A149" s="70">
        <v>145</v>
      </c>
      <c r="B149" s="70" t="s">
        <v>608</v>
      </c>
      <c r="C149" s="70" t="s">
        <v>298</v>
      </c>
      <c r="D149" s="70"/>
      <c r="E149" s="70" t="s">
        <v>140</v>
      </c>
      <c r="F149" s="70"/>
      <c r="G149" s="94">
        <v>1</v>
      </c>
      <c r="H149" s="94">
        <v>2</v>
      </c>
      <c r="I149" s="70" t="s">
        <v>608</v>
      </c>
      <c r="J149" s="70"/>
      <c r="K149" s="70"/>
      <c r="L149" s="70"/>
      <c r="M149" s="70">
        <v>0</v>
      </c>
      <c r="N149" s="71">
        <v>23984</v>
      </c>
      <c r="O149" s="72">
        <v>185</v>
      </c>
      <c r="P149" s="71"/>
      <c r="Q149" s="71">
        <f t="shared" si="30"/>
        <v>23984</v>
      </c>
      <c r="R149" s="70">
        <f t="shared" ref="R149:R212" si="39">YEAR(Q149)</f>
        <v>1965</v>
      </c>
      <c r="S149" s="70">
        <f t="shared" si="31"/>
        <v>8</v>
      </c>
      <c r="T149" s="70">
        <f t="shared" si="32"/>
        <v>30</v>
      </c>
      <c r="U149" s="70">
        <f t="shared" si="33"/>
        <v>1965</v>
      </c>
      <c r="V149" s="73">
        <v>1535500</v>
      </c>
      <c r="W149" s="70"/>
      <c r="X149" s="70"/>
      <c r="Y149" s="73">
        <v>0</v>
      </c>
      <c r="Z149" s="73">
        <f t="shared" si="34"/>
        <v>1535500</v>
      </c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3">
        <f t="shared" si="35"/>
        <v>0</v>
      </c>
      <c r="AP149" s="70"/>
      <c r="AQ149" s="74">
        <f t="shared" si="36"/>
        <v>1535500</v>
      </c>
      <c r="AR149" s="70" t="s">
        <v>872</v>
      </c>
      <c r="AS149" s="70"/>
      <c r="AT149" s="70"/>
      <c r="AU149" s="70"/>
      <c r="AV149" s="70"/>
      <c r="AW149" s="70"/>
      <c r="AX149" s="70" t="s">
        <v>873</v>
      </c>
      <c r="AY149" s="70"/>
      <c r="AZ149" s="70"/>
      <c r="BA149" s="70"/>
      <c r="BB149" s="70"/>
      <c r="BC149" s="70"/>
      <c r="BD149" s="72">
        <v>185</v>
      </c>
      <c r="BE149" s="70" t="s">
        <v>80</v>
      </c>
      <c r="BF149" s="73"/>
      <c r="BG149" s="70"/>
      <c r="BH149" s="70">
        <f t="shared" si="37"/>
        <v>55</v>
      </c>
      <c r="BI149" s="70" t="s">
        <v>873</v>
      </c>
      <c r="BJ149" s="74">
        <f t="shared" si="38"/>
        <v>0</v>
      </c>
      <c r="BK149" s="70"/>
      <c r="BL149" s="70" t="s">
        <v>1124</v>
      </c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</row>
    <row r="150" spans="1:76" ht="18.75" customHeight="1" x14ac:dyDescent="0.4">
      <c r="A150" s="70">
        <v>146</v>
      </c>
      <c r="B150" s="70" t="s">
        <v>608</v>
      </c>
      <c r="C150" s="70" t="s">
        <v>299</v>
      </c>
      <c r="D150" s="70"/>
      <c r="E150" s="70" t="s">
        <v>140</v>
      </c>
      <c r="F150" s="70"/>
      <c r="G150" s="94">
        <v>1</v>
      </c>
      <c r="H150" s="94">
        <v>2</v>
      </c>
      <c r="I150" s="70" t="s">
        <v>608</v>
      </c>
      <c r="J150" s="70"/>
      <c r="K150" s="70"/>
      <c r="L150" s="70"/>
      <c r="M150" s="70">
        <v>0</v>
      </c>
      <c r="N150" s="71">
        <v>23984</v>
      </c>
      <c r="O150" s="72">
        <v>297</v>
      </c>
      <c r="P150" s="71"/>
      <c r="Q150" s="71">
        <f t="shared" si="30"/>
        <v>23984</v>
      </c>
      <c r="R150" s="70">
        <f t="shared" si="39"/>
        <v>1965</v>
      </c>
      <c r="S150" s="70">
        <f t="shared" si="31"/>
        <v>8</v>
      </c>
      <c r="T150" s="70">
        <f t="shared" si="32"/>
        <v>30</v>
      </c>
      <c r="U150" s="70">
        <f t="shared" si="33"/>
        <v>1965</v>
      </c>
      <c r="V150" s="73">
        <v>2465100</v>
      </c>
      <c r="W150" s="70"/>
      <c r="X150" s="70"/>
      <c r="Y150" s="73">
        <v>0</v>
      </c>
      <c r="Z150" s="73">
        <f t="shared" si="34"/>
        <v>2465100</v>
      </c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3">
        <f t="shared" si="35"/>
        <v>0</v>
      </c>
      <c r="AP150" s="70"/>
      <c r="AQ150" s="74">
        <f t="shared" si="36"/>
        <v>2465100</v>
      </c>
      <c r="AR150" s="70" t="s">
        <v>872</v>
      </c>
      <c r="AS150" s="70"/>
      <c r="AT150" s="70"/>
      <c r="AU150" s="70"/>
      <c r="AV150" s="70"/>
      <c r="AW150" s="70"/>
      <c r="AX150" s="70" t="s">
        <v>873</v>
      </c>
      <c r="AY150" s="70"/>
      <c r="AZ150" s="70"/>
      <c r="BA150" s="70"/>
      <c r="BB150" s="70"/>
      <c r="BC150" s="70"/>
      <c r="BD150" s="72">
        <v>297</v>
      </c>
      <c r="BE150" s="70" t="s">
        <v>80</v>
      </c>
      <c r="BF150" s="73"/>
      <c r="BG150" s="70"/>
      <c r="BH150" s="70">
        <f t="shared" si="37"/>
        <v>55</v>
      </c>
      <c r="BI150" s="70" t="s">
        <v>873</v>
      </c>
      <c r="BJ150" s="74">
        <f t="shared" si="38"/>
        <v>0</v>
      </c>
      <c r="BK150" s="70"/>
      <c r="BL150" s="70" t="s">
        <v>1125</v>
      </c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</row>
    <row r="151" spans="1:76" ht="18.75" customHeight="1" x14ac:dyDescent="0.4">
      <c r="A151" s="70">
        <v>147</v>
      </c>
      <c r="B151" s="70" t="s">
        <v>608</v>
      </c>
      <c r="C151" s="70" t="s">
        <v>300</v>
      </c>
      <c r="D151" s="70"/>
      <c r="E151" s="70" t="s">
        <v>140</v>
      </c>
      <c r="F151" s="70"/>
      <c r="G151" s="94">
        <v>1</v>
      </c>
      <c r="H151" s="94">
        <v>2</v>
      </c>
      <c r="I151" s="70" t="s">
        <v>608</v>
      </c>
      <c r="J151" s="70"/>
      <c r="K151" s="70"/>
      <c r="L151" s="70"/>
      <c r="M151" s="70">
        <v>0</v>
      </c>
      <c r="N151" s="71">
        <v>23984</v>
      </c>
      <c r="O151" s="72">
        <v>545</v>
      </c>
      <c r="P151" s="71"/>
      <c r="Q151" s="71">
        <f t="shared" ref="Q151:Q214" si="40">IF(P151="",N151,P151)</f>
        <v>23984</v>
      </c>
      <c r="R151" s="70">
        <f t="shared" si="39"/>
        <v>1965</v>
      </c>
      <c r="S151" s="70">
        <f t="shared" ref="S151:S214" si="41">MONTH(Q151)</f>
        <v>8</v>
      </c>
      <c r="T151" s="70">
        <f t="shared" ref="T151:T214" si="42">DAY(N151)</f>
        <v>30</v>
      </c>
      <c r="U151" s="70">
        <f t="shared" ref="U151:U214" si="43">IF(R151=1900,"",IF(S151&lt;4,R151-1,R151))</f>
        <v>1965</v>
      </c>
      <c r="V151" s="73">
        <v>4523500</v>
      </c>
      <c r="W151" s="70"/>
      <c r="X151" s="70"/>
      <c r="Y151" s="73">
        <v>0</v>
      </c>
      <c r="Z151" s="73">
        <f t="shared" ref="Z151:Z214" si="44">V151-Y151</f>
        <v>4523500</v>
      </c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3">
        <f t="shared" ref="AO151:AO214" si="45">IF(BH151=0,0,IF(BH151=L151,Z151-1,IF(Z151=1,0,ROUND(V151*M151,0))))</f>
        <v>0</v>
      </c>
      <c r="AP151" s="70"/>
      <c r="AQ151" s="74">
        <f t="shared" ref="AQ151:AQ214" si="46">V151</f>
        <v>4523500</v>
      </c>
      <c r="AR151" s="70" t="s">
        <v>872</v>
      </c>
      <c r="AS151" s="70"/>
      <c r="AT151" s="70"/>
      <c r="AU151" s="70"/>
      <c r="AV151" s="70"/>
      <c r="AW151" s="70"/>
      <c r="AX151" s="70" t="s">
        <v>873</v>
      </c>
      <c r="AY151" s="70"/>
      <c r="AZ151" s="70"/>
      <c r="BA151" s="70"/>
      <c r="BB151" s="70"/>
      <c r="BC151" s="70"/>
      <c r="BD151" s="72">
        <v>545</v>
      </c>
      <c r="BE151" s="70" t="s">
        <v>80</v>
      </c>
      <c r="BF151" s="73"/>
      <c r="BG151" s="70"/>
      <c r="BH151" s="70">
        <f t="shared" ref="BH151:BH214" si="47">IF(U151="",0,$P$1-U151)</f>
        <v>55</v>
      </c>
      <c r="BI151" s="70" t="s">
        <v>873</v>
      </c>
      <c r="BJ151" s="74">
        <f t="shared" ref="BJ151:BJ214" si="48">V151-AQ151</f>
        <v>0</v>
      </c>
      <c r="BK151" s="70"/>
      <c r="BL151" s="70" t="s">
        <v>1126</v>
      </c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</row>
    <row r="152" spans="1:76" ht="18.75" customHeight="1" x14ac:dyDescent="0.4">
      <c r="A152" s="70">
        <v>148</v>
      </c>
      <c r="B152" s="70" t="s">
        <v>608</v>
      </c>
      <c r="C152" s="70" t="s">
        <v>301</v>
      </c>
      <c r="D152" s="70"/>
      <c r="E152" s="70" t="s">
        <v>140</v>
      </c>
      <c r="F152" s="70"/>
      <c r="G152" s="94">
        <v>1</v>
      </c>
      <c r="H152" s="94">
        <v>2</v>
      </c>
      <c r="I152" s="70" t="s">
        <v>608</v>
      </c>
      <c r="J152" s="70"/>
      <c r="K152" s="70"/>
      <c r="L152" s="70"/>
      <c r="M152" s="70">
        <v>0</v>
      </c>
      <c r="N152" s="71">
        <v>18745</v>
      </c>
      <c r="O152" s="72">
        <v>310.74</v>
      </c>
      <c r="P152" s="71"/>
      <c r="Q152" s="71">
        <f t="shared" si="40"/>
        <v>18745</v>
      </c>
      <c r="R152" s="70">
        <f t="shared" si="39"/>
        <v>1951</v>
      </c>
      <c r="S152" s="70">
        <f t="shared" si="41"/>
        <v>4</v>
      </c>
      <c r="T152" s="70">
        <f t="shared" si="42"/>
        <v>27</v>
      </c>
      <c r="U152" s="70">
        <f t="shared" si="43"/>
        <v>1951</v>
      </c>
      <c r="V152" s="73">
        <v>2579142</v>
      </c>
      <c r="W152" s="70"/>
      <c r="X152" s="70"/>
      <c r="Y152" s="73">
        <v>0</v>
      </c>
      <c r="Z152" s="73">
        <f t="shared" si="44"/>
        <v>2579142</v>
      </c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3">
        <f t="shared" si="45"/>
        <v>0</v>
      </c>
      <c r="AP152" s="70"/>
      <c r="AQ152" s="74">
        <f t="shared" si="46"/>
        <v>2579142</v>
      </c>
      <c r="AR152" s="70" t="s">
        <v>872</v>
      </c>
      <c r="AS152" s="70"/>
      <c r="AT152" s="70"/>
      <c r="AU152" s="70"/>
      <c r="AV152" s="70"/>
      <c r="AW152" s="70"/>
      <c r="AX152" s="70" t="s">
        <v>873</v>
      </c>
      <c r="AY152" s="70"/>
      <c r="AZ152" s="70"/>
      <c r="BA152" s="70"/>
      <c r="BB152" s="70"/>
      <c r="BC152" s="70"/>
      <c r="BD152" s="72">
        <v>310.74</v>
      </c>
      <c r="BE152" s="70" t="s">
        <v>80</v>
      </c>
      <c r="BF152" s="73"/>
      <c r="BG152" s="70"/>
      <c r="BH152" s="70">
        <f t="shared" si="47"/>
        <v>69</v>
      </c>
      <c r="BI152" s="70" t="s">
        <v>873</v>
      </c>
      <c r="BJ152" s="74">
        <f t="shared" si="48"/>
        <v>0</v>
      </c>
      <c r="BK152" s="70"/>
      <c r="BL152" s="70" t="s">
        <v>1127</v>
      </c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</row>
    <row r="153" spans="1:76" ht="18.75" customHeight="1" x14ac:dyDescent="0.4">
      <c r="A153" s="70">
        <v>149</v>
      </c>
      <c r="B153" s="70" t="s">
        <v>608</v>
      </c>
      <c r="C153" s="70" t="s">
        <v>302</v>
      </c>
      <c r="D153" s="70"/>
      <c r="E153" s="70" t="s">
        <v>140</v>
      </c>
      <c r="F153" s="70"/>
      <c r="G153" s="94">
        <v>1</v>
      </c>
      <c r="H153" s="94">
        <v>2</v>
      </c>
      <c r="I153" s="70" t="s">
        <v>608</v>
      </c>
      <c r="J153" s="70"/>
      <c r="K153" s="70"/>
      <c r="L153" s="70"/>
      <c r="M153" s="70">
        <v>0</v>
      </c>
      <c r="N153" s="71">
        <v>18745</v>
      </c>
      <c r="O153" s="72">
        <v>92.56</v>
      </c>
      <c r="P153" s="71"/>
      <c r="Q153" s="71">
        <f t="shared" si="40"/>
        <v>18745</v>
      </c>
      <c r="R153" s="70">
        <f t="shared" si="39"/>
        <v>1951</v>
      </c>
      <c r="S153" s="70">
        <f t="shared" si="41"/>
        <v>4</v>
      </c>
      <c r="T153" s="70">
        <f t="shared" si="42"/>
        <v>27</v>
      </c>
      <c r="U153" s="70">
        <f t="shared" si="43"/>
        <v>1951</v>
      </c>
      <c r="V153" s="73">
        <v>768248</v>
      </c>
      <c r="W153" s="70"/>
      <c r="X153" s="70"/>
      <c r="Y153" s="73">
        <v>0</v>
      </c>
      <c r="Z153" s="73">
        <f t="shared" si="44"/>
        <v>768248</v>
      </c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3">
        <f t="shared" si="45"/>
        <v>0</v>
      </c>
      <c r="AP153" s="70"/>
      <c r="AQ153" s="74">
        <f t="shared" si="46"/>
        <v>768248</v>
      </c>
      <c r="AR153" s="70" t="s">
        <v>872</v>
      </c>
      <c r="AS153" s="70"/>
      <c r="AT153" s="70"/>
      <c r="AU153" s="70"/>
      <c r="AV153" s="70"/>
      <c r="AW153" s="70"/>
      <c r="AX153" s="70" t="s">
        <v>873</v>
      </c>
      <c r="AY153" s="70"/>
      <c r="AZ153" s="70"/>
      <c r="BA153" s="70"/>
      <c r="BB153" s="70"/>
      <c r="BC153" s="70"/>
      <c r="BD153" s="72">
        <v>92.56</v>
      </c>
      <c r="BE153" s="70" t="s">
        <v>80</v>
      </c>
      <c r="BF153" s="73"/>
      <c r="BG153" s="70"/>
      <c r="BH153" s="70">
        <f t="shared" si="47"/>
        <v>69</v>
      </c>
      <c r="BI153" s="70" t="s">
        <v>873</v>
      </c>
      <c r="BJ153" s="74">
        <f t="shared" si="48"/>
        <v>0</v>
      </c>
      <c r="BK153" s="70"/>
      <c r="BL153" s="70" t="s">
        <v>1128</v>
      </c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</row>
    <row r="154" spans="1:76" ht="18.75" customHeight="1" x14ac:dyDescent="0.4">
      <c r="A154" s="70">
        <v>150</v>
      </c>
      <c r="B154" s="70" t="s">
        <v>608</v>
      </c>
      <c r="C154" s="70" t="s">
        <v>303</v>
      </c>
      <c r="D154" s="70"/>
      <c r="E154" s="70" t="s">
        <v>140</v>
      </c>
      <c r="F154" s="70"/>
      <c r="G154" s="94">
        <v>1</v>
      </c>
      <c r="H154" s="94">
        <v>2</v>
      </c>
      <c r="I154" s="70" t="s">
        <v>608</v>
      </c>
      <c r="J154" s="70"/>
      <c r="K154" s="70"/>
      <c r="L154" s="70"/>
      <c r="M154" s="70">
        <v>0</v>
      </c>
      <c r="N154" s="71">
        <v>23984</v>
      </c>
      <c r="O154" s="72">
        <v>39</v>
      </c>
      <c r="P154" s="71"/>
      <c r="Q154" s="71">
        <f t="shared" si="40"/>
        <v>23984</v>
      </c>
      <c r="R154" s="70">
        <f t="shared" si="39"/>
        <v>1965</v>
      </c>
      <c r="S154" s="70">
        <f t="shared" si="41"/>
        <v>8</v>
      </c>
      <c r="T154" s="70">
        <f t="shared" si="42"/>
        <v>30</v>
      </c>
      <c r="U154" s="70">
        <f t="shared" si="43"/>
        <v>1965</v>
      </c>
      <c r="V154" s="73">
        <v>323700</v>
      </c>
      <c r="W154" s="70"/>
      <c r="X154" s="70"/>
      <c r="Y154" s="73">
        <v>0</v>
      </c>
      <c r="Z154" s="73">
        <f t="shared" si="44"/>
        <v>323700</v>
      </c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3">
        <f t="shared" si="45"/>
        <v>0</v>
      </c>
      <c r="AP154" s="70"/>
      <c r="AQ154" s="74">
        <f t="shared" si="46"/>
        <v>323700</v>
      </c>
      <c r="AR154" s="70" t="s">
        <v>872</v>
      </c>
      <c r="AS154" s="70"/>
      <c r="AT154" s="70"/>
      <c r="AU154" s="70"/>
      <c r="AV154" s="70"/>
      <c r="AW154" s="70"/>
      <c r="AX154" s="70" t="s">
        <v>873</v>
      </c>
      <c r="AY154" s="70"/>
      <c r="AZ154" s="70"/>
      <c r="BA154" s="70"/>
      <c r="BB154" s="70"/>
      <c r="BC154" s="70"/>
      <c r="BD154" s="72">
        <v>39</v>
      </c>
      <c r="BE154" s="70" t="s">
        <v>80</v>
      </c>
      <c r="BF154" s="73"/>
      <c r="BG154" s="70"/>
      <c r="BH154" s="70">
        <f t="shared" si="47"/>
        <v>55</v>
      </c>
      <c r="BI154" s="70" t="s">
        <v>873</v>
      </c>
      <c r="BJ154" s="74">
        <f t="shared" si="48"/>
        <v>0</v>
      </c>
      <c r="BK154" s="70"/>
      <c r="BL154" s="70" t="s">
        <v>1129</v>
      </c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</row>
    <row r="155" spans="1:76" ht="18.75" customHeight="1" x14ac:dyDescent="0.4">
      <c r="A155" s="70">
        <v>151</v>
      </c>
      <c r="B155" s="70" t="s">
        <v>608</v>
      </c>
      <c r="C155" s="70" t="s">
        <v>304</v>
      </c>
      <c r="D155" s="70"/>
      <c r="E155" s="70" t="s">
        <v>140</v>
      </c>
      <c r="F155" s="70"/>
      <c r="G155" s="94">
        <v>1</v>
      </c>
      <c r="H155" s="94">
        <v>2</v>
      </c>
      <c r="I155" s="70" t="s">
        <v>608</v>
      </c>
      <c r="J155" s="70"/>
      <c r="K155" s="70"/>
      <c r="L155" s="70"/>
      <c r="M155" s="70">
        <v>0</v>
      </c>
      <c r="N155" s="71">
        <v>23984</v>
      </c>
      <c r="O155" s="72">
        <v>247</v>
      </c>
      <c r="P155" s="71"/>
      <c r="Q155" s="71">
        <f t="shared" si="40"/>
        <v>23984</v>
      </c>
      <c r="R155" s="70">
        <f t="shared" si="39"/>
        <v>1965</v>
      </c>
      <c r="S155" s="70">
        <f t="shared" si="41"/>
        <v>8</v>
      </c>
      <c r="T155" s="70">
        <f t="shared" si="42"/>
        <v>30</v>
      </c>
      <c r="U155" s="70">
        <f t="shared" si="43"/>
        <v>1965</v>
      </c>
      <c r="V155" s="73">
        <v>2050100</v>
      </c>
      <c r="W155" s="70"/>
      <c r="X155" s="70"/>
      <c r="Y155" s="73">
        <v>0</v>
      </c>
      <c r="Z155" s="73">
        <f t="shared" si="44"/>
        <v>2050100</v>
      </c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3">
        <f t="shared" si="45"/>
        <v>0</v>
      </c>
      <c r="AP155" s="70"/>
      <c r="AQ155" s="74">
        <f t="shared" si="46"/>
        <v>2050100</v>
      </c>
      <c r="AR155" s="70" t="s">
        <v>872</v>
      </c>
      <c r="AS155" s="70"/>
      <c r="AT155" s="70"/>
      <c r="AU155" s="70"/>
      <c r="AV155" s="70"/>
      <c r="AW155" s="70"/>
      <c r="AX155" s="70" t="s">
        <v>873</v>
      </c>
      <c r="AY155" s="70"/>
      <c r="AZ155" s="70"/>
      <c r="BA155" s="70"/>
      <c r="BB155" s="70"/>
      <c r="BC155" s="70"/>
      <c r="BD155" s="72">
        <v>247</v>
      </c>
      <c r="BE155" s="70" t="s">
        <v>80</v>
      </c>
      <c r="BF155" s="73"/>
      <c r="BG155" s="70"/>
      <c r="BH155" s="70">
        <f t="shared" si="47"/>
        <v>55</v>
      </c>
      <c r="BI155" s="70" t="s">
        <v>873</v>
      </c>
      <c r="BJ155" s="74">
        <f t="shared" si="48"/>
        <v>0</v>
      </c>
      <c r="BK155" s="70"/>
      <c r="BL155" s="70" t="s">
        <v>1130</v>
      </c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</row>
    <row r="156" spans="1:76" ht="18.75" customHeight="1" x14ac:dyDescent="0.4">
      <c r="A156" s="70">
        <v>152</v>
      </c>
      <c r="B156" s="70" t="s">
        <v>608</v>
      </c>
      <c r="C156" s="70" t="s">
        <v>305</v>
      </c>
      <c r="D156" s="70"/>
      <c r="E156" s="70" t="s">
        <v>140</v>
      </c>
      <c r="F156" s="70"/>
      <c r="G156" s="94">
        <v>1</v>
      </c>
      <c r="H156" s="94">
        <v>2</v>
      </c>
      <c r="I156" s="70" t="s">
        <v>608</v>
      </c>
      <c r="J156" s="70"/>
      <c r="K156" s="70"/>
      <c r="L156" s="70"/>
      <c r="M156" s="70">
        <v>0</v>
      </c>
      <c r="N156" s="71">
        <v>23984</v>
      </c>
      <c r="O156" s="72">
        <v>224</v>
      </c>
      <c r="P156" s="71"/>
      <c r="Q156" s="71">
        <f t="shared" si="40"/>
        <v>23984</v>
      </c>
      <c r="R156" s="70">
        <f t="shared" si="39"/>
        <v>1965</v>
      </c>
      <c r="S156" s="70">
        <f t="shared" si="41"/>
        <v>8</v>
      </c>
      <c r="T156" s="70">
        <f t="shared" si="42"/>
        <v>30</v>
      </c>
      <c r="U156" s="70">
        <f t="shared" si="43"/>
        <v>1965</v>
      </c>
      <c r="V156" s="73">
        <v>1859200</v>
      </c>
      <c r="W156" s="70"/>
      <c r="X156" s="70"/>
      <c r="Y156" s="73">
        <v>0</v>
      </c>
      <c r="Z156" s="73">
        <f t="shared" si="44"/>
        <v>1859200</v>
      </c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3">
        <f t="shared" si="45"/>
        <v>0</v>
      </c>
      <c r="AP156" s="70"/>
      <c r="AQ156" s="74">
        <f t="shared" si="46"/>
        <v>1859200</v>
      </c>
      <c r="AR156" s="70" t="s">
        <v>872</v>
      </c>
      <c r="AS156" s="70"/>
      <c r="AT156" s="70"/>
      <c r="AU156" s="70"/>
      <c r="AV156" s="70"/>
      <c r="AW156" s="70"/>
      <c r="AX156" s="70" t="s">
        <v>873</v>
      </c>
      <c r="AY156" s="70"/>
      <c r="AZ156" s="70"/>
      <c r="BA156" s="70"/>
      <c r="BB156" s="70"/>
      <c r="BC156" s="70"/>
      <c r="BD156" s="72">
        <v>224</v>
      </c>
      <c r="BE156" s="70" t="s">
        <v>80</v>
      </c>
      <c r="BF156" s="73"/>
      <c r="BG156" s="70"/>
      <c r="BH156" s="70">
        <f t="shared" si="47"/>
        <v>55</v>
      </c>
      <c r="BI156" s="70" t="s">
        <v>873</v>
      </c>
      <c r="BJ156" s="74">
        <f t="shared" si="48"/>
        <v>0</v>
      </c>
      <c r="BK156" s="70"/>
      <c r="BL156" s="70" t="s">
        <v>1131</v>
      </c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</row>
    <row r="157" spans="1:76" ht="18.75" customHeight="1" x14ac:dyDescent="0.4">
      <c r="A157" s="70">
        <v>153</v>
      </c>
      <c r="B157" s="70" t="s">
        <v>608</v>
      </c>
      <c r="C157" s="70" t="s">
        <v>306</v>
      </c>
      <c r="D157" s="70"/>
      <c r="E157" s="70" t="s">
        <v>140</v>
      </c>
      <c r="F157" s="70"/>
      <c r="G157" s="94">
        <v>1</v>
      </c>
      <c r="H157" s="94">
        <v>2</v>
      </c>
      <c r="I157" s="70" t="s">
        <v>608</v>
      </c>
      <c r="J157" s="70"/>
      <c r="K157" s="70"/>
      <c r="L157" s="70"/>
      <c r="M157" s="70">
        <v>0</v>
      </c>
      <c r="N157" s="71">
        <v>23984</v>
      </c>
      <c r="O157" s="72">
        <v>82</v>
      </c>
      <c r="P157" s="71"/>
      <c r="Q157" s="71">
        <f t="shared" si="40"/>
        <v>23984</v>
      </c>
      <c r="R157" s="70">
        <f t="shared" si="39"/>
        <v>1965</v>
      </c>
      <c r="S157" s="70">
        <f t="shared" si="41"/>
        <v>8</v>
      </c>
      <c r="T157" s="70">
        <f t="shared" si="42"/>
        <v>30</v>
      </c>
      <c r="U157" s="70">
        <f t="shared" si="43"/>
        <v>1965</v>
      </c>
      <c r="V157" s="73">
        <v>680600</v>
      </c>
      <c r="W157" s="70"/>
      <c r="X157" s="70"/>
      <c r="Y157" s="73">
        <v>0</v>
      </c>
      <c r="Z157" s="73">
        <f t="shared" si="44"/>
        <v>680600</v>
      </c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3">
        <f t="shared" si="45"/>
        <v>0</v>
      </c>
      <c r="AP157" s="70"/>
      <c r="AQ157" s="74">
        <f t="shared" si="46"/>
        <v>680600</v>
      </c>
      <c r="AR157" s="70" t="s">
        <v>872</v>
      </c>
      <c r="AS157" s="70"/>
      <c r="AT157" s="70"/>
      <c r="AU157" s="70"/>
      <c r="AV157" s="70"/>
      <c r="AW157" s="70"/>
      <c r="AX157" s="70" t="s">
        <v>873</v>
      </c>
      <c r="AY157" s="70"/>
      <c r="AZ157" s="70"/>
      <c r="BA157" s="70"/>
      <c r="BB157" s="70"/>
      <c r="BC157" s="70"/>
      <c r="BD157" s="72">
        <v>82</v>
      </c>
      <c r="BE157" s="70" t="s">
        <v>80</v>
      </c>
      <c r="BF157" s="73"/>
      <c r="BG157" s="70"/>
      <c r="BH157" s="70">
        <f t="shared" si="47"/>
        <v>55</v>
      </c>
      <c r="BI157" s="70" t="s">
        <v>873</v>
      </c>
      <c r="BJ157" s="74">
        <f t="shared" si="48"/>
        <v>0</v>
      </c>
      <c r="BK157" s="70"/>
      <c r="BL157" s="70" t="s">
        <v>1132</v>
      </c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</row>
    <row r="158" spans="1:76" ht="18.75" customHeight="1" x14ac:dyDescent="0.4">
      <c r="A158" s="70">
        <v>154</v>
      </c>
      <c r="B158" s="70" t="s">
        <v>608</v>
      </c>
      <c r="C158" s="70" t="s">
        <v>307</v>
      </c>
      <c r="D158" s="70"/>
      <c r="E158" s="70" t="s">
        <v>140</v>
      </c>
      <c r="F158" s="70"/>
      <c r="G158" s="94">
        <v>1</v>
      </c>
      <c r="H158" s="94">
        <v>2</v>
      </c>
      <c r="I158" s="70" t="s">
        <v>608</v>
      </c>
      <c r="J158" s="70"/>
      <c r="K158" s="70"/>
      <c r="L158" s="70"/>
      <c r="M158" s="70">
        <v>0</v>
      </c>
      <c r="N158" s="71">
        <v>23984</v>
      </c>
      <c r="O158" s="72">
        <v>532</v>
      </c>
      <c r="P158" s="71"/>
      <c r="Q158" s="71">
        <f t="shared" si="40"/>
        <v>23984</v>
      </c>
      <c r="R158" s="70">
        <f t="shared" si="39"/>
        <v>1965</v>
      </c>
      <c r="S158" s="70">
        <f t="shared" si="41"/>
        <v>8</v>
      </c>
      <c r="T158" s="70">
        <f t="shared" si="42"/>
        <v>30</v>
      </c>
      <c r="U158" s="70">
        <f t="shared" si="43"/>
        <v>1965</v>
      </c>
      <c r="V158" s="73">
        <v>4415600</v>
      </c>
      <c r="W158" s="70"/>
      <c r="X158" s="70"/>
      <c r="Y158" s="73">
        <v>0</v>
      </c>
      <c r="Z158" s="73">
        <f t="shared" si="44"/>
        <v>4415600</v>
      </c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3">
        <f t="shared" si="45"/>
        <v>0</v>
      </c>
      <c r="AP158" s="70"/>
      <c r="AQ158" s="74">
        <f t="shared" si="46"/>
        <v>4415600</v>
      </c>
      <c r="AR158" s="70" t="s">
        <v>872</v>
      </c>
      <c r="AS158" s="70"/>
      <c r="AT158" s="70"/>
      <c r="AU158" s="70"/>
      <c r="AV158" s="70"/>
      <c r="AW158" s="70"/>
      <c r="AX158" s="70" t="s">
        <v>873</v>
      </c>
      <c r="AY158" s="70"/>
      <c r="AZ158" s="70"/>
      <c r="BA158" s="70"/>
      <c r="BB158" s="70"/>
      <c r="BC158" s="70"/>
      <c r="BD158" s="72">
        <v>532</v>
      </c>
      <c r="BE158" s="70" t="s">
        <v>80</v>
      </c>
      <c r="BF158" s="73"/>
      <c r="BG158" s="70"/>
      <c r="BH158" s="70">
        <f t="shared" si="47"/>
        <v>55</v>
      </c>
      <c r="BI158" s="70" t="s">
        <v>873</v>
      </c>
      <c r="BJ158" s="74">
        <f t="shared" si="48"/>
        <v>0</v>
      </c>
      <c r="BK158" s="70"/>
      <c r="BL158" s="70" t="s">
        <v>1133</v>
      </c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</row>
    <row r="159" spans="1:76" ht="18.75" customHeight="1" x14ac:dyDescent="0.4">
      <c r="A159" s="70">
        <v>155</v>
      </c>
      <c r="B159" s="70" t="s">
        <v>608</v>
      </c>
      <c r="C159" s="70" t="s">
        <v>308</v>
      </c>
      <c r="D159" s="70"/>
      <c r="E159" s="70" t="s">
        <v>140</v>
      </c>
      <c r="F159" s="70"/>
      <c r="G159" s="94">
        <v>1</v>
      </c>
      <c r="H159" s="94">
        <v>2</v>
      </c>
      <c r="I159" s="70" t="s">
        <v>608</v>
      </c>
      <c r="J159" s="70"/>
      <c r="K159" s="70"/>
      <c r="L159" s="70"/>
      <c r="M159" s="70">
        <v>0</v>
      </c>
      <c r="N159" s="71">
        <v>23536</v>
      </c>
      <c r="O159" s="72">
        <v>495</v>
      </c>
      <c r="P159" s="71"/>
      <c r="Q159" s="71">
        <f t="shared" si="40"/>
        <v>23536</v>
      </c>
      <c r="R159" s="70">
        <f t="shared" si="39"/>
        <v>1964</v>
      </c>
      <c r="S159" s="70">
        <f t="shared" si="41"/>
        <v>6</v>
      </c>
      <c r="T159" s="70">
        <f t="shared" si="42"/>
        <v>8</v>
      </c>
      <c r="U159" s="70">
        <f t="shared" si="43"/>
        <v>1964</v>
      </c>
      <c r="V159" s="73">
        <v>4108500</v>
      </c>
      <c r="W159" s="70"/>
      <c r="X159" s="70"/>
      <c r="Y159" s="73">
        <v>0</v>
      </c>
      <c r="Z159" s="73">
        <f t="shared" si="44"/>
        <v>4108500</v>
      </c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3">
        <f t="shared" si="45"/>
        <v>0</v>
      </c>
      <c r="AP159" s="70"/>
      <c r="AQ159" s="74">
        <f t="shared" si="46"/>
        <v>4108500</v>
      </c>
      <c r="AR159" s="70" t="s">
        <v>872</v>
      </c>
      <c r="AS159" s="70"/>
      <c r="AT159" s="70"/>
      <c r="AU159" s="70"/>
      <c r="AV159" s="70"/>
      <c r="AW159" s="70"/>
      <c r="AX159" s="70" t="s">
        <v>873</v>
      </c>
      <c r="AY159" s="70"/>
      <c r="AZ159" s="70"/>
      <c r="BA159" s="70"/>
      <c r="BB159" s="70"/>
      <c r="BC159" s="70"/>
      <c r="BD159" s="72">
        <v>495</v>
      </c>
      <c r="BE159" s="70" t="s">
        <v>80</v>
      </c>
      <c r="BF159" s="73"/>
      <c r="BG159" s="70"/>
      <c r="BH159" s="70">
        <f t="shared" si="47"/>
        <v>56</v>
      </c>
      <c r="BI159" s="70" t="s">
        <v>873</v>
      </c>
      <c r="BJ159" s="74">
        <f t="shared" si="48"/>
        <v>0</v>
      </c>
      <c r="BK159" s="70"/>
      <c r="BL159" s="70" t="s">
        <v>1134</v>
      </c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</row>
    <row r="160" spans="1:76" ht="18.75" customHeight="1" x14ac:dyDescent="0.4">
      <c r="A160" s="70">
        <v>156</v>
      </c>
      <c r="B160" s="70" t="s">
        <v>608</v>
      </c>
      <c r="C160" s="70" t="s">
        <v>309</v>
      </c>
      <c r="D160" s="70"/>
      <c r="E160" s="70" t="s">
        <v>140</v>
      </c>
      <c r="F160" s="70"/>
      <c r="G160" s="94">
        <v>1</v>
      </c>
      <c r="H160" s="94">
        <v>2</v>
      </c>
      <c r="I160" s="70" t="s">
        <v>608</v>
      </c>
      <c r="J160" s="70"/>
      <c r="K160" s="70"/>
      <c r="L160" s="70"/>
      <c r="M160" s="70">
        <v>0</v>
      </c>
      <c r="N160" s="71">
        <v>23984</v>
      </c>
      <c r="O160" s="72">
        <v>33</v>
      </c>
      <c r="P160" s="71"/>
      <c r="Q160" s="71">
        <f t="shared" si="40"/>
        <v>23984</v>
      </c>
      <c r="R160" s="70">
        <f t="shared" si="39"/>
        <v>1965</v>
      </c>
      <c r="S160" s="70">
        <f t="shared" si="41"/>
        <v>8</v>
      </c>
      <c r="T160" s="70">
        <f t="shared" si="42"/>
        <v>30</v>
      </c>
      <c r="U160" s="70">
        <f t="shared" si="43"/>
        <v>1965</v>
      </c>
      <c r="V160" s="73">
        <v>273900</v>
      </c>
      <c r="W160" s="70"/>
      <c r="X160" s="70"/>
      <c r="Y160" s="73">
        <v>0</v>
      </c>
      <c r="Z160" s="73">
        <f t="shared" si="44"/>
        <v>273900</v>
      </c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3">
        <f t="shared" si="45"/>
        <v>0</v>
      </c>
      <c r="AP160" s="70"/>
      <c r="AQ160" s="74">
        <f t="shared" si="46"/>
        <v>273900</v>
      </c>
      <c r="AR160" s="70" t="s">
        <v>872</v>
      </c>
      <c r="AS160" s="70"/>
      <c r="AT160" s="70"/>
      <c r="AU160" s="70"/>
      <c r="AV160" s="70"/>
      <c r="AW160" s="70"/>
      <c r="AX160" s="70" t="s">
        <v>873</v>
      </c>
      <c r="AY160" s="70"/>
      <c r="AZ160" s="70"/>
      <c r="BA160" s="70"/>
      <c r="BB160" s="70"/>
      <c r="BC160" s="70"/>
      <c r="BD160" s="72">
        <v>33</v>
      </c>
      <c r="BE160" s="70" t="s">
        <v>80</v>
      </c>
      <c r="BF160" s="73"/>
      <c r="BG160" s="70"/>
      <c r="BH160" s="70">
        <f t="shared" si="47"/>
        <v>55</v>
      </c>
      <c r="BI160" s="70" t="s">
        <v>873</v>
      </c>
      <c r="BJ160" s="74">
        <f t="shared" si="48"/>
        <v>0</v>
      </c>
      <c r="BK160" s="70"/>
      <c r="BL160" s="70" t="s">
        <v>1135</v>
      </c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</row>
    <row r="161" spans="1:76" ht="18.75" customHeight="1" x14ac:dyDescent="0.4">
      <c r="A161" s="70">
        <v>157</v>
      </c>
      <c r="B161" s="70" t="s">
        <v>608</v>
      </c>
      <c r="C161" s="70" t="s">
        <v>310</v>
      </c>
      <c r="D161" s="70"/>
      <c r="E161" s="70" t="s">
        <v>140</v>
      </c>
      <c r="F161" s="70"/>
      <c r="G161" s="94">
        <v>1</v>
      </c>
      <c r="H161" s="94">
        <v>2</v>
      </c>
      <c r="I161" s="70" t="s">
        <v>608</v>
      </c>
      <c r="J161" s="70"/>
      <c r="K161" s="70"/>
      <c r="L161" s="70"/>
      <c r="M161" s="70">
        <v>0</v>
      </c>
      <c r="N161" s="71">
        <v>23984</v>
      </c>
      <c r="O161" s="72">
        <v>515</v>
      </c>
      <c r="P161" s="71"/>
      <c r="Q161" s="71">
        <f t="shared" si="40"/>
        <v>23984</v>
      </c>
      <c r="R161" s="70">
        <f t="shared" si="39"/>
        <v>1965</v>
      </c>
      <c r="S161" s="70">
        <f t="shared" si="41"/>
        <v>8</v>
      </c>
      <c r="T161" s="70">
        <f t="shared" si="42"/>
        <v>30</v>
      </c>
      <c r="U161" s="70">
        <f t="shared" si="43"/>
        <v>1965</v>
      </c>
      <c r="V161" s="73">
        <v>4274500</v>
      </c>
      <c r="W161" s="70"/>
      <c r="X161" s="70"/>
      <c r="Y161" s="73">
        <v>0</v>
      </c>
      <c r="Z161" s="73">
        <f t="shared" si="44"/>
        <v>4274500</v>
      </c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3">
        <f t="shared" si="45"/>
        <v>0</v>
      </c>
      <c r="AP161" s="70"/>
      <c r="AQ161" s="74">
        <f t="shared" si="46"/>
        <v>4274500</v>
      </c>
      <c r="AR161" s="70" t="s">
        <v>872</v>
      </c>
      <c r="AS161" s="70"/>
      <c r="AT161" s="70"/>
      <c r="AU161" s="70"/>
      <c r="AV161" s="70"/>
      <c r="AW161" s="70"/>
      <c r="AX161" s="70" t="s">
        <v>873</v>
      </c>
      <c r="AY161" s="70"/>
      <c r="AZ161" s="70"/>
      <c r="BA161" s="70"/>
      <c r="BB161" s="70"/>
      <c r="BC161" s="70"/>
      <c r="BD161" s="72">
        <v>515</v>
      </c>
      <c r="BE161" s="70" t="s">
        <v>80</v>
      </c>
      <c r="BF161" s="73"/>
      <c r="BG161" s="70"/>
      <c r="BH161" s="70">
        <f t="shared" si="47"/>
        <v>55</v>
      </c>
      <c r="BI161" s="70" t="s">
        <v>873</v>
      </c>
      <c r="BJ161" s="74">
        <f t="shared" si="48"/>
        <v>0</v>
      </c>
      <c r="BK161" s="70"/>
      <c r="BL161" s="70" t="s">
        <v>1136</v>
      </c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</row>
    <row r="162" spans="1:76" ht="18.75" customHeight="1" x14ac:dyDescent="0.4">
      <c r="A162" s="70">
        <v>158</v>
      </c>
      <c r="B162" s="70" t="s">
        <v>608</v>
      </c>
      <c r="C162" s="70" t="s">
        <v>311</v>
      </c>
      <c r="D162" s="70"/>
      <c r="E162" s="70" t="s">
        <v>140</v>
      </c>
      <c r="F162" s="70"/>
      <c r="G162" s="94">
        <v>1</v>
      </c>
      <c r="H162" s="94">
        <v>2</v>
      </c>
      <c r="I162" s="70" t="s">
        <v>608</v>
      </c>
      <c r="J162" s="70"/>
      <c r="K162" s="70"/>
      <c r="L162" s="70"/>
      <c r="M162" s="70">
        <v>0</v>
      </c>
      <c r="N162" s="71">
        <v>23984</v>
      </c>
      <c r="O162" s="72">
        <v>33</v>
      </c>
      <c r="P162" s="71"/>
      <c r="Q162" s="71">
        <f t="shared" si="40"/>
        <v>23984</v>
      </c>
      <c r="R162" s="70">
        <f t="shared" si="39"/>
        <v>1965</v>
      </c>
      <c r="S162" s="70">
        <f t="shared" si="41"/>
        <v>8</v>
      </c>
      <c r="T162" s="70">
        <f t="shared" si="42"/>
        <v>30</v>
      </c>
      <c r="U162" s="70">
        <f t="shared" si="43"/>
        <v>1965</v>
      </c>
      <c r="V162" s="73">
        <v>273900</v>
      </c>
      <c r="W162" s="70"/>
      <c r="X162" s="70"/>
      <c r="Y162" s="73">
        <v>0</v>
      </c>
      <c r="Z162" s="73">
        <f t="shared" si="44"/>
        <v>273900</v>
      </c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3">
        <f t="shared" si="45"/>
        <v>0</v>
      </c>
      <c r="AP162" s="70"/>
      <c r="AQ162" s="74">
        <f t="shared" si="46"/>
        <v>273900</v>
      </c>
      <c r="AR162" s="70" t="s">
        <v>872</v>
      </c>
      <c r="AS162" s="70"/>
      <c r="AT162" s="70"/>
      <c r="AU162" s="70"/>
      <c r="AV162" s="70"/>
      <c r="AW162" s="70"/>
      <c r="AX162" s="70" t="s">
        <v>873</v>
      </c>
      <c r="AY162" s="70"/>
      <c r="AZ162" s="70"/>
      <c r="BA162" s="70"/>
      <c r="BB162" s="70"/>
      <c r="BC162" s="70"/>
      <c r="BD162" s="72">
        <v>33</v>
      </c>
      <c r="BE162" s="70" t="s">
        <v>80</v>
      </c>
      <c r="BF162" s="73"/>
      <c r="BG162" s="70"/>
      <c r="BH162" s="70">
        <f t="shared" si="47"/>
        <v>55</v>
      </c>
      <c r="BI162" s="70" t="s">
        <v>873</v>
      </c>
      <c r="BJ162" s="74">
        <f t="shared" si="48"/>
        <v>0</v>
      </c>
      <c r="BK162" s="70"/>
      <c r="BL162" s="70" t="s">
        <v>1137</v>
      </c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</row>
    <row r="163" spans="1:76" ht="18.75" customHeight="1" x14ac:dyDescent="0.4">
      <c r="A163" s="70">
        <v>159</v>
      </c>
      <c r="B163" s="70" t="s">
        <v>608</v>
      </c>
      <c r="C163" s="70" t="s">
        <v>312</v>
      </c>
      <c r="D163" s="70"/>
      <c r="E163" s="70" t="s">
        <v>140</v>
      </c>
      <c r="F163" s="70"/>
      <c r="G163" s="94">
        <v>1</v>
      </c>
      <c r="H163" s="94">
        <v>2</v>
      </c>
      <c r="I163" s="70" t="s">
        <v>608</v>
      </c>
      <c r="J163" s="70"/>
      <c r="K163" s="70"/>
      <c r="L163" s="70"/>
      <c r="M163" s="70">
        <v>0</v>
      </c>
      <c r="N163" s="71">
        <v>23984</v>
      </c>
      <c r="O163" s="72">
        <v>542</v>
      </c>
      <c r="P163" s="71"/>
      <c r="Q163" s="71">
        <f t="shared" si="40"/>
        <v>23984</v>
      </c>
      <c r="R163" s="70">
        <f t="shared" si="39"/>
        <v>1965</v>
      </c>
      <c r="S163" s="70">
        <f t="shared" si="41"/>
        <v>8</v>
      </c>
      <c r="T163" s="70">
        <f t="shared" si="42"/>
        <v>30</v>
      </c>
      <c r="U163" s="70">
        <f t="shared" si="43"/>
        <v>1965</v>
      </c>
      <c r="V163" s="73">
        <v>4498600</v>
      </c>
      <c r="W163" s="70"/>
      <c r="X163" s="70"/>
      <c r="Y163" s="73">
        <v>0</v>
      </c>
      <c r="Z163" s="73">
        <f t="shared" si="44"/>
        <v>4498600</v>
      </c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3">
        <f t="shared" si="45"/>
        <v>0</v>
      </c>
      <c r="AP163" s="70"/>
      <c r="AQ163" s="74">
        <f t="shared" si="46"/>
        <v>4498600</v>
      </c>
      <c r="AR163" s="70" t="s">
        <v>872</v>
      </c>
      <c r="AS163" s="70"/>
      <c r="AT163" s="70"/>
      <c r="AU163" s="70"/>
      <c r="AV163" s="70"/>
      <c r="AW163" s="70"/>
      <c r="AX163" s="70" t="s">
        <v>873</v>
      </c>
      <c r="AY163" s="70"/>
      <c r="AZ163" s="70"/>
      <c r="BA163" s="70"/>
      <c r="BB163" s="70"/>
      <c r="BC163" s="70"/>
      <c r="BD163" s="72">
        <v>542</v>
      </c>
      <c r="BE163" s="70" t="s">
        <v>80</v>
      </c>
      <c r="BF163" s="73"/>
      <c r="BG163" s="70"/>
      <c r="BH163" s="70">
        <f t="shared" si="47"/>
        <v>55</v>
      </c>
      <c r="BI163" s="70" t="s">
        <v>873</v>
      </c>
      <c r="BJ163" s="74">
        <f t="shared" si="48"/>
        <v>0</v>
      </c>
      <c r="BK163" s="70"/>
      <c r="BL163" s="70" t="s">
        <v>1138</v>
      </c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</row>
    <row r="164" spans="1:76" ht="18.75" customHeight="1" x14ac:dyDescent="0.4">
      <c r="A164" s="70">
        <v>160</v>
      </c>
      <c r="B164" s="70" t="s">
        <v>608</v>
      </c>
      <c r="C164" s="70" t="s">
        <v>313</v>
      </c>
      <c r="D164" s="70"/>
      <c r="E164" s="70" t="s">
        <v>140</v>
      </c>
      <c r="F164" s="70"/>
      <c r="G164" s="94">
        <v>1</v>
      </c>
      <c r="H164" s="94">
        <v>2</v>
      </c>
      <c r="I164" s="70" t="s">
        <v>608</v>
      </c>
      <c r="J164" s="70"/>
      <c r="K164" s="70"/>
      <c r="L164" s="70"/>
      <c r="M164" s="70">
        <v>0</v>
      </c>
      <c r="N164" s="71">
        <v>23984</v>
      </c>
      <c r="O164" s="72">
        <v>317</v>
      </c>
      <c r="P164" s="71"/>
      <c r="Q164" s="71">
        <f t="shared" si="40"/>
        <v>23984</v>
      </c>
      <c r="R164" s="70">
        <f t="shared" si="39"/>
        <v>1965</v>
      </c>
      <c r="S164" s="70">
        <f t="shared" si="41"/>
        <v>8</v>
      </c>
      <c r="T164" s="70">
        <f t="shared" si="42"/>
        <v>30</v>
      </c>
      <c r="U164" s="70">
        <f t="shared" si="43"/>
        <v>1965</v>
      </c>
      <c r="V164" s="73">
        <v>2631100</v>
      </c>
      <c r="W164" s="70"/>
      <c r="X164" s="70"/>
      <c r="Y164" s="73">
        <v>0</v>
      </c>
      <c r="Z164" s="73">
        <f t="shared" si="44"/>
        <v>2631100</v>
      </c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3">
        <f t="shared" si="45"/>
        <v>0</v>
      </c>
      <c r="AP164" s="70"/>
      <c r="AQ164" s="74">
        <f t="shared" si="46"/>
        <v>2631100</v>
      </c>
      <c r="AR164" s="70" t="s">
        <v>872</v>
      </c>
      <c r="AS164" s="70"/>
      <c r="AT164" s="70"/>
      <c r="AU164" s="70"/>
      <c r="AV164" s="70"/>
      <c r="AW164" s="70"/>
      <c r="AX164" s="70" t="s">
        <v>873</v>
      </c>
      <c r="AY164" s="70"/>
      <c r="AZ164" s="70"/>
      <c r="BA164" s="70"/>
      <c r="BB164" s="70"/>
      <c r="BC164" s="70"/>
      <c r="BD164" s="72">
        <v>317</v>
      </c>
      <c r="BE164" s="70" t="s">
        <v>80</v>
      </c>
      <c r="BF164" s="73"/>
      <c r="BG164" s="70"/>
      <c r="BH164" s="70">
        <f t="shared" si="47"/>
        <v>55</v>
      </c>
      <c r="BI164" s="70" t="s">
        <v>873</v>
      </c>
      <c r="BJ164" s="74">
        <f t="shared" si="48"/>
        <v>0</v>
      </c>
      <c r="BK164" s="70"/>
      <c r="BL164" s="70" t="s">
        <v>1139</v>
      </c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</row>
    <row r="165" spans="1:76" ht="18.75" customHeight="1" x14ac:dyDescent="0.4">
      <c r="A165" s="70">
        <v>161</v>
      </c>
      <c r="B165" s="70" t="s">
        <v>608</v>
      </c>
      <c r="C165" s="70" t="s">
        <v>314</v>
      </c>
      <c r="D165" s="70"/>
      <c r="E165" s="70" t="s">
        <v>140</v>
      </c>
      <c r="F165" s="70"/>
      <c r="G165" s="94">
        <v>1</v>
      </c>
      <c r="H165" s="94">
        <v>2</v>
      </c>
      <c r="I165" s="70" t="s">
        <v>608</v>
      </c>
      <c r="J165" s="70"/>
      <c r="K165" s="70"/>
      <c r="L165" s="70"/>
      <c r="M165" s="70">
        <v>0</v>
      </c>
      <c r="N165" s="71">
        <v>23984</v>
      </c>
      <c r="O165" s="72">
        <v>191</v>
      </c>
      <c r="P165" s="71"/>
      <c r="Q165" s="71">
        <f t="shared" si="40"/>
        <v>23984</v>
      </c>
      <c r="R165" s="70">
        <f t="shared" si="39"/>
        <v>1965</v>
      </c>
      <c r="S165" s="70">
        <f t="shared" si="41"/>
        <v>8</v>
      </c>
      <c r="T165" s="70">
        <f t="shared" si="42"/>
        <v>30</v>
      </c>
      <c r="U165" s="70">
        <f t="shared" si="43"/>
        <v>1965</v>
      </c>
      <c r="V165" s="73">
        <v>1585300</v>
      </c>
      <c r="W165" s="70"/>
      <c r="X165" s="70"/>
      <c r="Y165" s="73">
        <v>0</v>
      </c>
      <c r="Z165" s="73">
        <f t="shared" si="44"/>
        <v>1585300</v>
      </c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3">
        <f t="shared" si="45"/>
        <v>0</v>
      </c>
      <c r="AP165" s="70"/>
      <c r="AQ165" s="74">
        <f t="shared" si="46"/>
        <v>1585300</v>
      </c>
      <c r="AR165" s="70" t="s">
        <v>872</v>
      </c>
      <c r="AS165" s="70"/>
      <c r="AT165" s="70"/>
      <c r="AU165" s="70"/>
      <c r="AV165" s="70"/>
      <c r="AW165" s="70"/>
      <c r="AX165" s="70" t="s">
        <v>873</v>
      </c>
      <c r="AY165" s="70"/>
      <c r="AZ165" s="70"/>
      <c r="BA165" s="70"/>
      <c r="BB165" s="70"/>
      <c r="BC165" s="70"/>
      <c r="BD165" s="72">
        <v>191</v>
      </c>
      <c r="BE165" s="70" t="s">
        <v>80</v>
      </c>
      <c r="BF165" s="73"/>
      <c r="BG165" s="70"/>
      <c r="BH165" s="70">
        <f t="shared" si="47"/>
        <v>55</v>
      </c>
      <c r="BI165" s="70" t="s">
        <v>873</v>
      </c>
      <c r="BJ165" s="74">
        <f t="shared" si="48"/>
        <v>0</v>
      </c>
      <c r="BK165" s="70"/>
      <c r="BL165" s="70" t="s">
        <v>1140</v>
      </c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</row>
    <row r="166" spans="1:76" ht="18.75" customHeight="1" x14ac:dyDescent="0.4">
      <c r="A166" s="70">
        <v>162</v>
      </c>
      <c r="B166" s="70" t="s">
        <v>608</v>
      </c>
      <c r="C166" s="70" t="s">
        <v>315</v>
      </c>
      <c r="D166" s="70"/>
      <c r="E166" s="70" t="s">
        <v>140</v>
      </c>
      <c r="F166" s="70"/>
      <c r="G166" s="94">
        <v>1</v>
      </c>
      <c r="H166" s="94">
        <v>2</v>
      </c>
      <c r="I166" s="70" t="s">
        <v>608</v>
      </c>
      <c r="J166" s="70"/>
      <c r="K166" s="70"/>
      <c r="L166" s="70"/>
      <c r="M166" s="70">
        <v>0</v>
      </c>
      <c r="N166" s="71">
        <v>27851</v>
      </c>
      <c r="O166" s="72">
        <v>588</v>
      </c>
      <c r="P166" s="71"/>
      <c r="Q166" s="71">
        <f t="shared" si="40"/>
        <v>27851</v>
      </c>
      <c r="R166" s="70">
        <f t="shared" si="39"/>
        <v>1976</v>
      </c>
      <c r="S166" s="70">
        <f t="shared" si="41"/>
        <v>4</v>
      </c>
      <c r="T166" s="70">
        <f t="shared" si="42"/>
        <v>1</v>
      </c>
      <c r="U166" s="70">
        <f t="shared" si="43"/>
        <v>1976</v>
      </c>
      <c r="V166" s="73">
        <v>4880400</v>
      </c>
      <c r="W166" s="70"/>
      <c r="X166" s="70"/>
      <c r="Y166" s="73">
        <v>0</v>
      </c>
      <c r="Z166" s="73">
        <f t="shared" si="44"/>
        <v>4880400</v>
      </c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3">
        <f t="shared" si="45"/>
        <v>0</v>
      </c>
      <c r="AP166" s="70"/>
      <c r="AQ166" s="74">
        <f t="shared" si="46"/>
        <v>4880400</v>
      </c>
      <c r="AR166" s="70" t="s">
        <v>872</v>
      </c>
      <c r="AS166" s="70"/>
      <c r="AT166" s="70"/>
      <c r="AU166" s="70"/>
      <c r="AV166" s="70"/>
      <c r="AW166" s="70"/>
      <c r="AX166" s="70" t="s">
        <v>873</v>
      </c>
      <c r="AY166" s="70"/>
      <c r="AZ166" s="70"/>
      <c r="BA166" s="70"/>
      <c r="BB166" s="70"/>
      <c r="BC166" s="70"/>
      <c r="BD166" s="72">
        <v>588</v>
      </c>
      <c r="BE166" s="70" t="s">
        <v>80</v>
      </c>
      <c r="BF166" s="73"/>
      <c r="BG166" s="70"/>
      <c r="BH166" s="70">
        <f t="shared" si="47"/>
        <v>44</v>
      </c>
      <c r="BI166" s="70" t="s">
        <v>873</v>
      </c>
      <c r="BJ166" s="74">
        <f t="shared" si="48"/>
        <v>0</v>
      </c>
      <c r="BK166" s="70"/>
      <c r="BL166" s="70" t="s">
        <v>1141</v>
      </c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</row>
    <row r="167" spans="1:76" ht="18.75" customHeight="1" x14ac:dyDescent="0.4">
      <c r="A167" s="70">
        <v>163</v>
      </c>
      <c r="B167" s="70" t="s">
        <v>608</v>
      </c>
      <c r="C167" s="70" t="s">
        <v>316</v>
      </c>
      <c r="D167" s="70"/>
      <c r="E167" s="70" t="s">
        <v>140</v>
      </c>
      <c r="F167" s="70"/>
      <c r="G167" s="94">
        <v>1</v>
      </c>
      <c r="H167" s="94">
        <v>2</v>
      </c>
      <c r="I167" s="70" t="s">
        <v>608</v>
      </c>
      <c r="J167" s="70"/>
      <c r="K167" s="70"/>
      <c r="L167" s="70"/>
      <c r="M167" s="70">
        <v>0</v>
      </c>
      <c r="N167" s="71">
        <v>23984</v>
      </c>
      <c r="O167" s="72">
        <v>333</v>
      </c>
      <c r="P167" s="71"/>
      <c r="Q167" s="71">
        <f t="shared" si="40"/>
        <v>23984</v>
      </c>
      <c r="R167" s="70">
        <f t="shared" si="39"/>
        <v>1965</v>
      </c>
      <c r="S167" s="70">
        <f t="shared" si="41"/>
        <v>8</v>
      </c>
      <c r="T167" s="70">
        <f t="shared" si="42"/>
        <v>30</v>
      </c>
      <c r="U167" s="70">
        <f t="shared" si="43"/>
        <v>1965</v>
      </c>
      <c r="V167" s="73">
        <v>2763900</v>
      </c>
      <c r="W167" s="70"/>
      <c r="X167" s="70"/>
      <c r="Y167" s="73">
        <v>0</v>
      </c>
      <c r="Z167" s="73">
        <f t="shared" si="44"/>
        <v>2763900</v>
      </c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3">
        <f t="shared" si="45"/>
        <v>0</v>
      </c>
      <c r="AP167" s="70"/>
      <c r="AQ167" s="74">
        <f t="shared" si="46"/>
        <v>2763900</v>
      </c>
      <c r="AR167" s="70" t="s">
        <v>872</v>
      </c>
      <c r="AS167" s="70"/>
      <c r="AT167" s="70"/>
      <c r="AU167" s="70"/>
      <c r="AV167" s="70"/>
      <c r="AW167" s="70"/>
      <c r="AX167" s="70" t="s">
        <v>873</v>
      </c>
      <c r="AY167" s="70"/>
      <c r="AZ167" s="70"/>
      <c r="BA167" s="70"/>
      <c r="BB167" s="70"/>
      <c r="BC167" s="70"/>
      <c r="BD167" s="72">
        <v>333</v>
      </c>
      <c r="BE167" s="70" t="s">
        <v>80</v>
      </c>
      <c r="BF167" s="73"/>
      <c r="BG167" s="70"/>
      <c r="BH167" s="70">
        <f t="shared" si="47"/>
        <v>55</v>
      </c>
      <c r="BI167" s="70" t="s">
        <v>873</v>
      </c>
      <c r="BJ167" s="74">
        <f t="shared" si="48"/>
        <v>0</v>
      </c>
      <c r="BK167" s="70"/>
      <c r="BL167" s="70" t="s">
        <v>1142</v>
      </c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</row>
    <row r="168" spans="1:76" ht="18.75" customHeight="1" x14ac:dyDescent="0.4">
      <c r="A168" s="70">
        <v>164</v>
      </c>
      <c r="B168" s="70" t="s">
        <v>608</v>
      </c>
      <c r="C168" s="70" t="s">
        <v>317</v>
      </c>
      <c r="D168" s="70"/>
      <c r="E168" s="70" t="s">
        <v>140</v>
      </c>
      <c r="F168" s="70"/>
      <c r="G168" s="94">
        <v>1</v>
      </c>
      <c r="H168" s="94">
        <v>2</v>
      </c>
      <c r="I168" s="70" t="s">
        <v>608</v>
      </c>
      <c r="J168" s="70"/>
      <c r="K168" s="70"/>
      <c r="L168" s="70"/>
      <c r="M168" s="70">
        <v>0</v>
      </c>
      <c r="N168" s="71">
        <v>27851</v>
      </c>
      <c r="O168" s="72">
        <v>656.33</v>
      </c>
      <c r="P168" s="71"/>
      <c r="Q168" s="71">
        <f t="shared" si="40"/>
        <v>27851</v>
      </c>
      <c r="R168" s="70">
        <f t="shared" si="39"/>
        <v>1976</v>
      </c>
      <c r="S168" s="70">
        <f t="shared" si="41"/>
        <v>4</v>
      </c>
      <c r="T168" s="70">
        <f t="shared" si="42"/>
        <v>1</v>
      </c>
      <c r="U168" s="70">
        <f t="shared" si="43"/>
        <v>1976</v>
      </c>
      <c r="V168" s="73">
        <v>5447539</v>
      </c>
      <c r="W168" s="70"/>
      <c r="X168" s="70"/>
      <c r="Y168" s="73">
        <v>0</v>
      </c>
      <c r="Z168" s="73">
        <f t="shared" si="44"/>
        <v>5447539</v>
      </c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3">
        <f t="shared" si="45"/>
        <v>0</v>
      </c>
      <c r="AP168" s="70"/>
      <c r="AQ168" s="74">
        <f t="shared" si="46"/>
        <v>5447539</v>
      </c>
      <c r="AR168" s="70" t="s">
        <v>872</v>
      </c>
      <c r="AS168" s="70"/>
      <c r="AT168" s="70"/>
      <c r="AU168" s="70"/>
      <c r="AV168" s="70"/>
      <c r="AW168" s="70"/>
      <c r="AX168" s="70" t="s">
        <v>873</v>
      </c>
      <c r="AY168" s="70"/>
      <c r="AZ168" s="70"/>
      <c r="BA168" s="70"/>
      <c r="BB168" s="70"/>
      <c r="BC168" s="70"/>
      <c r="BD168" s="72">
        <v>656.33</v>
      </c>
      <c r="BE168" s="70" t="s">
        <v>80</v>
      </c>
      <c r="BF168" s="73"/>
      <c r="BG168" s="70"/>
      <c r="BH168" s="70">
        <f t="shared" si="47"/>
        <v>44</v>
      </c>
      <c r="BI168" s="70" t="s">
        <v>873</v>
      </c>
      <c r="BJ168" s="74">
        <f t="shared" si="48"/>
        <v>0</v>
      </c>
      <c r="BK168" s="70"/>
      <c r="BL168" s="70" t="s">
        <v>1143</v>
      </c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</row>
    <row r="169" spans="1:76" ht="18.75" customHeight="1" x14ac:dyDescent="0.4">
      <c r="A169" s="70">
        <v>165</v>
      </c>
      <c r="B169" s="70" t="s">
        <v>608</v>
      </c>
      <c r="C169" s="70" t="s">
        <v>318</v>
      </c>
      <c r="D169" s="70"/>
      <c r="E169" s="70" t="s">
        <v>140</v>
      </c>
      <c r="F169" s="70"/>
      <c r="G169" s="94">
        <v>1</v>
      </c>
      <c r="H169" s="94">
        <v>2</v>
      </c>
      <c r="I169" s="70" t="s">
        <v>608</v>
      </c>
      <c r="J169" s="70"/>
      <c r="K169" s="70"/>
      <c r="L169" s="70"/>
      <c r="M169" s="70">
        <v>0</v>
      </c>
      <c r="N169" s="71">
        <v>27851</v>
      </c>
      <c r="O169" s="72">
        <v>637.41999999999996</v>
      </c>
      <c r="P169" s="71"/>
      <c r="Q169" s="71">
        <f t="shared" si="40"/>
        <v>27851</v>
      </c>
      <c r="R169" s="70">
        <f t="shared" si="39"/>
        <v>1976</v>
      </c>
      <c r="S169" s="70">
        <f t="shared" si="41"/>
        <v>4</v>
      </c>
      <c r="T169" s="70">
        <f t="shared" si="42"/>
        <v>1</v>
      </c>
      <c r="U169" s="70">
        <f t="shared" si="43"/>
        <v>1976</v>
      </c>
      <c r="V169" s="73">
        <v>5290586</v>
      </c>
      <c r="W169" s="70"/>
      <c r="X169" s="70"/>
      <c r="Y169" s="73">
        <v>0</v>
      </c>
      <c r="Z169" s="73">
        <f t="shared" si="44"/>
        <v>5290586</v>
      </c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3">
        <f t="shared" si="45"/>
        <v>0</v>
      </c>
      <c r="AP169" s="70"/>
      <c r="AQ169" s="74">
        <f t="shared" si="46"/>
        <v>5290586</v>
      </c>
      <c r="AR169" s="70" t="s">
        <v>872</v>
      </c>
      <c r="AS169" s="70"/>
      <c r="AT169" s="70"/>
      <c r="AU169" s="70"/>
      <c r="AV169" s="70"/>
      <c r="AW169" s="70"/>
      <c r="AX169" s="70" t="s">
        <v>873</v>
      </c>
      <c r="AY169" s="70"/>
      <c r="AZ169" s="70"/>
      <c r="BA169" s="70"/>
      <c r="BB169" s="70"/>
      <c r="BC169" s="70"/>
      <c r="BD169" s="72">
        <v>637.41999999999996</v>
      </c>
      <c r="BE169" s="70" t="s">
        <v>80</v>
      </c>
      <c r="BF169" s="73"/>
      <c r="BG169" s="70"/>
      <c r="BH169" s="70">
        <f t="shared" si="47"/>
        <v>44</v>
      </c>
      <c r="BI169" s="70" t="s">
        <v>873</v>
      </c>
      <c r="BJ169" s="74">
        <f t="shared" si="48"/>
        <v>0</v>
      </c>
      <c r="BK169" s="70"/>
      <c r="BL169" s="70" t="s">
        <v>1144</v>
      </c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</row>
    <row r="170" spans="1:76" ht="18.75" customHeight="1" x14ac:dyDescent="0.4">
      <c r="A170" s="70">
        <v>166</v>
      </c>
      <c r="B170" s="70" t="s">
        <v>608</v>
      </c>
      <c r="C170" s="70" t="s">
        <v>319</v>
      </c>
      <c r="D170" s="70"/>
      <c r="E170" s="70" t="s">
        <v>140</v>
      </c>
      <c r="F170" s="70"/>
      <c r="G170" s="94">
        <v>1</v>
      </c>
      <c r="H170" s="94">
        <v>2</v>
      </c>
      <c r="I170" s="70" t="s">
        <v>608</v>
      </c>
      <c r="J170" s="70"/>
      <c r="K170" s="70"/>
      <c r="L170" s="70"/>
      <c r="M170" s="70">
        <v>0</v>
      </c>
      <c r="N170" s="71">
        <v>27851</v>
      </c>
      <c r="O170" s="72">
        <v>15.04</v>
      </c>
      <c r="P170" s="71"/>
      <c r="Q170" s="71">
        <f t="shared" si="40"/>
        <v>27851</v>
      </c>
      <c r="R170" s="70">
        <f t="shared" si="39"/>
        <v>1976</v>
      </c>
      <c r="S170" s="70">
        <f t="shared" si="41"/>
        <v>4</v>
      </c>
      <c r="T170" s="70">
        <f t="shared" si="42"/>
        <v>1</v>
      </c>
      <c r="U170" s="70">
        <f t="shared" si="43"/>
        <v>1976</v>
      </c>
      <c r="V170" s="73">
        <v>124832</v>
      </c>
      <c r="W170" s="70"/>
      <c r="X170" s="70"/>
      <c r="Y170" s="73">
        <v>0</v>
      </c>
      <c r="Z170" s="73">
        <f t="shared" si="44"/>
        <v>124832</v>
      </c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3">
        <f t="shared" si="45"/>
        <v>0</v>
      </c>
      <c r="AP170" s="70"/>
      <c r="AQ170" s="74">
        <f t="shared" si="46"/>
        <v>124832</v>
      </c>
      <c r="AR170" s="70" t="s">
        <v>872</v>
      </c>
      <c r="AS170" s="70"/>
      <c r="AT170" s="70"/>
      <c r="AU170" s="70"/>
      <c r="AV170" s="70"/>
      <c r="AW170" s="70"/>
      <c r="AX170" s="70" t="s">
        <v>873</v>
      </c>
      <c r="AY170" s="70"/>
      <c r="AZ170" s="70"/>
      <c r="BA170" s="70"/>
      <c r="BB170" s="70"/>
      <c r="BC170" s="70"/>
      <c r="BD170" s="72">
        <v>15.04</v>
      </c>
      <c r="BE170" s="70" t="s">
        <v>80</v>
      </c>
      <c r="BF170" s="73"/>
      <c r="BG170" s="70"/>
      <c r="BH170" s="70">
        <f t="shared" si="47"/>
        <v>44</v>
      </c>
      <c r="BI170" s="70" t="s">
        <v>873</v>
      </c>
      <c r="BJ170" s="74">
        <f t="shared" si="48"/>
        <v>0</v>
      </c>
      <c r="BK170" s="70"/>
      <c r="BL170" s="70" t="s">
        <v>1145</v>
      </c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</row>
    <row r="171" spans="1:76" ht="18.75" customHeight="1" x14ac:dyDescent="0.4">
      <c r="A171" s="70">
        <v>167</v>
      </c>
      <c r="B171" s="70" t="s">
        <v>608</v>
      </c>
      <c r="C171" s="70" t="s">
        <v>320</v>
      </c>
      <c r="D171" s="70"/>
      <c r="E171" s="70" t="s">
        <v>140</v>
      </c>
      <c r="F171" s="70"/>
      <c r="G171" s="94">
        <v>1</v>
      </c>
      <c r="H171" s="94">
        <v>2</v>
      </c>
      <c r="I171" s="70" t="s">
        <v>608</v>
      </c>
      <c r="J171" s="70"/>
      <c r="K171" s="70"/>
      <c r="L171" s="70"/>
      <c r="M171" s="70">
        <v>0</v>
      </c>
      <c r="N171" s="71">
        <v>27851</v>
      </c>
      <c r="O171" s="72">
        <v>4.62</v>
      </c>
      <c r="P171" s="71"/>
      <c r="Q171" s="71">
        <f t="shared" si="40"/>
        <v>27851</v>
      </c>
      <c r="R171" s="70">
        <f t="shared" si="39"/>
        <v>1976</v>
      </c>
      <c r="S171" s="70">
        <f t="shared" si="41"/>
        <v>4</v>
      </c>
      <c r="T171" s="70">
        <f t="shared" si="42"/>
        <v>1</v>
      </c>
      <c r="U171" s="70">
        <f t="shared" si="43"/>
        <v>1976</v>
      </c>
      <c r="V171" s="73">
        <v>38346</v>
      </c>
      <c r="W171" s="70"/>
      <c r="X171" s="70"/>
      <c r="Y171" s="73">
        <v>0</v>
      </c>
      <c r="Z171" s="73">
        <f t="shared" si="44"/>
        <v>38346</v>
      </c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3">
        <f t="shared" si="45"/>
        <v>0</v>
      </c>
      <c r="AP171" s="70"/>
      <c r="AQ171" s="74">
        <f t="shared" si="46"/>
        <v>38346</v>
      </c>
      <c r="AR171" s="70" t="s">
        <v>872</v>
      </c>
      <c r="AS171" s="70"/>
      <c r="AT171" s="70"/>
      <c r="AU171" s="70"/>
      <c r="AV171" s="70"/>
      <c r="AW171" s="70"/>
      <c r="AX171" s="70" t="s">
        <v>873</v>
      </c>
      <c r="AY171" s="70"/>
      <c r="AZ171" s="70"/>
      <c r="BA171" s="70"/>
      <c r="BB171" s="70"/>
      <c r="BC171" s="70"/>
      <c r="BD171" s="72">
        <v>4.62</v>
      </c>
      <c r="BE171" s="70" t="s">
        <v>80</v>
      </c>
      <c r="BF171" s="73"/>
      <c r="BG171" s="70"/>
      <c r="BH171" s="70">
        <f t="shared" si="47"/>
        <v>44</v>
      </c>
      <c r="BI171" s="70" t="s">
        <v>873</v>
      </c>
      <c r="BJ171" s="74">
        <f t="shared" si="48"/>
        <v>0</v>
      </c>
      <c r="BK171" s="70"/>
      <c r="BL171" s="70" t="s">
        <v>1146</v>
      </c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</row>
    <row r="172" spans="1:76" ht="18.75" customHeight="1" x14ac:dyDescent="0.4">
      <c r="A172" s="70">
        <v>168</v>
      </c>
      <c r="B172" s="70" t="s">
        <v>608</v>
      </c>
      <c r="C172" s="70" t="s">
        <v>321</v>
      </c>
      <c r="D172" s="70"/>
      <c r="E172" s="70" t="s">
        <v>140</v>
      </c>
      <c r="F172" s="70"/>
      <c r="G172" s="94">
        <v>1</v>
      </c>
      <c r="H172" s="94">
        <v>2</v>
      </c>
      <c r="I172" s="70" t="s">
        <v>608</v>
      </c>
      <c r="J172" s="70"/>
      <c r="K172" s="70"/>
      <c r="L172" s="70"/>
      <c r="M172" s="70">
        <v>0</v>
      </c>
      <c r="N172" s="71">
        <v>27851</v>
      </c>
      <c r="O172" s="72">
        <v>409.68</v>
      </c>
      <c r="P172" s="71"/>
      <c r="Q172" s="71">
        <f t="shared" si="40"/>
        <v>27851</v>
      </c>
      <c r="R172" s="70">
        <f t="shared" si="39"/>
        <v>1976</v>
      </c>
      <c r="S172" s="70">
        <f t="shared" si="41"/>
        <v>4</v>
      </c>
      <c r="T172" s="70">
        <f t="shared" si="42"/>
        <v>1</v>
      </c>
      <c r="U172" s="70">
        <f t="shared" si="43"/>
        <v>1976</v>
      </c>
      <c r="V172" s="73">
        <v>3400344</v>
      </c>
      <c r="W172" s="70"/>
      <c r="X172" s="70"/>
      <c r="Y172" s="73">
        <v>0</v>
      </c>
      <c r="Z172" s="73">
        <f t="shared" si="44"/>
        <v>3400344</v>
      </c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3">
        <f t="shared" si="45"/>
        <v>0</v>
      </c>
      <c r="AP172" s="70"/>
      <c r="AQ172" s="74">
        <f t="shared" si="46"/>
        <v>3400344</v>
      </c>
      <c r="AR172" s="70" t="s">
        <v>872</v>
      </c>
      <c r="AS172" s="70"/>
      <c r="AT172" s="70"/>
      <c r="AU172" s="70"/>
      <c r="AV172" s="70"/>
      <c r="AW172" s="70"/>
      <c r="AX172" s="70" t="s">
        <v>873</v>
      </c>
      <c r="AY172" s="70"/>
      <c r="AZ172" s="70"/>
      <c r="BA172" s="70"/>
      <c r="BB172" s="70"/>
      <c r="BC172" s="70"/>
      <c r="BD172" s="72">
        <v>409.68</v>
      </c>
      <c r="BE172" s="70" t="s">
        <v>80</v>
      </c>
      <c r="BF172" s="73"/>
      <c r="BG172" s="70"/>
      <c r="BH172" s="70">
        <f t="shared" si="47"/>
        <v>44</v>
      </c>
      <c r="BI172" s="70" t="s">
        <v>873</v>
      </c>
      <c r="BJ172" s="74">
        <f t="shared" si="48"/>
        <v>0</v>
      </c>
      <c r="BK172" s="70"/>
      <c r="BL172" s="70" t="s">
        <v>1147</v>
      </c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</row>
    <row r="173" spans="1:76" ht="18.75" customHeight="1" x14ac:dyDescent="0.4">
      <c r="A173" s="70">
        <v>169</v>
      </c>
      <c r="B173" s="70" t="s">
        <v>608</v>
      </c>
      <c r="C173" s="70" t="s">
        <v>322</v>
      </c>
      <c r="D173" s="70"/>
      <c r="E173" s="70" t="s">
        <v>140</v>
      </c>
      <c r="F173" s="70"/>
      <c r="G173" s="94">
        <v>1</v>
      </c>
      <c r="H173" s="94">
        <v>2</v>
      </c>
      <c r="I173" s="70" t="s">
        <v>608</v>
      </c>
      <c r="J173" s="70"/>
      <c r="K173" s="70"/>
      <c r="L173" s="70"/>
      <c r="M173" s="70">
        <v>0</v>
      </c>
      <c r="N173" s="71">
        <v>24743</v>
      </c>
      <c r="O173" s="72">
        <v>565</v>
      </c>
      <c r="P173" s="71"/>
      <c r="Q173" s="71">
        <f t="shared" si="40"/>
        <v>24743</v>
      </c>
      <c r="R173" s="70">
        <f t="shared" si="39"/>
        <v>1967</v>
      </c>
      <c r="S173" s="70">
        <f t="shared" si="41"/>
        <v>9</v>
      </c>
      <c r="T173" s="70">
        <f t="shared" si="42"/>
        <v>28</v>
      </c>
      <c r="U173" s="70">
        <f t="shared" si="43"/>
        <v>1967</v>
      </c>
      <c r="V173" s="73">
        <v>4689500</v>
      </c>
      <c r="W173" s="70"/>
      <c r="X173" s="70"/>
      <c r="Y173" s="73">
        <v>0</v>
      </c>
      <c r="Z173" s="73">
        <f t="shared" si="44"/>
        <v>4689500</v>
      </c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3">
        <f t="shared" si="45"/>
        <v>0</v>
      </c>
      <c r="AP173" s="70"/>
      <c r="AQ173" s="74">
        <f t="shared" si="46"/>
        <v>4689500</v>
      </c>
      <c r="AR173" s="70" t="s">
        <v>872</v>
      </c>
      <c r="AS173" s="70"/>
      <c r="AT173" s="70"/>
      <c r="AU173" s="70"/>
      <c r="AV173" s="70"/>
      <c r="AW173" s="70"/>
      <c r="AX173" s="70" t="s">
        <v>873</v>
      </c>
      <c r="AY173" s="70"/>
      <c r="AZ173" s="70"/>
      <c r="BA173" s="70"/>
      <c r="BB173" s="70"/>
      <c r="BC173" s="70"/>
      <c r="BD173" s="72">
        <v>565</v>
      </c>
      <c r="BE173" s="70" t="s">
        <v>80</v>
      </c>
      <c r="BF173" s="73"/>
      <c r="BG173" s="70"/>
      <c r="BH173" s="70">
        <f t="shared" si="47"/>
        <v>53</v>
      </c>
      <c r="BI173" s="70" t="s">
        <v>873</v>
      </c>
      <c r="BJ173" s="74">
        <f t="shared" si="48"/>
        <v>0</v>
      </c>
      <c r="BK173" s="70"/>
      <c r="BL173" s="70" t="s">
        <v>1148</v>
      </c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</row>
    <row r="174" spans="1:76" ht="18.75" customHeight="1" x14ac:dyDescent="0.4">
      <c r="A174" s="70">
        <v>170</v>
      </c>
      <c r="B174" s="70" t="s">
        <v>608</v>
      </c>
      <c r="C174" s="70" t="s">
        <v>323</v>
      </c>
      <c r="D174" s="70"/>
      <c r="E174" s="70" t="s">
        <v>140</v>
      </c>
      <c r="F174" s="70"/>
      <c r="G174" s="94">
        <v>1</v>
      </c>
      <c r="H174" s="94">
        <v>2</v>
      </c>
      <c r="I174" s="70" t="s">
        <v>608</v>
      </c>
      <c r="J174" s="70"/>
      <c r="K174" s="70"/>
      <c r="L174" s="70"/>
      <c r="M174" s="70">
        <v>0</v>
      </c>
      <c r="N174" s="71">
        <v>32616</v>
      </c>
      <c r="O174" s="72">
        <v>4969</v>
      </c>
      <c r="P174" s="71"/>
      <c r="Q174" s="71">
        <f t="shared" si="40"/>
        <v>32616</v>
      </c>
      <c r="R174" s="70">
        <f t="shared" si="39"/>
        <v>1989</v>
      </c>
      <c r="S174" s="70">
        <f t="shared" si="41"/>
        <v>4</v>
      </c>
      <c r="T174" s="70">
        <f t="shared" si="42"/>
        <v>18</v>
      </c>
      <c r="U174" s="70">
        <f t="shared" si="43"/>
        <v>1989</v>
      </c>
      <c r="V174" s="73">
        <v>41242700</v>
      </c>
      <c r="W174" s="70"/>
      <c r="X174" s="70"/>
      <c r="Y174" s="73">
        <v>0</v>
      </c>
      <c r="Z174" s="73">
        <f t="shared" si="44"/>
        <v>41242700</v>
      </c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3">
        <f t="shared" si="45"/>
        <v>0</v>
      </c>
      <c r="AP174" s="70"/>
      <c r="AQ174" s="74">
        <f t="shared" si="46"/>
        <v>41242700</v>
      </c>
      <c r="AR174" s="70" t="s">
        <v>872</v>
      </c>
      <c r="AS174" s="70"/>
      <c r="AT174" s="70"/>
      <c r="AU174" s="70"/>
      <c r="AV174" s="70"/>
      <c r="AW174" s="70"/>
      <c r="AX174" s="70" t="s">
        <v>873</v>
      </c>
      <c r="AY174" s="70"/>
      <c r="AZ174" s="70"/>
      <c r="BA174" s="70"/>
      <c r="BB174" s="70"/>
      <c r="BC174" s="70"/>
      <c r="BD174" s="72">
        <v>4969</v>
      </c>
      <c r="BE174" s="70" t="s">
        <v>80</v>
      </c>
      <c r="BF174" s="73"/>
      <c r="BG174" s="70"/>
      <c r="BH174" s="70">
        <f t="shared" si="47"/>
        <v>31</v>
      </c>
      <c r="BI174" s="70" t="s">
        <v>873</v>
      </c>
      <c r="BJ174" s="74">
        <f t="shared" si="48"/>
        <v>0</v>
      </c>
      <c r="BK174" s="70"/>
      <c r="BL174" s="70" t="s">
        <v>1149</v>
      </c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</row>
    <row r="175" spans="1:76" ht="18.75" customHeight="1" x14ac:dyDescent="0.4">
      <c r="A175" s="70">
        <v>171</v>
      </c>
      <c r="B175" s="70" t="s">
        <v>608</v>
      </c>
      <c r="C175" s="70" t="s">
        <v>324</v>
      </c>
      <c r="D175" s="70"/>
      <c r="E175" s="70" t="s">
        <v>140</v>
      </c>
      <c r="F175" s="70"/>
      <c r="G175" s="94">
        <v>1</v>
      </c>
      <c r="H175" s="94">
        <v>2</v>
      </c>
      <c r="I175" s="70" t="s">
        <v>608</v>
      </c>
      <c r="J175" s="70"/>
      <c r="K175" s="70"/>
      <c r="L175" s="70"/>
      <c r="M175" s="70">
        <v>0</v>
      </c>
      <c r="N175" s="71">
        <v>27851</v>
      </c>
      <c r="O175" s="72">
        <v>106</v>
      </c>
      <c r="P175" s="71"/>
      <c r="Q175" s="71">
        <f t="shared" si="40"/>
        <v>27851</v>
      </c>
      <c r="R175" s="70">
        <f t="shared" si="39"/>
        <v>1976</v>
      </c>
      <c r="S175" s="70">
        <f t="shared" si="41"/>
        <v>4</v>
      </c>
      <c r="T175" s="70">
        <f t="shared" si="42"/>
        <v>1</v>
      </c>
      <c r="U175" s="70">
        <f t="shared" si="43"/>
        <v>1976</v>
      </c>
      <c r="V175" s="73">
        <v>879800</v>
      </c>
      <c r="W175" s="70"/>
      <c r="X175" s="70"/>
      <c r="Y175" s="73">
        <v>0</v>
      </c>
      <c r="Z175" s="73">
        <f t="shared" si="44"/>
        <v>879800</v>
      </c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3">
        <f t="shared" si="45"/>
        <v>0</v>
      </c>
      <c r="AP175" s="70"/>
      <c r="AQ175" s="74">
        <f t="shared" si="46"/>
        <v>879800</v>
      </c>
      <c r="AR175" s="70" t="s">
        <v>872</v>
      </c>
      <c r="AS175" s="70"/>
      <c r="AT175" s="70"/>
      <c r="AU175" s="70"/>
      <c r="AV175" s="70"/>
      <c r="AW175" s="70"/>
      <c r="AX175" s="70" t="s">
        <v>873</v>
      </c>
      <c r="AY175" s="70"/>
      <c r="AZ175" s="70"/>
      <c r="BA175" s="70"/>
      <c r="BB175" s="70"/>
      <c r="BC175" s="70"/>
      <c r="BD175" s="72">
        <v>106</v>
      </c>
      <c r="BE175" s="70" t="s">
        <v>80</v>
      </c>
      <c r="BF175" s="73"/>
      <c r="BG175" s="70"/>
      <c r="BH175" s="70">
        <f t="shared" si="47"/>
        <v>44</v>
      </c>
      <c r="BI175" s="70" t="s">
        <v>873</v>
      </c>
      <c r="BJ175" s="74">
        <f t="shared" si="48"/>
        <v>0</v>
      </c>
      <c r="BK175" s="70"/>
      <c r="BL175" s="70" t="s">
        <v>1150</v>
      </c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</row>
    <row r="176" spans="1:76" ht="18.75" customHeight="1" x14ac:dyDescent="0.4">
      <c r="A176" s="70">
        <v>172</v>
      </c>
      <c r="B176" s="70" t="s">
        <v>609</v>
      </c>
      <c r="C176" s="70" t="s">
        <v>325</v>
      </c>
      <c r="D176" s="70"/>
      <c r="E176" s="70" t="s">
        <v>875</v>
      </c>
      <c r="F176" s="70"/>
      <c r="G176" s="94">
        <v>1</v>
      </c>
      <c r="H176" s="94">
        <v>1</v>
      </c>
      <c r="I176" s="70" t="s">
        <v>609</v>
      </c>
      <c r="J176" s="70"/>
      <c r="K176" s="70"/>
      <c r="L176" s="70"/>
      <c r="M176" s="70">
        <v>0</v>
      </c>
      <c r="N176" s="71">
        <v>29748</v>
      </c>
      <c r="O176" s="72">
        <v>1017.69</v>
      </c>
      <c r="P176" s="71"/>
      <c r="Q176" s="71">
        <f t="shared" si="40"/>
        <v>29748</v>
      </c>
      <c r="R176" s="70">
        <f t="shared" si="39"/>
        <v>1981</v>
      </c>
      <c r="S176" s="70">
        <f t="shared" si="41"/>
        <v>6</v>
      </c>
      <c r="T176" s="70">
        <f t="shared" si="42"/>
        <v>11</v>
      </c>
      <c r="U176" s="70">
        <f t="shared" si="43"/>
        <v>1981</v>
      </c>
      <c r="V176" s="73">
        <v>9464517</v>
      </c>
      <c r="W176" s="70"/>
      <c r="X176" s="70"/>
      <c r="Y176" s="73">
        <v>0</v>
      </c>
      <c r="Z176" s="73">
        <f t="shared" si="44"/>
        <v>9464517</v>
      </c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3">
        <f t="shared" si="45"/>
        <v>0</v>
      </c>
      <c r="AP176" s="70"/>
      <c r="AQ176" s="74">
        <f t="shared" si="46"/>
        <v>9464517</v>
      </c>
      <c r="AR176" s="70" t="s">
        <v>872</v>
      </c>
      <c r="AS176" s="70"/>
      <c r="AT176" s="70"/>
      <c r="AU176" s="70"/>
      <c r="AV176" s="70"/>
      <c r="AW176" s="70"/>
      <c r="AX176" s="70" t="s">
        <v>873</v>
      </c>
      <c r="AY176" s="70"/>
      <c r="AZ176" s="70"/>
      <c r="BA176" s="70"/>
      <c r="BB176" s="70"/>
      <c r="BC176" s="70"/>
      <c r="BD176" s="72">
        <v>1017.69</v>
      </c>
      <c r="BE176" s="70" t="s">
        <v>80</v>
      </c>
      <c r="BF176" s="73"/>
      <c r="BG176" s="70"/>
      <c r="BH176" s="70">
        <f t="shared" si="47"/>
        <v>39</v>
      </c>
      <c r="BI176" s="70" t="s">
        <v>873</v>
      </c>
      <c r="BJ176" s="74">
        <f t="shared" si="48"/>
        <v>0</v>
      </c>
      <c r="BK176" s="70"/>
      <c r="BL176" s="70" t="s">
        <v>1151</v>
      </c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</row>
    <row r="177" spans="1:76" ht="18.75" customHeight="1" x14ac:dyDescent="0.4">
      <c r="A177" s="70">
        <v>173</v>
      </c>
      <c r="B177" s="70" t="s">
        <v>609</v>
      </c>
      <c r="C177" s="70" t="s">
        <v>326</v>
      </c>
      <c r="D177" s="70"/>
      <c r="E177" s="70" t="s">
        <v>875</v>
      </c>
      <c r="F177" s="70"/>
      <c r="G177" s="94">
        <v>1</v>
      </c>
      <c r="H177" s="94">
        <v>1</v>
      </c>
      <c r="I177" s="70" t="s">
        <v>609</v>
      </c>
      <c r="J177" s="70"/>
      <c r="K177" s="70"/>
      <c r="L177" s="70"/>
      <c r="M177" s="70">
        <v>0</v>
      </c>
      <c r="N177" s="71">
        <v>29748</v>
      </c>
      <c r="O177" s="72">
        <v>887.35</v>
      </c>
      <c r="P177" s="71"/>
      <c r="Q177" s="71">
        <f t="shared" si="40"/>
        <v>29748</v>
      </c>
      <c r="R177" s="70">
        <f t="shared" si="39"/>
        <v>1981</v>
      </c>
      <c r="S177" s="70">
        <f t="shared" si="41"/>
        <v>6</v>
      </c>
      <c r="T177" s="70">
        <f t="shared" si="42"/>
        <v>11</v>
      </c>
      <c r="U177" s="70">
        <f t="shared" si="43"/>
        <v>1981</v>
      </c>
      <c r="V177" s="73">
        <v>8252355</v>
      </c>
      <c r="W177" s="70"/>
      <c r="X177" s="70"/>
      <c r="Y177" s="73">
        <v>0</v>
      </c>
      <c r="Z177" s="73">
        <f t="shared" si="44"/>
        <v>8252355</v>
      </c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3">
        <f t="shared" si="45"/>
        <v>0</v>
      </c>
      <c r="AP177" s="70"/>
      <c r="AQ177" s="74">
        <f t="shared" si="46"/>
        <v>8252355</v>
      </c>
      <c r="AR177" s="70" t="s">
        <v>872</v>
      </c>
      <c r="AS177" s="70"/>
      <c r="AT177" s="70"/>
      <c r="AU177" s="70"/>
      <c r="AV177" s="70"/>
      <c r="AW177" s="70"/>
      <c r="AX177" s="70" t="s">
        <v>873</v>
      </c>
      <c r="AY177" s="70"/>
      <c r="AZ177" s="70"/>
      <c r="BA177" s="70"/>
      <c r="BB177" s="70"/>
      <c r="BC177" s="70"/>
      <c r="BD177" s="72">
        <v>887.35</v>
      </c>
      <c r="BE177" s="70" t="s">
        <v>80</v>
      </c>
      <c r="BF177" s="73"/>
      <c r="BG177" s="70"/>
      <c r="BH177" s="70">
        <f t="shared" si="47"/>
        <v>39</v>
      </c>
      <c r="BI177" s="70" t="s">
        <v>873</v>
      </c>
      <c r="BJ177" s="74">
        <f t="shared" si="48"/>
        <v>0</v>
      </c>
      <c r="BK177" s="70"/>
      <c r="BL177" s="70" t="s">
        <v>1152</v>
      </c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</row>
    <row r="178" spans="1:76" ht="18.75" customHeight="1" x14ac:dyDescent="0.4">
      <c r="A178" s="70">
        <v>174</v>
      </c>
      <c r="B178" s="70" t="s">
        <v>619</v>
      </c>
      <c r="C178" s="70" t="s">
        <v>376</v>
      </c>
      <c r="D178" s="70"/>
      <c r="E178" s="70" t="s">
        <v>876</v>
      </c>
      <c r="F178" s="70"/>
      <c r="G178" s="94">
        <v>1</v>
      </c>
      <c r="H178" s="94">
        <v>4</v>
      </c>
      <c r="I178" s="70" t="s">
        <v>619</v>
      </c>
      <c r="J178" s="70"/>
      <c r="K178" s="70"/>
      <c r="L178" s="70"/>
      <c r="M178" s="70">
        <v>0</v>
      </c>
      <c r="N178" s="71">
        <v>35149</v>
      </c>
      <c r="O178" s="72">
        <v>3.01</v>
      </c>
      <c r="P178" s="71"/>
      <c r="Q178" s="71">
        <f t="shared" si="40"/>
        <v>35149</v>
      </c>
      <c r="R178" s="70">
        <f t="shared" si="39"/>
        <v>1996</v>
      </c>
      <c r="S178" s="70">
        <f t="shared" si="41"/>
        <v>3</v>
      </c>
      <c r="T178" s="70">
        <f t="shared" si="42"/>
        <v>25</v>
      </c>
      <c r="U178" s="70">
        <f t="shared" si="43"/>
        <v>1995</v>
      </c>
      <c r="V178" s="73">
        <v>3774</v>
      </c>
      <c r="W178" s="70"/>
      <c r="X178" s="70"/>
      <c r="Y178" s="73">
        <v>0</v>
      </c>
      <c r="Z178" s="73">
        <f t="shared" si="44"/>
        <v>3774</v>
      </c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3">
        <f t="shared" si="45"/>
        <v>0</v>
      </c>
      <c r="AP178" s="70"/>
      <c r="AQ178" s="74">
        <f t="shared" si="46"/>
        <v>3774</v>
      </c>
      <c r="AR178" s="70" t="s">
        <v>872</v>
      </c>
      <c r="AS178" s="70"/>
      <c r="AT178" s="70"/>
      <c r="AU178" s="70"/>
      <c r="AV178" s="70"/>
      <c r="AW178" s="70"/>
      <c r="AX178" s="70" t="s">
        <v>873</v>
      </c>
      <c r="AY178" s="70"/>
      <c r="AZ178" s="70"/>
      <c r="BA178" s="70"/>
      <c r="BB178" s="70"/>
      <c r="BC178" s="70"/>
      <c r="BD178" s="72">
        <v>3.01</v>
      </c>
      <c r="BE178" s="70" t="s">
        <v>80</v>
      </c>
      <c r="BF178" s="73"/>
      <c r="BG178" s="70"/>
      <c r="BH178" s="70">
        <f t="shared" si="47"/>
        <v>25</v>
      </c>
      <c r="BI178" s="70" t="s">
        <v>873</v>
      </c>
      <c r="BJ178" s="74">
        <f t="shared" si="48"/>
        <v>0</v>
      </c>
      <c r="BK178" s="70"/>
      <c r="BL178" s="70" t="s">
        <v>1153</v>
      </c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</row>
    <row r="179" spans="1:76" ht="18.75" customHeight="1" x14ac:dyDescent="0.4">
      <c r="A179" s="70">
        <v>175</v>
      </c>
      <c r="B179" s="70" t="s">
        <v>619</v>
      </c>
      <c r="C179" s="70" t="s">
        <v>377</v>
      </c>
      <c r="D179" s="70"/>
      <c r="E179" s="70" t="s">
        <v>876</v>
      </c>
      <c r="F179" s="70"/>
      <c r="G179" s="94">
        <v>1</v>
      </c>
      <c r="H179" s="94">
        <v>4</v>
      </c>
      <c r="I179" s="70" t="s">
        <v>619</v>
      </c>
      <c r="J179" s="70"/>
      <c r="K179" s="70"/>
      <c r="L179" s="70"/>
      <c r="M179" s="70">
        <v>0</v>
      </c>
      <c r="N179" s="71">
        <v>35149</v>
      </c>
      <c r="O179" s="72">
        <v>4.0199999999999996</v>
      </c>
      <c r="P179" s="71"/>
      <c r="Q179" s="71">
        <f t="shared" si="40"/>
        <v>35149</v>
      </c>
      <c r="R179" s="70">
        <f t="shared" si="39"/>
        <v>1996</v>
      </c>
      <c r="S179" s="70">
        <f t="shared" si="41"/>
        <v>3</v>
      </c>
      <c r="T179" s="70">
        <f t="shared" si="42"/>
        <v>25</v>
      </c>
      <c r="U179" s="70">
        <f t="shared" si="43"/>
        <v>1995</v>
      </c>
      <c r="V179" s="73">
        <v>5041</v>
      </c>
      <c r="W179" s="70"/>
      <c r="X179" s="70"/>
      <c r="Y179" s="73">
        <v>0</v>
      </c>
      <c r="Z179" s="73">
        <f t="shared" si="44"/>
        <v>5041</v>
      </c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3">
        <f t="shared" si="45"/>
        <v>0</v>
      </c>
      <c r="AP179" s="70"/>
      <c r="AQ179" s="74">
        <f t="shared" si="46"/>
        <v>5041</v>
      </c>
      <c r="AR179" s="70" t="s">
        <v>872</v>
      </c>
      <c r="AS179" s="70"/>
      <c r="AT179" s="70"/>
      <c r="AU179" s="70"/>
      <c r="AV179" s="70"/>
      <c r="AW179" s="70"/>
      <c r="AX179" s="70" t="s">
        <v>873</v>
      </c>
      <c r="AY179" s="70"/>
      <c r="AZ179" s="70"/>
      <c r="BA179" s="70"/>
      <c r="BB179" s="70"/>
      <c r="BC179" s="70"/>
      <c r="BD179" s="72">
        <v>4.0199999999999996</v>
      </c>
      <c r="BE179" s="70" t="s">
        <v>80</v>
      </c>
      <c r="BF179" s="73"/>
      <c r="BG179" s="70"/>
      <c r="BH179" s="70">
        <f t="shared" si="47"/>
        <v>25</v>
      </c>
      <c r="BI179" s="70" t="s">
        <v>873</v>
      </c>
      <c r="BJ179" s="74">
        <f t="shared" si="48"/>
        <v>0</v>
      </c>
      <c r="BK179" s="70"/>
      <c r="BL179" s="70" t="s">
        <v>1154</v>
      </c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</row>
    <row r="180" spans="1:76" ht="18.75" customHeight="1" x14ac:dyDescent="0.4">
      <c r="A180" s="70">
        <v>176</v>
      </c>
      <c r="B180" s="70" t="s">
        <v>619</v>
      </c>
      <c r="C180" s="70" t="s">
        <v>378</v>
      </c>
      <c r="D180" s="70"/>
      <c r="E180" s="70" t="s">
        <v>876</v>
      </c>
      <c r="F180" s="70"/>
      <c r="G180" s="94">
        <v>1</v>
      </c>
      <c r="H180" s="94">
        <v>4</v>
      </c>
      <c r="I180" s="70" t="s">
        <v>619</v>
      </c>
      <c r="J180" s="70"/>
      <c r="K180" s="70"/>
      <c r="L180" s="70"/>
      <c r="M180" s="70">
        <v>0</v>
      </c>
      <c r="N180" s="71">
        <v>35149</v>
      </c>
      <c r="O180" s="72">
        <v>2.99</v>
      </c>
      <c r="P180" s="71"/>
      <c r="Q180" s="71">
        <f t="shared" si="40"/>
        <v>35149</v>
      </c>
      <c r="R180" s="70">
        <f t="shared" si="39"/>
        <v>1996</v>
      </c>
      <c r="S180" s="70">
        <f t="shared" si="41"/>
        <v>3</v>
      </c>
      <c r="T180" s="70">
        <f t="shared" si="42"/>
        <v>25</v>
      </c>
      <c r="U180" s="70">
        <f t="shared" si="43"/>
        <v>1995</v>
      </c>
      <c r="V180" s="73">
        <v>3749</v>
      </c>
      <c r="W180" s="70"/>
      <c r="X180" s="70"/>
      <c r="Y180" s="73">
        <v>0</v>
      </c>
      <c r="Z180" s="73">
        <f t="shared" si="44"/>
        <v>3749</v>
      </c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3">
        <f t="shared" si="45"/>
        <v>0</v>
      </c>
      <c r="AP180" s="70"/>
      <c r="AQ180" s="74">
        <f t="shared" si="46"/>
        <v>3749</v>
      </c>
      <c r="AR180" s="70" t="s">
        <v>872</v>
      </c>
      <c r="AS180" s="70"/>
      <c r="AT180" s="70"/>
      <c r="AU180" s="70"/>
      <c r="AV180" s="70"/>
      <c r="AW180" s="70"/>
      <c r="AX180" s="70" t="s">
        <v>873</v>
      </c>
      <c r="AY180" s="70"/>
      <c r="AZ180" s="70"/>
      <c r="BA180" s="70"/>
      <c r="BB180" s="70"/>
      <c r="BC180" s="70"/>
      <c r="BD180" s="72">
        <v>2.99</v>
      </c>
      <c r="BE180" s="70" t="s">
        <v>80</v>
      </c>
      <c r="BF180" s="73"/>
      <c r="BG180" s="70"/>
      <c r="BH180" s="70">
        <f t="shared" si="47"/>
        <v>25</v>
      </c>
      <c r="BI180" s="70" t="s">
        <v>873</v>
      </c>
      <c r="BJ180" s="74">
        <f t="shared" si="48"/>
        <v>0</v>
      </c>
      <c r="BK180" s="70"/>
      <c r="BL180" s="70" t="s">
        <v>1155</v>
      </c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</row>
    <row r="181" spans="1:76" ht="18.75" customHeight="1" x14ac:dyDescent="0.4">
      <c r="A181" s="70">
        <v>177</v>
      </c>
      <c r="B181" s="70" t="s">
        <v>619</v>
      </c>
      <c r="C181" s="70" t="s">
        <v>379</v>
      </c>
      <c r="D181" s="70"/>
      <c r="E181" s="70" t="s">
        <v>876</v>
      </c>
      <c r="F181" s="70"/>
      <c r="G181" s="94">
        <v>1</v>
      </c>
      <c r="H181" s="94">
        <v>4</v>
      </c>
      <c r="I181" s="70" t="s">
        <v>619</v>
      </c>
      <c r="J181" s="70"/>
      <c r="K181" s="70"/>
      <c r="L181" s="70"/>
      <c r="M181" s="70">
        <v>0</v>
      </c>
      <c r="N181" s="71">
        <v>35709</v>
      </c>
      <c r="O181" s="72">
        <v>2.89</v>
      </c>
      <c r="P181" s="71"/>
      <c r="Q181" s="71">
        <f t="shared" si="40"/>
        <v>35709</v>
      </c>
      <c r="R181" s="70">
        <f t="shared" si="39"/>
        <v>1997</v>
      </c>
      <c r="S181" s="70">
        <f t="shared" si="41"/>
        <v>10</v>
      </c>
      <c r="T181" s="70">
        <f t="shared" si="42"/>
        <v>6</v>
      </c>
      <c r="U181" s="70">
        <f t="shared" si="43"/>
        <v>1997</v>
      </c>
      <c r="V181" s="73">
        <v>3624</v>
      </c>
      <c r="W181" s="70"/>
      <c r="X181" s="70"/>
      <c r="Y181" s="73">
        <v>0</v>
      </c>
      <c r="Z181" s="73">
        <f t="shared" si="44"/>
        <v>3624</v>
      </c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3">
        <f t="shared" si="45"/>
        <v>0</v>
      </c>
      <c r="AP181" s="70"/>
      <c r="AQ181" s="74">
        <f t="shared" si="46"/>
        <v>3624</v>
      </c>
      <c r="AR181" s="70" t="s">
        <v>872</v>
      </c>
      <c r="AS181" s="70"/>
      <c r="AT181" s="70"/>
      <c r="AU181" s="70"/>
      <c r="AV181" s="70"/>
      <c r="AW181" s="70"/>
      <c r="AX181" s="70" t="s">
        <v>873</v>
      </c>
      <c r="AY181" s="70"/>
      <c r="AZ181" s="70"/>
      <c r="BA181" s="70"/>
      <c r="BB181" s="70"/>
      <c r="BC181" s="70"/>
      <c r="BD181" s="72">
        <v>2.89</v>
      </c>
      <c r="BE181" s="70" t="s">
        <v>80</v>
      </c>
      <c r="BF181" s="73"/>
      <c r="BG181" s="70"/>
      <c r="BH181" s="70">
        <f t="shared" si="47"/>
        <v>23</v>
      </c>
      <c r="BI181" s="70" t="s">
        <v>873</v>
      </c>
      <c r="BJ181" s="74">
        <f t="shared" si="48"/>
        <v>0</v>
      </c>
      <c r="BK181" s="70"/>
      <c r="BL181" s="70" t="s">
        <v>1156</v>
      </c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</row>
    <row r="182" spans="1:76" ht="18.75" customHeight="1" x14ac:dyDescent="0.4">
      <c r="A182" s="70">
        <v>178</v>
      </c>
      <c r="B182" s="70" t="s">
        <v>619</v>
      </c>
      <c r="C182" s="70" t="s">
        <v>380</v>
      </c>
      <c r="D182" s="70"/>
      <c r="E182" s="70" t="s">
        <v>876</v>
      </c>
      <c r="F182" s="70"/>
      <c r="G182" s="94">
        <v>1</v>
      </c>
      <c r="H182" s="94">
        <v>4</v>
      </c>
      <c r="I182" s="70" t="s">
        <v>619</v>
      </c>
      <c r="J182" s="70"/>
      <c r="K182" s="70"/>
      <c r="L182" s="70"/>
      <c r="M182" s="70">
        <v>0</v>
      </c>
      <c r="N182" s="71">
        <v>35709</v>
      </c>
      <c r="O182" s="72">
        <v>2.95</v>
      </c>
      <c r="P182" s="71"/>
      <c r="Q182" s="71">
        <f t="shared" si="40"/>
        <v>35709</v>
      </c>
      <c r="R182" s="70">
        <f t="shared" si="39"/>
        <v>1997</v>
      </c>
      <c r="S182" s="70">
        <f t="shared" si="41"/>
        <v>10</v>
      </c>
      <c r="T182" s="70">
        <f t="shared" si="42"/>
        <v>6</v>
      </c>
      <c r="U182" s="70">
        <f t="shared" si="43"/>
        <v>1997</v>
      </c>
      <c r="V182" s="73">
        <v>3699</v>
      </c>
      <c r="W182" s="70"/>
      <c r="X182" s="70"/>
      <c r="Y182" s="73">
        <v>0</v>
      </c>
      <c r="Z182" s="73">
        <f t="shared" si="44"/>
        <v>3699</v>
      </c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3">
        <f t="shared" si="45"/>
        <v>0</v>
      </c>
      <c r="AP182" s="70"/>
      <c r="AQ182" s="74">
        <f t="shared" si="46"/>
        <v>3699</v>
      </c>
      <c r="AR182" s="70" t="s">
        <v>872</v>
      </c>
      <c r="AS182" s="70"/>
      <c r="AT182" s="70"/>
      <c r="AU182" s="70"/>
      <c r="AV182" s="70"/>
      <c r="AW182" s="70"/>
      <c r="AX182" s="70" t="s">
        <v>873</v>
      </c>
      <c r="AY182" s="70"/>
      <c r="AZ182" s="70"/>
      <c r="BA182" s="70"/>
      <c r="BB182" s="70"/>
      <c r="BC182" s="70"/>
      <c r="BD182" s="72">
        <v>2.95</v>
      </c>
      <c r="BE182" s="70" t="s">
        <v>80</v>
      </c>
      <c r="BF182" s="73"/>
      <c r="BG182" s="70"/>
      <c r="BH182" s="70">
        <f t="shared" si="47"/>
        <v>23</v>
      </c>
      <c r="BI182" s="70" t="s">
        <v>873</v>
      </c>
      <c r="BJ182" s="74">
        <f t="shared" si="48"/>
        <v>0</v>
      </c>
      <c r="BK182" s="70"/>
      <c r="BL182" s="70" t="s">
        <v>1157</v>
      </c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</row>
    <row r="183" spans="1:76" ht="18.75" customHeight="1" x14ac:dyDescent="0.4">
      <c r="A183" s="70">
        <v>179</v>
      </c>
      <c r="B183" s="70" t="s">
        <v>619</v>
      </c>
      <c r="C183" s="70" t="s">
        <v>381</v>
      </c>
      <c r="D183" s="70"/>
      <c r="E183" s="70" t="s">
        <v>876</v>
      </c>
      <c r="F183" s="70"/>
      <c r="G183" s="94">
        <v>1</v>
      </c>
      <c r="H183" s="94">
        <v>4</v>
      </c>
      <c r="I183" s="70" t="s">
        <v>619</v>
      </c>
      <c r="J183" s="70"/>
      <c r="K183" s="70"/>
      <c r="L183" s="70"/>
      <c r="M183" s="70">
        <v>0</v>
      </c>
      <c r="N183" s="71">
        <v>35709</v>
      </c>
      <c r="O183" s="72">
        <v>5.0599999999999996</v>
      </c>
      <c r="P183" s="71"/>
      <c r="Q183" s="71">
        <f t="shared" si="40"/>
        <v>35709</v>
      </c>
      <c r="R183" s="70">
        <f t="shared" si="39"/>
        <v>1997</v>
      </c>
      <c r="S183" s="70">
        <f t="shared" si="41"/>
        <v>10</v>
      </c>
      <c r="T183" s="70">
        <f t="shared" si="42"/>
        <v>6</v>
      </c>
      <c r="U183" s="70">
        <f t="shared" si="43"/>
        <v>1997</v>
      </c>
      <c r="V183" s="73">
        <v>6345</v>
      </c>
      <c r="W183" s="70"/>
      <c r="X183" s="70"/>
      <c r="Y183" s="73">
        <v>0</v>
      </c>
      <c r="Z183" s="73">
        <f t="shared" si="44"/>
        <v>6345</v>
      </c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3">
        <f t="shared" si="45"/>
        <v>0</v>
      </c>
      <c r="AP183" s="70"/>
      <c r="AQ183" s="74">
        <f t="shared" si="46"/>
        <v>6345</v>
      </c>
      <c r="AR183" s="70" t="s">
        <v>872</v>
      </c>
      <c r="AS183" s="70"/>
      <c r="AT183" s="70"/>
      <c r="AU183" s="70"/>
      <c r="AV183" s="70"/>
      <c r="AW183" s="70"/>
      <c r="AX183" s="70" t="s">
        <v>873</v>
      </c>
      <c r="AY183" s="70"/>
      <c r="AZ183" s="70"/>
      <c r="BA183" s="70"/>
      <c r="BB183" s="70"/>
      <c r="BC183" s="70"/>
      <c r="BD183" s="72">
        <v>5.0599999999999996</v>
      </c>
      <c r="BE183" s="70" t="s">
        <v>80</v>
      </c>
      <c r="BF183" s="73"/>
      <c r="BG183" s="70"/>
      <c r="BH183" s="70">
        <f t="shared" si="47"/>
        <v>23</v>
      </c>
      <c r="BI183" s="70" t="s">
        <v>873</v>
      </c>
      <c r="BJ183" s="74">
        <f t="shared" si="48"/>
        <v>0</v>
      </c>
      <c r="BK183" s="70"/>
      <c r="BL183" s="70" t="s">
        <v>1158</v>
      </c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</row>
    <row r="184" spans="1:76" ht="18.75" customHeight="1" x14ac:dyDescent="0.4">
      <c r="A184" s="70">
        <v>180</v>
      </c>
      <c r="B184" s="70" t="s">
        <v>619</v>
      </c>
      <c r="C184" s="70" t="s">
        <v>382</v>
      </c>
      <c r="D184" s="70"/>
      <c r="E184" s="70" t="s">
        <v>876</v>
      </c>
      <c r="F184" s="70"/>
      <c r="G184" s="94">
        <v>1</v>
      </c>
      <c r="H184" s="94">
        <v>4</v>
      </c>
      <c r="I184" s="70" t="s">
        <v>619</v>
      </c>
      <c r="J184" s="70"/>
      <c r="K184" s="70"/>
      <c r="L184" s="70"/>
      <c r="M184" s="70">
        <v>0</v>
      </c>
      <c r="N184" s="71">
        <v>35709</v>
      </c>
      <c r="O184" s="72">
        <v>2.79</v>
      </c>
      <c r="P184" s="71"/>
      <c r="Q184" s="71">
        <f t="shared" si="40"/>
        <v>35709</v>
      </c>
      <c r="R184" s="70">
        <f t="shared" si="39"/>
        <v>1997</v>
      </c>
      <c r="S184" s="70">
        <f t="shared" si="41"/>
        <v>10</v>
      </c>
      <c r="T184" s="70">
        <f t="shared" si="42"/>
        <v>6</v>
      </c>
      <c r="U184" s="70">
        <f t="shared" si="43"/>
        <v>1997</v>
      </c>
      <c r="V184" s="73">
        <v>3498</v>
      </c>
      <c r="W184" s="70"/>
      <c r="X184" s="70"/>
      <c r="Y184" s="73">
        <v>0</v>
      </c>
      <c r="Z184" s="73">
        <f t="shared" si="44"/>
        <v>3498</v>
      </c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3">
        <f t="shared" si="45"/>
        <v>0</v>
      </c>
      <c r="AP184" s="70"/>
      <c r="AQ184" s="74">
        <f t="shared" si="46"/>
        <v>3498</v>
      </c>
      <c r="AR184" s="70" t="s">
        <v>872</v>
      </c>
      <c r="AS184" s="70"/>
      <c r="AT184" s="70"/>
      <c r="AU184" s="70"/>
      <c r="AV184" s="70"/>
      <c r="AW184" s="70"/>
      <c r="AX184" s="70" t="s">
        <v>873</v>
      </c>
      <c r="AY184" s="70"/>
      <c r="AZ184" s="70"/>
      <c r="BA184" s="70"/>
      <c r="BB184" s="70"/>
      <c r="BC184" s="70"/>
      <c r="BD184" s="72">
        <v>2.79</v>
      </c>
      <c r="BE184" s="70" t="s">
        <v>80</v>
      </c>
      <c r="BF184" s="73"/>
      <c r="BG184" s="70"/>
      <c r="BH184" s="70">
        <f t="shared" si="47"/>
        <v>23</v>
      </c>
      <c r="BI184" s="70" t="s">
        <v>873</v>
      </c>
      <c r="BJ184" s="74">
        <f t="shared" si="48"/>
        <v>0</v>
      </c>
      <c r="BK184" s="70"/>
      <c r="BL184" s="70" t="s">
        <v>1159</v>
      </c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</row>
    <row r="185" spans="1:76" ht="18.75" customHeight="1" x14ac:dyDescent="0.4">
      <c r="A185" s="70">
        <v>181</v>
      </c>
      <c r="B185" s="70" t="s">
        <v>619</v>
      </c>
      <c r="C185" s="70" t="s">
        <v>383</v>
      </c>
      <c r="D185" s="70"/>
      <c r="E185" s="70" t="s">
        <v>876</v>
      </c>
      <c r="F185" s="70"/>
      <c r="G185" s="94">
        <v>1</v>
      </c>
      <c r="H185" s="94">
        <v>4</v>
      </c>
      <c r="I185" s="70" t="s">
        <v>619</v>
      </c>
      <c r="J185" s="70"/>
      <c r="K185" s="70"/>
      <c r="L185" s="70"/>
      <c r="M185" s="70">
        <v>0</v>
      </c>
      <c r="N185" s="71">
        <v>35709</v>
      </c>
      <c r="O185" s="72">
        <v>2.78</v>
      </c>
      <c r="P185" s="71"/>
      <c r="Q185" s="71">
        <f t="shared" si="40"/>
        <v>35709</v>
      </c>
      <c r="R185" s="70">
        <f t="shared" si="39"/>
        <v>1997</v>
      </c>
      <c r="S185" s="70">
        <f t="shared" si="41"/>
        <v>10</v>
      </c>
      <c r="T185" s="70">
        <f t="shared" si="42"/>
        <v>6</v>
      </c>
      <c r="U185" s="70">
        <f t="shared" si="43"/>
        <v>1997</v>
      </c>
      <c r="V185" s="73">
        <v>3486</v>
      </c>
      <c r="W185" s="70"/>
      <c r="X185" s="70"/>
      <c r="Y185" s="73">
        <v>0</v>
      </c>
      <c r="Z185" s="73">
        <f t="shared" si="44"/>
        <v>3486</v>
      </c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3">
        <f t="shared" si="45"/>
        <v>0</v>
      </c>
      <c r="AP185" s="70"/>
      <c r="AQ185" s="74">
        <f t="shared" si="46"/>
        <v>3486</v>
      </c>
      <c r="AR185" s="70" t="s">
        <v>872</v>
      </c>
      <c r="AS185" s="70"/>
      <c r="AT185" s="70"/>
      <c r="AU185" s="70"/>
      <c r="AV185" s="70"/>
      <c r="AW185" s="70"/>
      <c r="AX185" s="70" t="s">
        <v>873</v>
      </c>
      <c r="AY185" s="70"/>
      <c r="AZ185" s="70"/>
      <c r="BA185" s="70"/>
      <c r="BB185" s="70"/>
      <c r="BC185" s="70"/>
      <c r="BD185" s="72">
        <v>2.78</v>
      </c>
      <c r="BE185" s="70" t="s">
        <v>80</v>
      </c>
      <c r="BF185" s="73"/>
      <c r="BG185" s="70"/>
      <c r="BH185" s="70">
        <f t="shared" si="47"/>
        <v>23</v>
      </c>
      <c r="BI185" s="70" t="s">
        <v>873</v>
      </c>
      <c r="BJ185" s="74">
        <f t="shared" si="48"/>
        <v>0</v>
      </c>
      <c r="BK185" s="70"/>
      <c r="BL185" s="70" t="s">
        <v>1160</v>
      </c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</row>
    <row r="186" spans="1:76" ht="18.75" customHeight="1" x14ac:dyDescent="0.4">
      <c r="A186" s="70">
        <v>182</v>
      </c>
      <c r="B186" s="70" t="s">
        <v>619</v>
      </c>
      <c r="C186" s="70" t="s">
        <v>384</v>
      </c>
      <c r="D186" s="70"/>
      <c r="E186" s="70" t="s">
        <v>876</v>
      </c>
      <c r="F186" s="70"/>
      <c r="G186" s="94">
        <v>1</v>
      </c>
      <c r="H186" s="94">
        <v>4</v>
      </c>
      <c r="I186" s="70" t="s">
        <v>619</v>
      </c>
      <c r="J186" s="70"/>
      <c r="K186" s="70"/>
      <c r="L186" s="70"/>
      <c r="M186" s="70">
        <v>0</v>
      </c>
      <c r="N186" s="71">
        <v>35149</v>
      </c>
      <c r="O186" s="72">
        <v>2.98</v>
      </c>
      <c r="P186" s="71"/>
      <c r="Q186" s="71">
        <f t="shared" si="40"/>
        <v>35149</v>
      </c>
      <c r="R186" s="70">
        <f t="shared" si="39"/>
        <v>1996</v>
      </c>
      <c r="S186" s="70">
        <f t="shared" si="41"/>
        <v>3</v>
      </c>
      <c r="T186" s="70">
        <f t="shared" si="42"/>
        <v>25</v>
      </c>
      <c r="U186" s="70">
        <f t="shared" si="43"/>
        <v>1995</v>
      </c>
      <c r="V186" s="73">
        <v>3736</v>
      </c>
      <c r="W186" s="70"/>
      <c r="X186" s="70"/>
      <c r="Y186" s="73">
        <v>0</v>
      </c>
      <c r="Z186" s="73">
        <f t="shared" si="44"/>
        <v>3736</v>
      </c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3">
        <f t="shared" si="45"/>
        <v>0</v>
      </c>
      <c r="AP186" s="70"/>
      <c r="AQ186" s="74">
        <f t="shared" si="46"/>
        <v>3736</v>
      </c>
      <c r="AR186" s="70" t="s">
        <v>872</v>
      </c>
      <c r="AS186" s="70"/>
      <c r="AT186" s="70"/>
      <c r="AU186" s="70"/>
      <c r="AV186" s="70"/>
      <c r="AW186" s="70"/>
      <c r="AX186" s="70" t="s">
        <v>873</v>
      </c>
      <c r="AY186" s="70"/>
      <c r="AZ186" s="70"/>
      <c r="BA186" s="70"/>
      <c r="BB186" s="70"/>
      <c r="BC186" s="70"/>
      <c r="BD186" s="72">
        <v>2.98</v>
      </c>
      <c r="BE186" s="70" t="s">
        <v>80</v>
      </c>
      <c r="BF186" s="73"/>
      <c r="BG186" s="70"/>
      <c r="BH186" s="70">
        <f t="shared" si="47"/>
        <v>25</v>
      </c>
      <c r="BI186" s="70" t="s">
        <v>873</v>
      </c>
      <c r="BJ186" s="74">
        <f t="shared" si="48"/>
        <v>0</v>
      </c>
      <c r="BK186" s="70"/>
      <c r="BL186" s="70" t="s">
        <v>1161</v>
      </c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</row>
    <row r="187" spans="1:76" ht="18.75" customHeight="1" x14ac:dyDescent="0.4">
      <c r="A187" s="70">
        <v>183</v>
      </c>
      <c r="B187" s="70" t="s">
        <v>619</v>
      </c>
      <c r="C187" s="70" t="s">
        <v>385</v>
      </c>
      <c r="D187" s="70"/>
      <c r="E187" s="70" t="s">
        <v>876</v>
      </c>
      <c r="F187" s="70"/>
      <c r="G187" s="94">
        <v>1</v>
      </c>
      <c r="H187" s="94">
        <v>4</v>
      </c>
      <c r="I187" s="70" t="s">
        <v>619</v>
      </c>
      <c r="J187" s="70"/>
      <c r="K187" s="70"/>
      <c r="L187" s="70"/>
      <c r="M187" s="70">
        <v>0</v>
      </c>
      <c r="N187" s="71">
        <v>35149</v>
      </c>
      <c r="O187" s="72">
        <v>3</v>
      </c>
      <c r="P187" s="71"/>
      <c r="Q187" s="71">
        <f t="shared" si="40"/>
        <v>35149</v>
      </c>
      <c r="R187" s="70">
        <f t="shared" si="39"/>
        <v>1996</v>
      </c>
      <c r="S187" s="70">
        <f t="shared" si="41"/>
        <v>3</v>
      </c>
      <c r="T187" s="70">
        <f t="shared" si="42"/>
        <v>25</v>
      </c>
      <c r="U187" s="70">
        <f t="shared" si="43"/>
        <v>1995</v>
      </c>
      <c r="V187" s="73">
        <v>3762</v>
      </c>
      <c r="W187" s="70"/>
      <c r="X187" s="70"/>
      <c r="Y187" s="73">
        <v>0</v>
      </c>
      <c r="Z187" s="73">
        <f t="shared" si="44"/>
        <v>3762</v>
      </c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3">
        <f t="shared" si="45"/>
        <v>0</v>
      </c>
      <c r="AP187" s="70"/>
      <c r="AQ187" s="74">
        <f t="shared" si="46"/>
        <v>3762</v>
      </c>
      <c r="AR187" s="70" t="s">
        <v>872</v>
      </c>
      <c r="AS187" s="70"/>
      <c r="AT187" s="70"/>
      <c r="AU187" s="70"/>
      <c r="AV187" s="70"/>
      <c r="AW187" s="70"/>
      <c r="AX187" s="70" t="s">
        <v>873</v>
      </c>
      <c r="AY187" s="70"/>
      <c r="AZ187" s="70"/>
      <c r="BA187" s="70"/>
      <c r="BB187" s="70"/>
      <c r="BC187" s="70"/>
      <c r="BD187" s="72">
        <v>3</v>
      </c>
      <c r="BE187" s="70" t="s">
        <v>80</v>
      </c>
      <c r="BF187" s="73"/>
      <c r="BG187" s="70"/>
      <c r="BH187" s="70">
        <f t="shared" si="47"/>
        <v>25</v>
      </c>
      <c r="BI187" s="70" t="s">
        <v>873</v>
      </c>
      <c r="BJ187" s="74">
        <f t="shared" si="48"/>
        <v>0</v>
      </c>
      <c r="BK187" s="70"/>
      <c r="BL187" s="70" t="s">
        <v>1162</v>
      </c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</row>
    <row r="188" spans="1:76" ht="18.75" customHeight="1" x14ac:dyDescent="0.4">
      <c r="A188" s="70">
        <v>184</v>
      </c>
      <c r="B188" s="70" t="s">
        <v>619</v>
      </c>
      <c r="C188" s="70" t="s">
        <v>386</v>
      </c>
      <c r="D188" s="70"/>
      <c r="E188" s="70" t="s">
        <v>876</v>
      </c>
      <c r="F188" s="70"/>
      <c r="G188" s="94">
        <v>1</v>
      </c>
      <c r="H188" s="94">
        <v>4</v>
      </c>
      <c r="I188" s="70" t="s">
        <v>619</v>
      </c>
      <c r="J188" s="70"/>
      <c r="K188" s="70"/>
      <c r="L188" s="70"/>
      <c r="M188" s="70">
        <v>0</v>
      </c>
      <c r="N188" s="71">
        <v>35149</v>
      </c>
      <c r="O188" s="72">
        <v>2.99</v>
      </c>
      <c r="P188" s="71"/>
      <c r="Q188" s="71">
        <f t="shared" si="40"/>
        <v>35149</v>
      </c>
      <c r="R188" s="70">
        <f t="shared" si="39"/>
        <v>1996</v>
      </c>
      <c r="S188" s="70">
        <f t="shared" si="41"/>
        <v>3</v>
      </c>
      <c r="T188" s="70">
        <f t="shared" si="42"/>
        <v>25</v>
      </c>
      <c r="U188" s="70">
        <f t="shared" si="43"/>
        <v>1995</v>
      </c>
      <c r="V188" s="73">
        <v>3749</v>
      </c>
      <c r="W188" s="70"/>
      <c r="X188" s="70"/>
      <c r="Y188" s="73">
        <v>0</v>
      </c>
      <c r="Z188" s="73">
        <f t="shared" si="44"/>
        <v>3749</v>
      </c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3">
        <f t="shared" si="45"/>
        <v>0</v>
      </c>
      <c r="AP188" s="70"/>
      <c r="AQ188" s="74">
        <f t="shared" si="46"/>
        <v>3749</v>
      </c>
      <c r="AR188" s="70" t="s">
        <v>872</v>
      </c>
      <c r="AS188" s="70"/>
      <c r="AT188" s="70"/>
      <c r="AU188" s="70"/>
      <c r="AV188" s="70"/>
      <c r="AW188" s="70"/>
      <c r="AX188" s="70" t="s">
        <v>873</v>
      </c>
      <c r="AY188" s="70"/>
      <c r="AZ188" s="70"/>
      <c r="BA188" s="70"/>
      <c r="BB188" s="70"/>
      <c r="BC188" s="70"/>
      <c r="BD188" s="72">
        <v>2.99</v>
      </c>
      <c r="BE188" s="70" t="s">
        <v>80</v>
      </c>
      <c r="BF188" s="73"/>
      <c r="BG188" s="70"/>
      <c r="BH188" s="70">
        <f t="shared" si="47"/>
        <v>25</v>
      </c>
      <c r="BI188" s="70" t="s">
        <v>873</v>
      </c>
      <c r="BJ188" s="74">
        <f t="shared" si="48"/>
        <v>0</v>
      </c>
      <c r="BK188" s="70"/>
      <c r="BL188" s="70" t="s">
        <v>1163</v>
      </c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</row>
    <row r="189" spans="1:76" ht="18.75" customHeight="1" x14ac:dyDescent="0.4">
      <c r="A189" s="70">
        <v>185</v>
      </c>
      <c r="B189" s="70" t="s">
        <v>619</v>
      </c>
      <c r="C189" s="70" t="s">
        <v>387</v>
      </c>
      <c r="D189" s="70"/>
      <c r="E189" s="70" t="s">
        <v>876</v>
      </c>
      <c r="F189" s="70"/>
      <c r="G189" s="94">
        <v>1</v>
      </c>
      <c r="H189" s="94">
        <v>4</v>
      </c>
      <c r="I189" s="70" t="s">
        <v>619</v>
      </c>
      <c r="J189" s="70"/>
      <c r="K189" s="70"/>
      <c r="L189" s="70"/>
      <c r="M189" s="70">
        <v>0</v>
      </c>
      <c r="N189" s="71">
        <v>35149</v>
      </c>
      <c r="O189" s="72">
        <v>2.96</v>
      </c>
      <c r="P189" s="71"/>
      <c r="Q189" s="71">
        <f t="shared" si="40"/>
        <v>35149</v>
      </c>
      <c r="R189" s="70">
        <f t="shared" si="39"/>
        <v>1996</v>
      </c>
      <c r="S189" s="70">
        <f t="shared" si="41"/>
        <v>3</v>
      </c>
      <c r="T189" s="70">
        <f t="shared" si="42"/>
        <v>25</v>
      </c>
      <c r="U189" s="70">
        <f t="shared" si="43"/>
        <v>1995</v>
      </c>
      <c r="V189" s="73">
        <v>3711</v>
      </c>
      <c r="W189" s="70"/>
      <c r="X189" s="70"/>
      <c r="Y189" s="73">
        <v>0</v>
      </c>
      <c r="Z189" s="73">
        <f t="shared" si="44"/>
        <v>3711</v>
      </c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3">
        <f t="shared" si="45"/>
        <v>0</v>
      </c>
      <c r="AP189" s="70"/>
      <c r="AQ189" s="74">
        <f t="shared" si="46"/>
        <v>3711</v>
      </c>
      <c r="AR189" s="70" t="s">
        <v>872</v>
      </c>
      <c r="AS189" s="70"/>
      <c r="AT189" s="70"/>
      <c r="AU189" s="70"/>
      <c r="AV189" s="70"/>
      <c r="AW189" s="70"/>
      <c r="AX189" s="70" t="s">
        <v>873</v>
      </c>
      <c r="AY189" s="70"/>
      <c r="AZ189" s="70"/>
      <c r="BA189" s="70"/>
      <c r="BB189" s="70"/>
      <c r="BC189" s="70"/>
      <c r="BD189" s="72">
        <v>2.96</v>
      </c>
      <c r="BE189" s="70" t="s">
        <v>80</v>
      </c>
      <c r="BF189" s="73"/>
      <c r="BG189" s="70"/>
      <c r="BH189" s="70">
        <f t="shared" si="47"/>
        <v>25</v>
      </c>
      <c r="BI189" s="70" t="s">
        <v>873</v>
      </c>
      <c r="BJ189" s="74">
        <f t="shared" si="48"/>
        <v>0</v>
      </c>
      <c r="BK189" s="70"/>
      <c r="BL189" s="70" t="s">
        <v>1164</v>
      </c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</row>
    <row r="190" spans="1:76" ht="18.75" customHeight="1" x14ac:dyDescent="0.4">
      <c r="A190" s="70">
        <v>186</v>
      </c>
      <c r="B190" s="70" t="s">
        <v>619</v>
      </c>
      <c r="C190" s="70" t="s">
        <v>388</v>
      </c>
      <c r="D190" s="70"/>
      <c r="E190" s="70" t="s">
        <v>876</v>
      </c>
      <c r="F190" s="70"/>
      <c r="G190" s="94">
        <v>1</v>
      </c>
      <c r="H190" s="94">
        <v>4</v>
      </c>
      <c r="I190" s="70" t="s">
        <v>619</v>
      </c>
      <c r="J190" s="70"/>
      <c r="K190" s="70"/>
      <c r="L190" s="70"/>
      <c r="M190" s="70">
        <v>0</v>
      </c>
      <c r="N190" s="71">
        <v>35149</v>
      </c>
      <c r="O190" s="72">
        <v>2.99</v>
      </c>
      <c r="P190" s="71"/>
      <c r="Q190" s="71">
        <f t="shared" si="40"/>
        <v>35149</v>
      </c>
      <c r="R190" s="70">
        <f t="shared" si="39"/>
        <v>1996</v>
      </c>
      <c r="S190" s="70">
        <f t="shared" si="41"/>
        <v>3</v>
      </c>
      <c r="T190" s="70">
        <f t="shared" si="42"/>
        <v>25</v>
      </c>
      <c r="U190" s="70">
        <f t="shared" si="43"/>
        <v>1995</v>
      </c>
      <c r="V190" s="73">
        <v>3749</v>
      </c>
      <c r="W190" s="70"/>
      <c r="X190" s="70"/>
      <c r="Y190" s="73">
        <v>0</v>
      </c>
      <c r="Z190" s="73">
        <f t="shared" si="44"/>
        <v>3749</v>
      </c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3">
        <f t="shared" si="45"/>
        <v>0</v>
      </c>
      <c r="AP190" s="70"/>
      <c r="AQ190" s="74">
        <f t="shared" si="46"/>
        <v>3749</v>
      </c>
      <c r="AR190" s="70" t="s">
        <v>872</v>
      </c>
      <c r="AS190" s="70"/>
      <c r="AT190" s="70"/>
      <c r="AU190" s="70"/>
      <c r="AV190" s="70"/>
      <c r="AW190" s="70"/>
      <c r="AX190" s="70" t="s">
        <v>873</v>
      </c>
      <c r="AY190" s="70"/>
      <c r="AZ190" s="70"/>
      <c r="BA190" s="70"/>
      <c r="BB190" s="70"/>
      <c r="BC190" s="70"/>
      <c r="BD190" s="72">
        <v>2.99</v>
      </c>
      <c r="BE190" s="70" t="s">
        <v>80</v>
      </c>
      <c r="BF190" s="73"/>
      <c r="BG190" s="70"/>
      <c r="BH190" s="70">
        <f t="shared" si="47"/>
        <v>25</v>
      </c>
      <c r="BI190" s="70" t="s">
        <v>873</v>
      </c>
      <c r="BJ190" s="74">
        <f t="shared" si="48"/>
        <v>0</v>
      </c>
      <c r="BK190" s="70"/>
      <c r="BL190" s="70" t="s">
        <v>1165</v>
      </c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</row>
    <row r="191" spans="1:76" ht="18.75" customHeight="1" x14ac:dyDescent="0.4">
      <c r="A191" s="70">
        <v>187</v>
      </c>
      <c r="B191" s="70" t="s">
        <v>619</v>
      </c>
      <c r="C191" s="70" t="s">
        <v>389</v>
      </c>
      <c r="D191" s="70"/>
      <c r="E191" s="70" t="s">
        <v>876</v>
      </c>
      <c r="F191" s="70"/>
      <c r="G191" s="94">
        <v>1</v>
      </c>
      <c r="H191" s="94">
        <v>4</v>
      </c>
      <c r="I191" s="70" t="s">
        <v>619</v>
      </c>
      <c r="J191" s="70"/>
      <c r="K191" s="70"/>
      <c r="L191" s="70"/>
      <c r="M191" s="70">
        <v>0</v>
      </c>
      <c r="N191" s="71">
        <v>35149</v>
      </c>
      <c r="O191" s="72">
        <v>2.99</v>
      </c>
      <c r="P191" s="71"/>
      <c r="Q191" s="71">
        <f t="shared" si="40"/>
        <v>35149</v>
      </c>
      <c r="R191" s="70">
        <f t="shared" si="39"/>
        <v>1996</v>
      </c>
      <c r="S191" s="70">
        <f t="shared" si="41"/>
        <v>3</v>
      </c>
      <c r="T191" s="70">
        <f t="shared" si="42"/>
        <v>25</v>
      </c>
      <c r="U191" s="70">
        <f t="shared" si="43"/>
        <v>1995</v>
      </c>
      <c r="V191" s="73">
        <v>3749</v>
      </c>
      <c r="W191" s="70"/>
      <c r="X191" s="70"/>
      <c r="Y191" s="73">
        <v>0</v>
      </c>
      <c r="Z191" s="73">
        <f t="shared" si="44"/>
        <v>3749</v>
      </c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3">
        <f t="shared" si="45"/>
        <v>0</v>
      </c>
      <c r="AP191" s="70"/>
      <c r="AQ191" s="74">
        <f t="shared" si="46"/>
        <v>3749</v>
      </c>
      <c r="AR191" s="70" t="s">
        <v>872</v>
      </c>
      <c r="AS191" s="70"/>
      <c r="AT191" s="70"/>
      <c r="AU191" s="70"/>
      <c r="AV191" s="70"/>
      <c r="AW191" s="70"/>
      <c r="AX191" s="70" t="s">
        <v>873</v>
      </c>
      <c r="AY191" s="70"/>
      <c r="AZ191" s="70"/>
      <c r="BA191" s="70"/>
      <c r="BB191" s="70"/>
      <c r="BC191" s="70"/>
      <c r="BD191" s="72">
        <v>2.99</v>
      </c>
      <c r="BE191" s="70" t="s">
        <v>80</v>
      </c>
      <c r="BF191" s="73"/>
      <c r="BG191" s="70"/>
      <c r="BH191" s="70">
        <f t="shared" si="47"/>
        <v>25</v>
      </c>
      <c r="BI191" s="70" t="s">
        <v>873</v>
      </c>
      <c r="BJ191" s="74">
        <f t="shared" si="48"/>
        <v>0</v>
      </c>
      <c r="BK191" s="70"/>
      <c r="BL191" s="70" t="s">
        <v>1166</v>
      </c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</row>
    <row r="192" spans="1:76" ht="18.75" customHeight="1" x14ac:dyDescent="0.4">
      <c r="A192" s="70">
        <v>188</v>
      </c>
      <c r="B192" s="70" t="s">
        <v>619</v>
      </c>
      <c r="C192" s="70" t="s">
        <v>390</v>
      </c>
      <c r="D192" s="70"/>
      <c r="E192" s="70" t="s">
        <v>876</v>
      </c>
      <c r="F192" s="70"/>
      <c r="G192" s="94">
        <v>1</v>
      </c>
      <c r="H192" s="94">
        <v>4</v>
      </c>
      <c r="I192" s="70" t="s">
        <v>619</v>
      </c>
      <c r="J192" s="70"/>
      <c r="K192" s="70"/>
      <c r="L192" s="70"/>
      <c r="M192" s="70">
        <v>0</v>
      </c>
      <c r="N192" s="71">
        <v>35149</v>
      </c>
      <c r="O192" s="72">
        <v>3.01</v>
      </c>
      <c r="P192" s="71"/>
      <c r="Q192" s="71">
        <f t="shared" si="40"/>
        <v>35149</v>
      </c>
      <c r="R192" s="70">
        <f t="shared" si="39"/>
        <v>1996</v>
      </c>
      <c r="S192" s="70">
        <f t="shared" si="41"/>
        <v>3</v>
      </c>
      <c r="T192" s="70">
        <f t="shared" si="42"/>
        <v>25</v>
      </c>
      <c r="U192" s="70">
        <f t="shared" si="43"/>
        <v>1995</v>
      </c>
      <c r="V192" s="73">
        <v>3774</v>
      </c>
      <c r="W192" s="70"/>
      <c r="X192" s="70"/>
      <c r="Y192" s="73">
        <v>0</v>
      </c>
      <c r="Z192" s="73">
        <f t="shared" si="44"/>
        <v>3774</v>
      </c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3">
        <f t="shared" si="45"/>
        <v>0</v>
      </c>
      <c r="AP192" s="70"/>
      <c r="AQ192" s="74">
        <f t="shared" si="46"/>
        <v>3774</v>
      </c>
      <c r="AR192" s="70" t="s">
        <v>872</v>
      </c>
      <c r="AS192" s="70"/>
      <c r="AT192" s="70"/>
      <c r="AU192" s="70"/>
      <c r="AV192" s="70"/>
      <c r="AW192" s="70"/>
      <c r="AX192" s="70" t="s">
        <v>873</v>
      </c>
      <c r="AY192" s="70"/>
      <c r="AZ192" s="70"/>
      <c r="BA192" s="70"/>
      <c r="BB192" s="70"/>
      <c r="BC192" s="70"/>
      <c r="BD192" s="72">
        <v>3.01</v>
      </c>
      <c r="BE192" s="70" t="s">
        <v>80</v>
      </c>
      <c r="BF192" s="73"/>
      <c r="BG192" s="70"/>
      <c r="BH192" s="70">
        <f t="shared" si="47"/>
        <v>25</v>
      </c>
      <c r="BI192" s="70" t="s">
        <v>873</v>
      </c>
      <c r="BJ192" s="74">
        <f t="shared" si="48"/>
        <v>0</v>
      </c>
      <c r="BK192" s="70"/>
      <c r="BL192" s="70" t="s">
        <v>1167</v>
      </c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</row>
    <row r="193" spans="1:76" ht="18.75" customHeight="1" x14ac:dyDescent="0.4">
      <c r="A193" s="70">
        <v>189</v>
      </c>
      <c r="B193" s="70" t="s">
        <v>619</v>
      </c>
      <c r="C193" s="70" t="s">
        <v>391</v>
      </c>
      <c r="D193" s="70"/>
      <c r="E193" s="70" t="s">
        <v>876</v>
      </c>
      <c r="F193" s="70"/>
      <c r="G193" s="94">
        <v>1</v>
      </c>
      <c r="H193" s="94">
        <v>4</v>
      </c>
      <c r="I193" s="70" t="s">
        <v>619</v>
      </c>
      <c r="J193" s="70"/>
      <c r="K193" s="70"/>
      <c r="L193" s="70"/>
      <c r="M193" s="70">
        <v>0</v>
      </c>
      <c r="N193" s="71">
        <v>35149</v>
      </c>
      <c r="O193" s="72">
        <v>4.0999999999999996</v>
      </c>
      <c r="P193" s="71"/>
      <c r="Q193" s="71">
        <f t="shared" si="40"/>
        <v>35149</v>
      </c>
      <c r="R193" s="70">
        <f t="shared" si="39"/>
        <v>1996</v>
      </c>
      <c r="S193" s="70">
        <f t="shared" si="41"/>
        <v>3</v>
      </c>
      <c r="T193" s="70">
        <f t="shared" si="42"/>
        <v>25</v>
      </c>
      <c r="U193" s="70">
        <f t="shared" si="43"/>
        <v>1995</v>
      </c>
      <c r="V193" s="73">
        <v>5141</v>
      </c>
      <c r="W193" s="70"/>
      <c r="X193" s="70"/>
      <c r="Y193" s="73">
        <v>0</v>
      </c>
      <c r="Z193" s="73">
        <f t="shared" si="44"/>
        <v>5141</v>
      </c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3">
        <f t="shared" si="45"/>
        <v>0</v>
      </c>
      <c r="AP193" s="70"/>
      <c r="AQ193" s="74">
        <f t="shared" si="46"/>
        <v>5141</v>
      </c>
      <c r="AR193" s="70" t="s">
        <v>872</v>
      </c>
      <c r="AS193" s="70"/>
      <c r="AT193" s="70"/>
      <c r="AU193" s="70"/>
      <c r="AV193" s="70"/>
      <c r="AW193" s="70"/>
      <c r="AX193" s="70" t="s">
        <v>873</v>
      </c>
      <c r="AY193" s="70"/>
      <c r="AZ193" s="70"/>
      <c r="BA193" s="70"/>
      <c r="BB193" s="70"/>
      <c r="BC193" s="70"/>
      <c r="BD193" s="72">
        <v>4.0999999999999996</v>
      </c>
      <c r="BE193" s="70" t="s">
        <v>80</v>
      </c>
      <c r="BF193" s="73"/>
      <c r="BG193" s="70"/>
      <c r="BH193" s="70">
        <f t="shared" si="47"/>
        <v>25</v>
      </c>
      <c r="BI193" s="70" t="s">
        <v>873</v>
      </c>
      <c r="BJ193" s="74">
        <f t="shared" si="48"/>
        <v>0</v>
      </c>
      <c r="BK193" s="70"/>
      <c r="BL193" s="70" t="s">
        <v>1168</v>
      </c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</row>
    <row r="194" spans="1:76" ht="18.75" customHeight="1" x14ac:dyDescent="0.4">
      <c r="A194" s="70">
        <v>190</v>
      </c>
      <c r="B194" s="70" t="s">
        <v>619</v>
      </c>
      <c r="C194" s="70" t="s">
        <v>392</v>
      </c>
      <c r="D194" s="70"/>
      <c r="E194" s="70" t="s">
        <v>876</v>
      </c>
      <c r="F194" s="70"/>
      <c r="G194" s="94">
        <v>1</v>
      </c>
      <c r="H194" s="94">
        <v>4</v>
      </c>
      <c r="I194" s="70" t="s">
        <v>619</v>
      </c>
      <c r="J194" s="70"/>
      <c r="K194" s="70"/>
      <c r="L194" s="70"/>
      <c r="M194" s="70">
        <v>0</v>
      </c>
      <c r="N194" s="71">
        <v>35149</v>
      </c>
      <c r="O194" s="72">
        <v>2.97</v>
      </c>
      <c r="P194" s="71"/>
      <c r="Q194" s="71">
        <f t="shared" si="40"/>
        <v>35149</v>
      </c>
      <c r="R194" s="70">
        <f t="shared" si="39"/>
        <v>1996</v>
      </c>
      <c r="S194" s="70">
        <f t="shared" si="41"/>
        <v>3</v>
      </c>
      <c r="T194" s="70">
        <f t="shared" si="42"/>
        <v>25</v>
      </c>
      <c r="U194" s="70">
        <f t="shared" si="43"/>
        <v>1995</v>
      </c>
      <c r="V194" s="73">
        <v>3724</v>
      </c>
      <c r="W194" s="70"/>
      <c r="X194" s="70"/>
      <c r="Y194" s="73">
        <v>0</v>
      </c>
      <c r="Z194" s="73">
        <f t="shared" si="44"/>
        <v>3724</v>
      </c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3">
        <f t="shared" si="45"/>
        <v>0</v>
      </c>
      <c r="AP194" s="70"/>
      <c r="AQ194" s="74">
        <f t="shared" si="46"/>
        <v>3724</v>
      </c>
      <c r="AR194" s="70" t="s">
        <v>872</v>
      </c>
      <c r="AS194" s="70"/>
      <c r="AT194" s="70"/>
      <c r="AU194" s="70"/>
      <c r="AV194" s="70"/>
      <c r="AW194" s="70"/>
      <c r="AX194" s="70" t="s">
        <v>873</v>
      </c>
      <c r="AY194" s="70"/>
      <c r="AZ194" s="70"/>
      <c r="BA194" s="70"/>
      <c r="BB194" s="70"/>
      <c r="BC194" s="70"/>
      <c r="BD194" s="72">
        <v>2.97</v>
      </c>
      <c r="BE194" s="70" t="s">
        <v>80</v>
      </c>
      <c r="BF194" s="73"/>
      <c r="BG194" s="70"/>
      <c r="BH194" s="70">
        <f t="shared" si="47"/>
        <v>25</v>
      </c>
      <c r="BI194" s="70" t="s">
        <v>873</v>
      </c>
      <c r="BJ194" s="74">
        <f t="shared" si="48"/>
        <v>0</v>
      </c>
      <c r="BK194" s="70"/>
      <c r="BL194" s="70" t="s">
        <v>1169</v>
      </c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</row>
    <row r="195" spans="1:76" ht="18.75" customHeight="1" x14ac:dyDescent="0.4">
      <c r="A195" s="70">
        <v>191</v>
      </c>
      <c r="B195" s="70" t="s">
        <v>619</v>
      </c>
      <c r="C195" s="70" t="s">
        <v>393</v>
      </c>
      <c r="D195" s="70"/>
      <c r="E195" s="70" t="s">
        <v>876</v>
      </c>
      <c r="F195" s="70"/>
      <c r="G195" s="94">
        <v>1</v>
      </c>
      <c r="H195" s="94">
        <v>4</v>
      </c>
      <c r="I195" s="70" t="s">
        <v>619</v>
      </c>
      <c r="J195" s="70"/>
      <c r="K195" s="70"/>
      <c r="L195" s="70"/>
      <c r="M195" s="70">
        <v>0</v>
      </c>
      <c r="N195" s="71">
        <v>35149</v>
      </c>
      <c r="O195" s="72">
        <v>3.19</v>
      </c>
      <c r="P195" s="71"/>
      <c r="Q195" s="71">
        <f t="shared" si="40"/>
        <v>35149</v>
      </c>
      <c r="R195" s="70">
        <f t="shared" si="39"/>
        <v>1996</v>
      </c>
      <c r="S195" s="70">
        <f t="shared" si="41"/>
        <v>3</v>
      </c>
      <c r="T195" s="70">
        <f t="shared" si="42"/>
        <v>25</v>
      </c>
      <c r="U195" s="70">
        <f t="shared" si="43"/>
        <v>1995</v>
      </c>
      <c r="V195" s="73">
        <v>4000</v>
      </c>
      <c r="W195" s="70"/>
      <c r="X195" s="70"/>
      <c r="Y195" s="73">
        <v>0</v>
      </c>
      <c r="Z195" s="73">
        <f t="shared" si="44"/>
        <v>4000</v>
      </c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3">
        <f t="shared" si="45"/>
        <v>0</v>
      </c>
      <c r="AP195" s="70"/>
      <c r="AQ195" s="74">
        <f t="shared" si="46"/>
        <v>4000</v>
      </c>
      <c r="AR195" s="70" t="s">
        <v>872</v>
      </c>
      <c r="AS195" s="70"/>
      <c r="AT195" s="70"/>
      <c r="AU195" s="70"/>
      <c r="AV195" s="70"/>
      <c r="AW195" s="70"/>
      <c r="AX195" s="70" t="s">
        <v>873</v>
      </c>
      <c r="AY195" s="70"/>
      <c r="AZ195" s="70"/>
      <c r="BA195" s="70"/>
      <c r="BB195" s="70"/>
      <c r="BC195" s="70"/>
      <c r="BD195" s="72">
        <v>3.19</v>
      </c>
      <c r="BE195" s="70" t="s">
        <v>80</v>
      </c>
      <c r="BF195" s="73"/>
      <c r="BG195" s="70"/>
      <c r="BH195" s="70">
        <f t="shared" si="47"/>
        <v>25</v>
      </c>
      <c r="BI195" s="70" t="s">
        <v>873</v>
      </c>
      <c r="BJ195" s="74">
        <f t="shared" si="48"/>
        <v>0</v>
      </c>
      <c r="BK195" s="70"/>
      <c r="BL195" s="70" t="s">
        <v>1170</v>
      </c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</row>
    <row r="196" spans="1:76" ht="18.75" customHeight="1" x14ac:dyDescent="0.4">
      <c r="A196" s="70">
        <v>192</v>
      </c>
      <c r="B196" s="70" t="s">
        <v>619</v>
      </c>
      <c r="C196" s="70" t="s">
        <v>394</v>
      </c>
      <c r="D196" s="70"/>
      <c r="E196" s="70" t="s">
        <v>876</v>
      </c>
      <c r="F196" s="70"/>
      <c r="G196" s="94">
        <v>1</v>
      </c>
      <c r="H196" s="94">
        <v>4</v>
      </c>
      <c r="I196" s="70" t="s">
        <v>619</v>
      </c>
      <c r="J196" s="70"/>
      <c r="K196" s="70"/>
      <c r="L196" s="70"/>
      <c r="M196" s="70">
        <v>0</v>
      </c>
      <c r="N196" s="71">
        <v>35149</v>
      </c>
      <c r="O196" s="72">
        <v>3.04</v>
      </c>
      <c r="P196" s="71"/>
      <c r="Q196" s="71">
        <f t="shared" si="40"/>
        <v>35149</v>
      </c>
      <c r="R196" s="70">
        <f t="shared" si="39"/>
        <v>1996</v>
      </c>
      <c r="S196" s="70">
        <f t="shared" si="41"/>
        <v>3</v>
      </c>
      <c r="T196" s="70">
        <f t="shared" si="42"/>
        <v>25</v>
      </c>
      <c r="U196" s="70">
        <f t="shared" si="43"/>
        <v>1995</v>
      </c>
      <c r="V196" s="73">
        <v>3812</v>
      </c>
      <c r="W196" s="70"/>
      <c r="X196" s="70"/>
      <c r="Y196" s="73">
        <v>0</v>
      </c>
      <c r="Z196" s="73">
        <f t="shared" si="44"/>
        <v>3812</v>
      </c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3">
        <f t="shared" si="45"/>
        <v>0</v>
      </c>
      <c r="AP196" s="70"/>
      <c r="AQ196" s="74">
        <f t="shared" si="46"/>
        <v>3812</v>
      </c>
      <c r="AR196" s="70" t="s">
        <v>872</v>
      </c>
      <c r="AS196" s="70"/>
      <c r="AT196" s="70"/>
      <c r="AU196" s="70"/>
      <c r="AV196" s="70"/>
      <c r="AW196" s="70"/>
      <c r="AX196" s="70" t="s">
        <v>873</v>
      </c>
      <c r="AY196" s="70"/>
      <c r="AZ196" s="70"/>
      <c r="BA196" s="70"/>
      <c r="BB196" s="70"/>
      <c r="BC196" s="70"/>
      <c r="BD196" s="72">
        <v>3.04</v>
      </c>
      <c r="BE196" s="70" t="s">
        <v>80</v>
      </c>
      <c r="BF196" s="73"/>
      <c r="BG196" s="70"/>
      <c r="BH196" s="70">
        <f t="shared" si="47"/>
        <v>25</v>
      </c>
      <c r="BI196" s="70" t="s">
        <v>873</v>
      </c>
      <c r="BJ196" s="74">
        <f t="shared" si="48"/>
        <v>0</v>
      </c>
      <c r="BK196" s="70"/>
      <c r="BL196" s="70" t="s">
        <v>1171</v>
      </c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</row>
    <row r="197" spans="1:76" ht="18.75" customHeight="1" x14ac:dyDescent="0.4">
      <c r="A197" s="70">
        <v>193</v>
      </c>
      <c r="B197" s="70" t="s">
        <v>619</v>
      </c>
      <c r="C197" s="70" t="s">
        <v>395</v>
      </c>
      <c r="D197" s="70"/>
      <c r="E197" s="70" t="s">
        <v>876</v>
      </c>
      <c r="F197" s="70"/>
      <c r="G197" s="94">
        <v>1</v>
      </c>
      <c r="H197" s="94">
        <v>4</v>
      </c>
      <c r="I197" s="70" t="s">
        <v>619</v>
      </c>
      <c r="J197" s="70"/>
      <c r="K197" s="70"/>
      <c r="L197" s="70"/>
      <c r="M197" s="70">
        <v>0</v>
      </c>
      <c r="N197" s="71">
        <v>35149</v>
      </c>
      <c r="O197" s="72">
        <v>3.07</v>
      </c>
      <c r="P197" s="71"/>
      <c r="Q197" s="71">
        <f t="shared" si="40"/>
        <v>35149</v>
      </c>
      <c r="R197" s="70">
        <f t="shared" si="39"/>
        <v>1996</v>
      </c>
      <c r="S197" s="70">
        <f t="shared" si="41"/>
        <v>3</v>
      </c>
      <c r="T197" s="70">
        <f t="shared" si="42"/>
        <v>25</v>
      </c>
      <c r="U197" s="70">
        <f t="shared" si="43"/>
        <v>1995</v>
      </c>
      <c r="V197" s="73">
        <v>3849</v>
      </c>
      <c r="W197" s="70"/>
      <c r="X197" s="70"/>
      <c r="Y197" s="73">
        <v>0</v>
      </c>
      <c r="Z197" s="73">
        <f t="shared" si="44"/>
        <v>3849</v>
      </c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3">
        <f t="shared" si="45"/>
        <v>0</v>
      </c>
      <c r="AP197" s="70"/>
      <c r="AQ197" s="74">
        <f t="shared" si="46"/>
        <v>3849</v>
      </c>
      <c r="AR197" s="70" t="s">
        <v>872</v>
      </c>
      <c r="AS197" s="70"/>
      <c r="AT197" s="70"/>
      <c r="AU197" s="70"/>
      <c r="AV197" s="70"/>
      <c r="AW197" s="70"/>
      <c r="AX197" s="70" t="s">
        <v>873</v>
      </c>
      <c r="AY197" s="70"/>
      <c r="AZ197" s="70"/>
      <c r="BA197" s="70"/>
      <c r="BB197" s="70"/>
      <c r="BC197" s="70"/>
      <c r="BD197" s="72">
        <v>3.07</v>
      </c>
      <c r="BE197" s="70" t="s">
        <v>80</v>
      </c>
      <c r="BF197" s="73"/>
      <c r="BG197" s="70"/>
      <c r="BH197" s="70">
        <f t="shared" si="47"/>
        <v>25</v>
      </c>
      <c r="BI197" s="70" t="s">
        <v>873</v>
      </c>
      <c r="BJ197" s="74">
        <f t="shared" si="48"/>
        <v>0</v>
      </c>
      <c r="BK197" s="70"/>
      <c r="BL197" s="70" t="s">
        <v>1172</v>
      </c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</row>
    <row r="198" spans="1:76" ht="18.75" customHeight="1" x14ac:dyDescent="0.4">
      <c r="A198" s="70">
        <v>194</v>
      </c>
      <c r="B198" s="70" t="s">
        <v>619</v>
      </c>
      <c r="C198" s="70" t="s">
        <v>396</v>
      </c>
      <c r="D198" s="70"/>
      <c r="E198" s="70" t="s">
        <v>876</v>
      </c>
      <c r="F198" s="70"/>
      <c r="G198" s="94">
        <v>1</v>
      </c>
      <c r="H198" s="94">
        <v>4</v>
      </c>
      <c r="I198" s="70" t="s">
        <v>619</v>
      </c>
      <c r="J198" s="70"/>
      <c r="K198" s="70"/>
      <c r="L198" s="70"/>
      <c r="M198" s="70">
        <v>0</v>
      </c>
      <c r="N198" s="71">
        <v>35149</v>
      </c>
      <c r="O198" s="72">
        <v>2.97</v>
      </c>
      <c r="P198" s="71"/>
      <c r="Q198" s="71">
        <f t="shared" si="40"/>
        <v>35149</v>
      </c>
      <c r="R198" s="70">
        <f t="shared" si="39"/>
        <v>1996</v>
      </c>
      <c r="S198" s="70">
        <f t="shared" si="41"/>
        <v>3</v>
      </c>
      <c r="T198" s="70">
        <f t="shared" si="42"/>
        <v>25</v>
      </c>
      <c r="U198" s="70">
        <f t="shared" si="43"/>
        <v>1995</v>
      </c>
      <c r="V198" s="73">
        <v>3724</v>
      </c>
      <c r="W198" s="70"/>
      <c r="X198" s="70"/>
      <c r="Y198" s="73">
        <v>0</v>
      </c>
      <c r="Z198" s="73">
        <f t="shared" si="44"/>
        <v>3724</v>
      </c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3">
        <f t="shared" si="45"/>
        <v>0</v>
      </c>
      <c r="AP198" s="70"/>
      <c r="AQ198" s="74">
        <f t="shared" si="46"/>
        <v>3724</v>
      </c>
      <c r="AR198" s="70" t="s">
        <v>872</v>
      </c>
      <c r="AS198" s="70"/>
      <c r="AT198" s="70"/>
      <c r="AU198" s="70"/>
      <c r="AV198" s="70"/>
      <c r="AW198" s="70"/>
      <c r="AX198" s="70" t="s">
        <v>873</v>
      </c>
      <c r="AY198" s="70"/>
      <c r="AZ198" s="70"/>
      <c r="BA198" s="70"/>
      <c r="BB198" s="70"/>
      <c r="BC198" s="70"/>
      <c r="BD198" s="72">
        <v>2.97</v>
      </c>
      <c r="BE198" s="70" t="s">
        <v>80</v>
      </c>
      <c r="BF198" s="73"/>
      <c r="BG198" s="70"/>
      <c r="BH198" s="70">
        <f t="shared" si="47"/>
        <v>25</v>
      </c>
      <c r="BI198" s="70" t="s">
        <v>873</v>
      </c>
      <c r="BJ198" s="74">
        <f t="shared" si="48"/>
        <v>0</v>
      </c>
      <c r="BK198" s="70"/>
      <c r="BL198" s="70" t="s">
        <v>1173</v>
      </c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</row>
    <row r="199" spans="1:76" ht="18.75" customHeight="1" x14ac:dyDescent="0.4">
      <c r="A199" s="70">
        <v>195</v>
      </c>
      <c r="B199" s="70" t="s">
        <v>619</v>
      </c>
      <c r="C199" s="70" t="s">
        <v>397</v>
      </c>
      <c r="D199" s="70"/>
      <c r="E199" s="70" t="s">
        <v>876</v>
      </c>
      <c r="F199" s="70"/>
      <c r="G199" s="94">
        <v>1</v>
      </c>
      <c r="H199" s="94">
        <v>4</v>
      </c>
      <c r="I199" s="70" t="s">
        <v>619</v>
      </c>
      <c r="J199" s="70"/>
      <c r="K199" s="70"/>
      <c r="L199" s="70"/>
      <c r="M199" s="70">
        <v>0</v>
      </c>
      <c r="N199" s="71">
        <v>35149</v>
      </c>
      <c r="O199" s="72">
        <v>3</v>
      </c>
      <c r="P199" s="71"/>
      <c r="Q199" s="71">
        <f t="shared" si="40"/>
        <v>35149</v>
      </c>
      <c r="R199" s="70">
        <f t="shared" si="39"/>
        <v>1996</v>
      </c>
      <c r="S199" s="70">
        <f t="shared" si="41"/>
        <v>3</v>
      </c>
      <c r="T199" s="70">
        <f t="shared" si="42"/>
        <v>25</v>
      </c>
      <c r="U199" s="70">
        <f t="shared" si="43"/>
        <v>1995</v>
      </c>
      <c r="V199" s="73">
        <v>3762</v>
      </c>
      <c r="W199" s="70"/>
      <c r="X199" s="70"/>
      <c r="Y199" s="73">
        <v>0</v>
      </c>
      <c r="Z199" s="73">
        <f t="shared" si="44"/>
        <v>3762</v>
      </c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3">
        <f t="shared" si="45"/>
        <v>0</v>
      </c>
      <c r="AP199" s="70"/>
      <c r="AQ199" s="74">
        <f t="shared" si="46"/>
        <v>3762</v>
      </c>
      <c r="AR199" s="70" t="s">
        <v>872</v>
      </c>
      <c r="AS199" s="70"/>
      <c r="AT199" s="70"/>
      <c r="AU199" s="70"/>
      <c r="AV199" s="70"/>
      <c r="AW199" s="70"/>
      <c r="AX199" s="70" t="s">
        <v>873</v>
      </c>
      <c r="AY199" s="70"/>
      <c r="AZ199" s="70"/>
      <c r="BA199" s="70"/>
      <c r="BB199" s="70"/>
      <c r="BC199" s="70"/>
      <c r="BD199" s="72">
        <v>3</v>
      </c>
      <c r="BE199" s="70" t="s">
        <v>80</v>
      </c>
      <c r="BF199" s="73"/>
      <c r="BG199" s="70"/>
      <c r="BH199" s="70">
        <f t="shared" si="47"/>
        <v>25</v>
      </c>
      <c r="BI199" s="70" t="s">
        <v>873</v>
      </c>
      <c r="BJ199" s="74">
        <f t="shared" si="48"/>
        <v>0</v>
      </c>
      <c r="BK199" s="70"/>
      <c r="BL199" s="70" t="s">
        <v>1174</v>
      </c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</row>
    <row r="200" spans="1:76" ht="18.75" customHeight="1" x14ac:dyDescent="0.4">
      <c r="A200" s="70">
        <v>196</v>
      </c>
      <c r="B200" s="70" t="s">
        <v>619</v>
      </c>
      <c r="C200" s="70" t="s">
        <v>398</v>
      </c>
      <c r="D200" s="70"/>
      <c r="E200" s="70" t="s">
        <v>876</v>
      </c>
      <c r="F200" s="70"/>
      <c r="G200" s="94">
        <v>1</v>
      </c>
      <c r="H200" s="94">
        <v>4</v>
      </c>
      <c r="I200" s="70" t="s">
        <v>619</v>
      </c>
      <c r="J200" s="70"/>
      <c r="K200" s="70"/>
      <c r="L200" s="70"/>
      <c r="M200" s="70">
        <v>0</v>
      </c>
      <c r="N200" s="71">
        <v>35149</v>
      </c>
      <c r="O200" s="72">
        <v>2.97</v>
      </c>
      <c r="P200" s="71"/>
      <c r="Q200" s="71">
        <f t="shared" si="40"/>
        <v>35149</v>
      </c>
      <c r="R200" s="70">
        <f t="shared" si="39"/>
        <v>1996</v>
      </c>
      <c r="S200" s="70">
        <f t="shared" si="41"/>
        <v>3</v>
      </c>
      <c r="T200" s="70">
        <f t="shared" si="42"/>
        <v>25</v>
      </c>
      <c r="U200" s="70">
        <f t="shared" si="43"/>
        <v>1995</v>
      </c>
      <c r="V200" s="73">
        <v>3724</v>
      </c>
      <c r="W200" s="70"/>
      <c r="X200" s="70"/>
      <c r="Y200" s="73">
        <v>0</v>
      </c>
      <c r="Z200" s="73">
        <f t="shared" si="44"/>
        <v>3724</v>
      </c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3">
        <f t="shared" si="45"/>
        <v>0</v>
      </c>
      <c r="AP200" s="70"/>
      <c r="AQ200" s="74">
        <f t="shared" si="46"/>
        <v>3724</v>
      </c>
      <c r="AR200" s="70" t="s">
        <v>872</v>
      </c>
      <c r="AS200" s="70"/>
      <c r="AT200" s="70"/>
      <c r="AU200" s="70"/>
      <c r="AV200" s="70"/>
      <c r="AW200" s="70"/>
      <c r="AX200" s="70" t="s">
        <v>873</v>
      </c>
      <c r="AY200" s="70"/>
      <c r="AZ200" s="70"/>
      <c r="BA200" s="70"/>
      <c r="BB200" s="70"/>
      <c r="BC200" s="70"/>
      <c r="BD200" s="72">
        <v>2.97</v>
      </c>
      <c r="BE200" s="70" t="s">
        <v>80</v>
      </c>
      <c r="BF200" s="73"/>
      <c r="BG200" s="70"/>
      <c r="BH200" s="70">
        <f t="shared" si="47"/>
        <v>25</v>
      </c>
      <c r="BI200" s="70" t="s">
        <v>873</v>
      </c>
      <c r="BJ200" s="74">
        <f t="shared" si="48"/>
        <v>0</v>
      </c>
      <c r="BK200" s="70"/>
      <c r="BL200" s="70" t="s">
        <v>1175</v>
      </c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</row>
    <row r="201" spans="1:76" ht="18.75" customHeight="1" x14ac:dyDescent="0.4">
      <c r="A201" s="70">
        <v>197</v>
      </c>
      <c r="B201" s="70" t="s">
        <v>619</v>
      </c>
      <c r="C201" s="70" t="s">
        <v>399</v>
      </c>
      <c r="D201" s="70"/>
      <c r="E201" s="70" t="s">
        <v>876</v>
      </c>
      <c r="F201" s="70"/>
      <c r="G201" s="94">
        <v>1</v>
      </c>
      <c r="H201" s="94">
        <v>4</v>
      </c>
      <c r="I201" s="70" t="s">
        <v>619</v>
      </c>
      <c r="J201" s="70"/>
      <c r="K201" s="70"/>
      <c r="L201" s="70"/>
      <c r="M201" s="70">
        <v>0</v>
      </c>
      <c r="N201" s="71">
        <v>35149</v>
      </c>
      <c r="O201" s="72">
        <v>2.97</v>
      </c>
      <c r="P201" s="71"/>
      <c r="Q201" s="71">
        <f t="shared" si="40"/>
        <v>35149</v>
      </c>
      <c r="R201" s="70">
        <f t="shared" si="39"/>
        <v>1996</v>
      </c>
      <c r="S201" s="70">
        <f t="shared" si="41"/>
        <v>3</v>
      </c>
      <c r="T201" s="70">
        <f t="shared" si="42"/>
        <v>25</v>
      </c>
      <c r="U201" s="70">
        <f t="shared" si="43"/>
        <v>1995</v>
      </c>
      <c r="V201" s="73">
        <v>3724</v>
      </c>
      <c r="W201" s="70"/>
      <c r="X201" s="70"/>
      <c r="Y201" s="73">
        <v>0</v>
      </c>
      <c r="Z201" s="73">
        <f t="shared" si="44"/>
        <v>3724</v>
      </c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3">
        <f t="shared" si="45"/>
        <v>0</v>
      </c>
      <c r="AP201" s="70"/>
      <c r="AQ201" s="74">
        <f t="shared" si="46"/>
        <v>3724</v>
      </c>
      <c r="AR201" s="70" t="s">
        <v>872</v>
      </c>
      <c r="AS201" s="70"/>
      <c r="AT201" s="70"/>
      <c r="AU201" s="70"/>
      <c r="AV201" s="70"/>
      <c r="AW201" s="70"/>
      <c r="AX201" s="70" t="s">
        <v>873</v>
      </c>
      <c r="AY201" s="70"/>
      <c r="AZ201" s="70"/>
      <c r="BA201" s="70"/>
      <c r="BB201" s="70"/>
      <c r="BC201" s="70"/>
      <c r="BD201" s="72">
        <v>2.97</v>
      </c>
      <c r="BE201" s="70" t="s">
        <v>80</v>
      </c>
      <c r="BF201" s="73"/>
      <c r="BG201" s="70"/>
      <c r="BH201" s="70">
        <f t="shared" si="47"/>
        <v>25</v>
      </c>
      <c r="BI201" s="70" t="s">
        <v>873</v>
      </c>
      <c r="BJ201" s="74">
        <f t="shared" si="48"/>
        <v>0</v>
      </c>
      <c r="BK201" s="70"/>
      <c r="BL201" s="70" t="s">
        <v>1176</v>
      </c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</row>
    <row r="202" spans="1:76" ht="18.75" customHeight="1" x14ac:dyDescent="0.4">
      <c r="A202" s="70">
        <v>198</v>
      </c>
      <c r="B202" s="70" t="s">
        <v>619</v>
      </c>
      <c r="C202" s="70" t="s">
        <v>400</v>
      </c>
      <c r="D202" s="70"/>
      <c r="E202" s="70" t="s">
        <v>876</v>
      </c>
      <c r="F202" s="70"/>
      <c r="G202" s="94">
        <v>1</v>
      </c>
      <c r="H202" s="94">
        <v>4</v>
      </c>
      <c r="I202" s="70" t="s">
        <v>619</v>
      </c>
      <c r="J202" s="70"/>
      <c r="K202" s="70"/>
      <c r="L202" s="70"/>
      <c r="M202" s="70">
        <v>0</v>
      </c>
      <c r="N202" s="71">
        <v>35149</v>
      </c>
      <c r="O202" s="72">
        <v>2.92</v>
      </c>
      <c r="P202" s="71"/>
      <c r="Q202" s="71">
        <f t="shared" si="40"/>
        <v>35149</v>
      </c>
      <c r="R202" s="70">
        <f t="shared" si="39"/>
        <v>1996</v>
      </c>
      <c r="S202" s="70">
        <f t="shared" si="41"/>
        <v>3</v>
      </c>
      <c r="T202" s="70">
        <f t="shared" si="42"/>
        <v>25</v>
      </c>
      <c r="U202" s="70">
        <f t="shared" si="43"/>
        <v>1995</v>
      </c>
      <c r="V202" s="73">
        <v>3661</v>
      </c>
      <c r="W202" s="70"/>
      <c r="X202" s="70"/>
      <c r="Y202" s="73">
        <v>0</v>
      </c>
      <c r="Z202" s="73">
        <f t="shared" si="44"/>
        <v>3661</v>
      </c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3">
        <f t="shared" si="45"/>
        <v>0</v>
      </c>
      <c r="AP202" s="70"/>
      <c r="AQ202" s="74">
        <f t="shared" si="46"/>
        <v>3661</v>
      </c>
      <c r="AR202" s="70" t="s">
        <v>872</v>
      </c>
      <c r="AS202" s="70"/>
      <c r="AT202" s="70"/>
      <c r="AU202" s="70"/>
      <c r="AV202" s="70"/>
      <c r="AW202" s="70"/>
      <c r="AX202" s="70" t="s">
        <v>873</v>
      </c>
      <c r="AY202" s="70"/>
      <c r="AZ202" s="70"/>
      <c r="BA202" s="70"/>
      <c r="BB202" s="70"/>
      <c r="BC202" s="70"/>
      <c r="BD202" s="72">
        <v>2.92</v>
      </c>
      <c r="BE202" s="70" t="s">
        <v>80</v>
      </c>
      <c r="BF202" s="73"/>
      <c r="BG202" s="70"/>
      <c r="BH202" s="70">
        <f t="shared" si="47"/>
        <v>25</v>
      </c>
      <c r="BI202" s="70" t="s">
        <v>873</v>
      </c>
      <c r="BJ202" s="74">
        <f t="shared" si="48"/>
        <v>0</v>
      </c>
      <c r="BK202" s="70"/>
      <c r="BL202" s="70" t="s">
        <v>1177</v>
      </c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</row>
    <row r="203" spans="1:76" ht="18.75" customHeight="1" x14ac:dyDescent="0.4">
      <c r="A203" s="70">
        <v>199</v>
      </c>
      <c r="B203" s="70" t="s">
        <v>619</v>
      </c>
      <c r="C203" s="70" t="s">
        <v>401</v>
      </c>
      <c r="D203" s="70"/>
      <c r="E203" s="70" t="s">
        <v>876</v>
      </c>
      <c r="F203" s="70"/>
      <c r="G203" s="94">
        <v>1</v>
      </c>
      <c r="H203" s="94">
        <v>4</v>
      </c>
      <c r="I203" s="70" t="s">
        <v>619</v>
      </c>
      <c r="J203" s="70"/>
      <c r="K203" s="70"/>
      <c r="L203" s="70"/>
      <c r="M203" s="70">
        <v>0</v>
      </c>
      <c r="N203" s="71">
        <v>35149</v>
      </c>
      <c r="O203" s="72">
        <v>3.02</v>
      </c>
      <c r="P203" s="71"/>
      <c r="Q203" s="71">
        <f t="shared" si="40"/>
        <v>35149</v>
      </c>
      <c r="R203" s="70">
        <f t="shared" si="39"/>
        <v>1996</v>
      </c>
      <c r="S203" s="70">
        <f t="shared" si="41"/>
        <v>3</v>
      </c>
      <c r="T203" s="70">
        <f t="shared" si="42"/>
        <v>25</v>
      </c>
      <c r="U203" s="70">
        <f t="shared" si="43"/>
        <v>1995</v>
      </c>
      <c r="V203" s="73">
        <v>3787</v>
      </c>
      <c r="W203" s="70"/>
      <c r="X203" s="70"/>
      <c r="Y203" s="73">
        <v>0</v>
      </c>
      <c r="Z203" s="73">
        <f t="shared" si="44"/>
        <v>3787</v>
      </c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3">
        <f t="shared" si="45"/>
        <v>0</v>
      </c>
      <c r="AP203" s="70"/>
      <c r="AQ203" s="74">
        <f t="shared" si="46"/>
        <v>3787</v>
      </c>
      <c r="AR203" s="70" t="s">
        <v>872</v>
      </c>
      <c r="AS203" s="70"/>
      <c r="AT203" s="70"/>
      <c r="AU203" s="70"/>
      <c r="AV203" s="70"/>
      <c r="AW203" s="70"/>
      <c r="AX203" s="70" t="s">
        <v>873</v>
      </c>
      <c r="AY203" s="70"/>
      <c r="AZ203" s="70"/>
      <c r="BA203" s="70"/>
      <c r="BB203" s="70"/>
      <c r="BC203" s="70"/>
      <c r="BD203" s="72">
        <v>3.02</v>
      </c>
      <c r="BE203" s="70" t="s">
        <v>80</v>
      </c>
      <c r="BF203" s="73"/>
      <c r="BG203" s="70"/>
      <c r="BH203" s="70">
        <f t="shared" si="47"/>
        <v>25</v>
      </c>
      <c r="BI203" s="70" t="s">
        <v>873</v>
      </c>
      <c r="BJ203" s="74">
        <f t="shared" si="48"/>
        <v>0</v>
      </c>
      <c r="BK203" s="70"/>
      <c r="BL203" s="70" t="s">
        <v>1178</v>
      </c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</row>
    <row r="204" spans="1:76" ht="18.75" customHeight="1" x14ac:dyDescent="0.4">
      <c r="A204" s="70">
        <v>200</v>
      </c>
      <c r="B204" s="70" t="s">
        <v>619</v>
      </c>
      <c r="C204" s="70" t="s">
        <v>402</v>
      </c>
      <c r="D204" s="70"/>
      <c r="E204" s="70" t="s">
        <v>876</v>
      </c>
      <c r="F204" s="70"/>
      <c r="G204" s="94">
        <v>1</v>
      </c>
      <c r="H204" s="94">
        <v>4</v>
      </c>
      <c r="I204" s="70" t="s">
        <v>619</v>
      </c>
      <c r="J204" s="70"/>
      <c r="K204" s="70"/>
      <c r="L204" s="70"/>
      <c r="M204" s="70">
        <v>0</v>
      </c>
      <c r="N204" s="71">
        <v>35149</v>
      </c>
      <c r="O204" s="72">
        <v>3.16</v>
      </c>
      <c r="P204" s="71"/>
      <c r="Q204" s="71">
        <f t="shared" si="40"/>
        <v>35149</v>
      </c>
      <c r="R204" s="70">
        <f t="shared" si="39"/>
        <v>1996</v>
      </c>
      <c r="S204" s="70">
        <f t="shared" si="41"/>
        <v>3</v>
      </c>
      <c r="T204" s="70">
        <f t="shared" si="42"/>
        <v>25</v>
      </c>
      <c r="U204" s="70">
        <f t="shared" si="43"/>
        <v>1995</v>
      </c>
      <c r="V204" s="73">
        <v>3962</v>
      </c>
      <c r="W204" s="70"/>
      <c r="X204" s="70"/>
      <c r="Y204" s="73">
        <v>0</v>
      </c>
      <c r="Z204" s="73">
        <f t="shared" si="44"/>
        <v>3962</v>
      </c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3">
        <f t="shared" si="45"/>
        <v>0</v>
      </c>
      <c r="AP204" s="70"/>
      <c r="AQ204" s="74">
        <f t="shared" si="46"/>
        <v>3962</v>
      </c>
      <c r="AR204" s="70" t="s">
        <v>872</v>
      </c>
      <c r="AS204" s="70"/>
      <c r="AT204" s="70"/>
      <c r="AU204" s="70"/>
      <c r="AV204" s="70"/>
      <c r="AW204" s="70"/>
      <c r="AX204" s="70" t="s">
        <v>873</v>
      </c>
      <c r="AY204" s="70"/>
      <c r="AZ204" s="70"/>
      <c r="BA204" s="70"/>
      <c r="BB204" s="70"/>
      <c r="BC204" s="70"/>
      <c r="BD204" s="72">
        <v>3.16</v>
      </c>
      <c r="BE204" s="70" t="s">
        <v>80</v>
      </c>
      <c r="BF204" s="73"/>
      <c r="BG204" s="70"/>
      <c r="BH204" s="70">
        <f t="shared" si="47"/>
        <v>25</v>
      </c>
      <c r="BI204" s="70" t="s">
        <v>873</v>
      </c>
      <c r="BJ204" s="74">
        <f t="shared" si="48"/>
        <v>0</v>
      </c>
      <c r="BK204" s="70"/>
      <c r="BL204" s="70" t="s">
        <v>1179</v>
      </c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</row>
    <row r="205" spans="1:76" ht="18.75" customHeight="1" x14ac:dyDescent="0.4">
      <c r="A205" s="70">
        <v>201</v>
      </c>
      <c r="B205" s="70" t="s">
        <v>619</v>
      </c>
      <c r="C205" s="70" t="s">
        <v>403</v>
      </c>
      <c r="D205" s="70"/>
      <c r="E205" s="70" t="s">
        <v>876</v>
      </c>
      <c r="F205" s="70"/>
      <c r="G205" s="94">
        <v>1</v>
      </c>
      <c r="H205" s="94">
        <v>4</v>
      </c>
      <c r="I205" s="70" t="s">
        <v>619</v>
      </c>
      <c r="J205" s="70"/>
      <c r="K205" s="70"/>
      <c r="L205" s="70"/>
      <c r="M205" s="70">
        <v>0</v>
      </c>
      <c r="N205" s="71">
        <v>35149</v>
      </c>
      <c r="O205" s="72">
        <v>2.99</v>
      </c>
      <c r="P205" s="71"/>
      <c r="Q205" s="71">
        <f t="shared" si="40"/>
        <v>35149</v>
      </c>
      <c r="R205" s="70">
        <f t="shared" si="39"/>
        <v>1996</v>
      </c>
      <c r="S205" s="70">
        <f t="shared" si="41"/>
        <v>3</v>
      </c>
      <c r="T205" s="70">
        <f t="shared" si="42"/>
        <v>25</v>
      </c>
      <c r="U205" s="70">
        <f t="shared" si="43"/>
        <v>1995</v>
      </c>
      <c r="V205" s="73">
        <v>3749</v>
      </c>
      <c r="W205" s="70"/>
      <c r="X205" s="70"/>
      <c r="Y205" s="73">
        <v>0</v>
      </c>
      <c r="Z205" s="73">
        <f t="shared" si="44"/>
        <v>3749</v>
      </c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3">
        <f t="shared" si="45"/>
        <v>0</v>
      </c>
      <c r="AP205" s="70"/>
      <c r="AQ205" s="74">
        <f t="shared" si="46"/>
        <v>3749</v>
      </c>
      <c r="AR205" s="70" t="s">
        <v>872</v>
      </c>
      <c r="AS205" s="70"/>
      <c r="AT205" s="70"/>
      <c r="AU205" s="70"/>
      <c r="AV205" s="70"/>
      <c r="AW205" s="70"/>
      <c r="AX205" s="70" t="s">
        <v>873</v>
      </c>
      <c r="AY205" s="70"/>
      <c r="AZ205" s="70"/>
      <c r="BA205" s="70"/>
      <c r="BB205" s="70"/>
      <c r="BC205" s="70"/>
      <c r="BD205" s="72">
        <v>2.99</v>
      </c>
      <c r="BE205" s="70" t="s">
        <v>80</v>
      </c>
      <c r="BF205" s="73"/>
      <c r="BG205" s="70"/>
      <c r="BH205" s="70">
        <f t="shared" si="47"/>
        <v>25</v>
      </c>
      <c r="BI205" s="70" t="s">
        <v>873</v>
      </c>
      <c r="BJ205" s="74">
        <f t="shared" si="48"/>
        <v>0</v>
      </c>
      <c r="BK205" s="70"/>
      <c r="BL205" s="70" t="s">
        <v>1180</v>
      </c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</row>
    <row r="206" spans="1:76" ht="18.75" customHeight="1" x14ac:dyDescent="0.4">
      <c r="A206" s="70">
        <v>202</v>
      </c>
      <c r="B206" s="70" t="s">
        <v>619</v>
      </c>
      <c r="C206" s="70" t="s">
        <v>404</v>
      </c>
      <c r="D206" s="70"/>
      <c r="E206" s="70" t="s">
        <v>876</v>
      </c>
      <c r="F206" s="70"/>
      <c r="G206" s="94">
        <v>1</v>
      </c>
      <c r="H206" s="94">
        <v>4</v>
      </c>
      <c r="I206" s="70" t="s">
        <v>619</v>
      </c>
      <c r="J206" s="70"/>
      <c r="K206" s="70"/>
      <c r="L206" s="70"/>
      <c r="M206" s="70">
        <v>0</v>
      </c>
      <c r="N206" s="71">
        <v>35149</v>
      </c>
      <c r="O206" s="72">
        <v>3.02</v>
      </c>
      <c r="P206" s="71"/>
      <c r="Q206" s="71">
        <f t="shared" si="40"/>
        <v>35149</v>
      </c>
      <c r="R206" s="70">
        <f t="shared" si="39"/>
        <v>1996</v>
      </c>
      <c r="S206" s="70">
        <f t="shared" si="41"/>
        <v>3</v>
      </c>
      <c r="T206" s="70">
        <f t="shared" si="42"/>
        <v>25</v>
      </c>
      <c r="U206" s="70">
        <f t="shared" si="43"/>
        <v>1995</v>
      </c>
      <c r="V206" s="73">
        <v>3787</v>
      </c>
      <c r="W206" s="70"/>
      <c r="X206" s="70"/>
      <c r="Y206" s="73">
        <v>0</v>
      </c>
      <c r="Z206" s="73">
        <f t="shared" si="44"/>
        <v>3787</v>
      </c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3">
        <f t="shared" si="45"/>
        <v>0</v>
      </c>
      <c r="AP206" s="70"/>
      <c r="AQ206" s="74">
        <f t="shared" si="46"/>
        <v>3787</v>
      </c>
      <c r="AR206" s="70" t="s">
        <v>872</v>
      </c>
      <c r="AS206" s="70"/>
      <c r="AT206" s="70"/>
      <c r="AU206" s="70"/>
      <c r="AV206" s="70"/>
      <c r="AW206" s="70"/>
      <c r="AX206" s="70" t="s">
        <v>873</v>
      </c>
      <c r="AY206" s="70"/>
      <c r="AZ206" s="70"/>
      <c r="BA206" s="70"/>
      <c r="BB206" s="70"/>
      <c r="BC206" s="70"/>
      <c r="BD206" s="72">
        <v>3.02</v>
      </c>
      <c r="BE206" s="70" t="s">
        <v>80</v>
      </c>
      <c r="BF206" s="73"/>
      <c r="BG206" s="70"/>
      <c r="BH206" s="70">
        <f t="shared" si="47"/>
        <v>25</v>
      </c>
      <c r="BI206" s="70" t="s">
        <v>873</v>
      </c>
      <c r="BJ206" s="74">
        <f t="shared" si="48"/>
        <v>0</v>
      </c>
      <c r="BK206" s="70"/>
      <c r="BL206" s="70" t="s">
        <v>1181</v>
      </c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</row>
    <row r="207" spans="1:76" ht="18.75" customHeight="1" x14ac:dyDescent="0.4">
      <c r="A207" s="70">
        <v>203</v>
      </c>
      <c r="B207" s="70" t="s">
        <v>619</v>
      </c>
      <c r="C207" s="70" t="s">
        <v>405</v>
      </c>
      <c r="D207" s="70"/>
      <c r="E207" s="70" t="s">
        <v>876</v>
      </c>
      <c r="F207" s="70"/>
      <c r="G207" s="94">
        <v>1</v>
      </c>
      <c r="H207" s="94">
        <v>4</v>
      </c>
      <c r="I207" s="70" t="s">
        <v>619</v>
      </c>
      <c r="J207" s="70"/>
      <c r="K207" s="70"/>
      <c r="L207" s="70"/>
      <c r="M207" s="70">
        <v>0</v>
      </c>
      <c r="N207" s="71">
        <v>35149</v>
      </c>
      <c r="O207" s="72">
        <v>2.85</v>
      </c>
      <c r="P207" s="71"/>
      <c r="Q207" s="71">
        <f t="shared" si="40"/>
        <v>35149</v>
      </c>
      <c r="R207" s="70">
        <f t="shared" si="39"/>
        <v>1996</v>
      </c>
      <c r="S207" s="70">
        <f t="shared" si="41"/>
        <v>3</v>
      </c>
      <c r="T207" s="70">
        <f t="shared" si="42"/>
        <v>25</v>
      </c>
      <c r="U207" s="70">
        <f t="shared" si="43"/>
        <v>1995</v>
      </c>
      <c r="V207" s="73">
        <v>3573</v>
      </c>
      <c r="W207" s="70"/>
      <c r="X207" s="70"/>
      <c r="Y207" s="73">
        <v>0</v>
      </c>
      <c r="Z207" s="73">
        <f t="shared" si="44"/>
        <v>3573</v>
      </c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3">
        <f t="shared" si="45"/>
        <v>0</v>
      </c>
      <c r="AP207" s="70"/>
      <c r="AQ207" s="74">
        <f t="shared" si="46"/>
        <v>3573</v>
      </c>
      <c r="AR207" s="70" t="s">
        <v>872</v>
      </c>
      <c r="AS207" s="70"/>
      <c r="AT207" s="70"/>
      <c r="AU207" s="70"/>
      <c r="AV207" s="70"/>
      <c r="AW207" s="70"/>
      <c r="AX207" s="70" t="s">
        <v>873</v>
      </c>
      <c r="AY207" s="70"/>
      <c r="AZ207" s="70"/>
      <c r="BA207" s="70"/>
      <c r="BB207" s="70"/>
      <c r="BC207" s="70"/>
      <c r="BD207" s="72">
        <v>2.85</v>
      </c>
      <c r="BE207" s="70" t="s">
        <v>80</v>
      </c>
      <c r="BF207" s="73"/>
      <c r="BG207" s="70"/>
      <c r="BH207" s="70">
        <f t="shared" si="47"/>
        <v>25</v>
      </c>
      <c r="BI207" s="70" t="s">
        <v>873</v>
      </c>
      <c r="BJ207" s="74">
        <f t="shared" si="48"/>
        <v>0</v>
      </c>
      <c r="BK207" s="70"/>
      <c r="BL207" s="70" t="s">
        <v>1182</v>
      </c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</row>
    <row r="208" spans="1:76" ht="18.75" customHeight="1" x14ac:dyDescent="0.4">
      <c r="A208" s="70">
        <v>204</v>
      </c>
      <c r="B208" s="70" t="s">
        <v>619</v>
      </c>
      <c r="C208" s="70" t="s">
        <v>406</v>
      </c>
      <c r="D208" s="70"/>
      <c r="E208" s="70" t="s">
        <v>876</v>
      </c>
      <c r="F208" s="70"/>
      <c r="G208" s="94">
        <v>1</v>
      </c>
      <c r="H208" s="94">
        <v>4</v>
      </c>
      <c r="I208" s="70" t="s">
        <v>619</v>
      </c>
      <c r="J208" s="70"/>
      <c r="K208" s="70"/>
      <c r="L208" s="70"/>
      <c r="M208" s="70">
        <v>0</v>
      </c>
      <c r="N208" s="71">
        <v>35149</v>
      </c>
      <c r="O208" s="72">
        <v>3.01</v>
      </c>
      <c r="P208" s="71"/>
      <c r="Q208" s="71">
        <f t="shared" si="40"/>
        <v>35149</v>
      </c>
      <c r="R208" s="70">
        <f t="shared" si="39"/>
        <v>1996</v>
      </c>
      <c r="S208" s="70">
        <f t="shared" si="41"/>
        <v>3</v>
      </c>
      <c r="T208" s="70">
        <f t="shared" si="42"/>
        <v>25</v>
      </c>
      <c r="U208" s="70">
        <f t="shared" si="43"/>
        <v>1995</v>
      </c>
      <c r="V208" s="73">
        <v>3774</v>
      </c>
      <c r="W208" s="70"/>
      <c r="X208" s="70"/>
      <c r="Y208" s="73">
        <v>0</v>
      </c>
      <c r="Z208" s="73">
        <f t="shared" si="44"/>
        <v>3774</v>
      </c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3">
        <f t="shared" si="45"/>
        <v>0</v>
      </c>
      <c r="AP208" s="70"/>
      <c r="AQ208" s="74">
        <f t="shared" si="46"/>
        <v>3774</v>
      </c>
      <c r="AR208" s="70" t="s">
        <v>872</v>
      </c>
      <c r="AS208" s="70"/>
      <c r="AT208" s="70"/>
      <c r="AU208" s="70"/>
      <c r="AV208" s="70"/>
      <c r="AW208" s="70"/>
      <c r="AX208" s="70" t="s">
        <v>873</v>
      </c>
      <c r="AY208" s="70"/>
      <c r="AZ208" s="70"/>
      <c r="BA208" s="70"/>
      <c r="BB208" s="70"/>
      <c r="BC208" s="70"/>
      <c r="BD208" s="72">
        <v>3.01</v>
      </c>
      <c r="BE208" s="70" t="s">
        <v>80</v>
      </c>
      <c r="BF208" s="73"/>
      <c r="BG208" s="70"/>
      <c r="BH208" s="70">
        <f t="shared" si="47"/>
        <v>25</v>
      </c>
      <c r="BI208" s="70" t="s">
        <v>873</v>
      </c>
      <c r="BJ208" s="74">
        <f t="shared" si="48"/>
        <v>0</v>
      </c>
      <c r="BK208" s="70"/>
      <c r="BL208" s="70" t="s">
        <v>1183</v>
      </c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</row>
    <row r="209" spans="1:76" ht="18.75" customHeight="1" x14ac:dyDescent="0.4">
      <c r="A209" s="70">
        <v>205</v>
      </c>
      <c r="B209" s="70" t="s">
        <v>619</v>
      </c>
      <c r="C209" s="70" t="s">
        <v>407</v>
      </c>
      <c r="D209" s="70"/>
      <c r="E209" s="70" t="s">
        <v>876</v>
      </c>
      <c r="F209" s="70"/>
      <c r="G209" s="94">
        <v>1</v>
      </c>
      <c r="H209" s="94">
        <v>4</v>
      </c>
      <c r="I209" s="70" t="s">
        <v>619</v>
      </c>
      <c r="J209" s="70"/>
      <c r="K209" s="70"/>
      <c r="L209" s="70"/>
      <c r="M209" s="70">
        <v>0</v>
      </c>
      <c r="N209" s="71">
        <v>35149</v>
      </c>
      <c r="O209" s="72">
        <v>3.07</v>
      </c>
      <c r="P209" s="71"/>
      <c r="Q209" s="71">
        <f t="shared" si="40"/>
        <v>35149</v>
      </c>
      <c r="R209" s="70">
        <f t="shared" si="39"/>
        <v>1996</v>
      </c>
      <c r="S209" s="70">
        <f t="shared" si="41"/>
        <v>3</v>
      </c>
      <c r="T209" s="70">
        <f t="shared" si="42"/>
        <v>25</v>
      </c>
      <c r="U209" s="70">
        <f t="shared" si="43"/>
        <v>1995</v>
      </c>
      <c r="V209" s="73">
        <v>3849</v>
      </c>
      <c r="W209" s="70"/>
      <c r="X209" s="70"/>
      <c r="Y209" s="73">
        <v>0</v>
      </c>
      <c r="Z209" s="73">
        <f t="shared" si="44"/>
        <v>3849</v>
      </c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3">
        <f t="shared" si="45"/>
        <v>0</v>
      </c>
      <c r="AP209" s="70"/>
      <c r="AQ209" s="74">
        <f t="shared" si="46"/>
        <v>3849</v>
      </c>
      <c r="AR209" s="70" t="s">
        <v>872</v>
      </c>
      <c r="AS209" s="70"/>
      <c r="AT209" s="70"/>
      <c r="AU209" s="70"/>
      <c r="AV209" s="70"/>
      <c r="AW209" s="70"/>
      <c r="AX209" s="70" t="s">
        <v>873</v>
      </c>
      <c r="AY209" s="70"/>
      <c r="AZ209" s="70"/>
      <c r="BA209" s="70"/>
      <c r="BB209" s="70"/>
      <c r="BC209" s="70"/>
      <c r="BD209" s="72">
        <v>3.07</v>
      </c>
      <c r="BE209" s="70" t="s">
        <v>80</v>
      </c>
      <c r="BF209" s="73"/>
      <c r="BG209" s="70"/>
      <c r="BH209" s="70">
        <f t="shared" si="47"/>
        <v>25</v>
      </c>
      <c r="BI209" s="70" t="s">
        <v>873</v>
      </c>
      <c r="BJ209" s="74">
        <f t="shared" si="48"/>
        <v>0</v>
      </c>
      <c r="BK209" s="70"/>
      <c r="BL209" s="70" t="s">
        <v>1184</v>
      </c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</row>
    <row r="210" spans="1:76" ht="18.75" customHeight="1" x14ac:dyDescent="0.4">
      <c r="A210" s="70">
        <v>206</v>
      </c>
      <c r="B210" s="70" t="s">
        <v>619</v>
      </c>
      <c r="C210" s="70" t="s">
        <v>408</v>
      </c>
      <c r="D210" s="70"/>
      <c r="E210" s="70" t="s">
        <v>876</v>
      </c>
      <c r="F210" s="70"/>
      <c r="G210" s="94">
        <v>1</v>
      </c>
      <c r="H210" s="94">
        <v>4</v>
      </c>
      <c r="I210" s="70" t="s">
        <v>619</v>
      </c>
      <c r="J210" s="70"/>
      <c r="K210" s="70"/>
      <c r="L210" s="70"/>
      <c r="M210" s="70">
        <v>0</v>
      </c>
      <c r="N210" s="71">
        <v>35149</v>
      </c>
      <c r="O210" s="72">
        <v>2.98</v>
      </c>
      <c r="P210" s="71"/>
      <c r="Q210" s="71">
        <f t="shared" si="40"/>
        <v>35149</v>
      </c>
      <c r="R210" s="70">
        <f t="shared" si="39"/>
        <v>1996</v>
      </c>
      <c r="S210" s="70">
        <f t="shared" si="41"/>
        <v>3</v>
      </c>
      <c r="T210" s="70">
        <f t="shared" si="42"/>
        <v>25</v>
      </c>
      <c r="U210" s="70">
        <f t="shared" si="43"/>
        <v>1995</v>
      </c>
      <c r="V210" s="73">
        <v>3736</v>
      </c>
      <c r="W210" s="70"/>
      <c r="X210" s="70"/>
      <c r="Y210" s="73">
        <v>0</v>
      </c>
      <c r="Z210" s="73">
        <f t="shared" si="44"/>
        <v>3736</v>
      </c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3">
        <f t="shared" si="45"/>
        <v>0</v>
      </c>
      <c r="AP210" s="70"/>
      <c r="AQ210" s="74">
        <f t="shared" si="46"/>
        <v>3736</v>
      </c>
      <c r="AR210" s="70" t="s">
        <v>872</v>
      </c>
      <c r="AS210" s="70"/>
      <c r="AT210" s="70"/>
      <c r="AU210" s="70"/>
      <c r="AV210" s="70"/>
      <c r="AW210" s="70"/>
      <c r="AX210" s="70" t="s">
        <v>873</v>
      </c>
      <c r="AY210" s="70"/>
      <c r="AZ210" s="70"/>
      <c r="BA210" s="70"/>
      <c r="BB210" s="70"/>
      <c r="BC210" s="70"/>
      <c r="BD210" s="72">
        <v>2.98</v>
      </c>
      <c r="BE210" s="70" t="s">
        <v>80</v>
      </c>
      <c r="BF210" s="73"/>
      <c r="BG210" s="70"/>
      <c r="BH210" s="70">
        <f t="shared" si="47"/>
        <v>25</v>
      </c>
      <c r="BI210" s="70" t="s">
        <v>873</v>
      </c>
      <c r="BJ210" s="74">
        <f t="shared" si="48"/>
        <v>0</v>
      </c>
      <c r="BK210" s="70"/>
      <c r="BL210" s="70" t="s">
        <v>1185</v>
      </c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</row>
    <row r="211" spans="1:76" ht="18.75" customHeight="1" x14ac:dyDescent="0.4">
      <c r="A211" s="70">
        <v>207</v>
      </c>
      <c r="B211" s="70" t="s">
        <v>619</v>
      </c>
      <c r="C211" s="70" t="s">
        <v>409</v>
      </c>
      <c r="D211" s="70"/>
      <c r="E211" s="70" t="s">
        <v>876</v>
      </c>
      <c r="F211" s="70"/>
      <c r="G211" s="94">
        <v>1</v>
      </c>
      <c r="H211" s="94">
        <v>4</v>
      </c>
      <c r="I211" s="70" t="s">
        <v>619</v>
      </c>
      <c r="J211" s="70"/>
      <c r="K211" s="70"/>
      <c r="L211" s="70"/>
      <c r="M211" s="70">
        <v>0</v>
      </c>
      <c r="N211" s="71">
        <v>35149</v>
      </c>
      <c r="O211" s="72">
        <v>3.04</v>
      </c>
      <c r="P211" s="71"/>
      <c r="Q211" s="71">
        <f t="shared" si="40"/>
        <v>35149</v>
      </c>
      <c r="R211" s="70">
        <f t="shared" si="39"/>
        <v>1996</v>
      </c>
      <c r="S211" s="70">
        <f t="shared" si="41"/>
        <v>3</v>
      </c>
      <c r="T211" s="70">
        <f t="shared" si="42"/>
        <v>25</v>
      </c>
      <c r="U211" s="70">
        <f t="shared" si="43"/>
        <v>1995</v>
      </c>
      <c r="V211" s="73">
        <v>3812</v>
      </c>
      <c r="W211" s="70"/>
      <c r="X211" s="70"/>
      <c r="Y211" s="73">
        <v>0</v>
      </c>
      <c r="Z211" s="73">
        <f t="shared" si="44"/>
        <v>3812</v>
      </c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3">
        <f t="shared" si="45"/>
        <v>0</v>
      </c>
      <c r="AP211" s="70"/>
      <c r="AQ211" s="74">
        <f t="shared" si="46"/>
        <v>3812</v>
      </c>
      <c r="AR211" s="70" t="s">
        <v>872</v>
      </c>
      <c r="AS211" s="70"/>
      <c r="AT211" s="70"/>
      <c r="AU211" s="70"/>
      <c r="AV211" s="70"/>
      <c r="AW211" s="70"/>
      <c r="AX211" s="70" t="s">
        <v>873</v>
      </c>
      <c r="AY211" s="70"/>
      <c r="AZ211" s="70"/>
      <c r="BA211" s="70"/>
      <c r="BB211" s="70"/>
      <c r="BC211" s="70"/>
      <c r="BD211" s="72">
        <v>3.04</v>
      </c>
      <c r="BE211" s="70" t="s">
        <v>80</v>
      </c>
      <c r="BF211" s="73"/>
      <c r="BG211" s="70"/>
      <c r="BH211" s="70">
        <f t="shared" si="47"/>
        <v>25</v>
      </c>
      <c r="BI211" s="70" t="s">
        <v>873</v>
      </c>
      <c r="BJ211" s="74">
        <f t="shared" si="48"/>
        <v>0</v>
      </c>
      <c r="BK211" s="70"/>
      <c r="BL211" s="70" t="s">
        <v>1186</v>
      </c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</row>
    <row r="212" spans="1:76" ht="18.75" customHeight="1" x14ac:dyDescent="0.4">
      <c r="A212" s="70">
        <v>208</v>
      </c>
      <c r="B212" s="70" t="s">
        <v>619</v>
      </c>
      <c r="C212" s="70" t="s">
        <v>410</v>
      </c>
      <c r="D212" s="70"/>
      <c r="E212" s="70" t="s">
        <v>876</v>
      </c>
      <c r="F212" s="70"/>
      <c r="G212" s="94">
        <v>1</v>
      </c>
      <c r="H212" s="94">
        <v>4</v>
      </c>
      <c r="I212" s="70" t="s">
        <v>619</v>
      </c>
      <c r="J212" s="70"/>
      <c r="K212" s="70"/>
      <c r="L212" s="70"/>
      <c r="M212" s="70">
        <v>0</v>
      </c>
      <c r="N212" s="71">
        <v>35149</v>
      </c>
      <c r="O212" s="72">
        <v>2.99</v>
      </c>
      <c r="P212" s="71"/>
      <c r="Q212" s="71">
        <f t="shared" si="40"/>
        <v>35149</v>
      </c>
      <c r="R212" s="70">
        <f t="shared" si="39"/>
        <v>1996</v>
      </c>
      <c r="S212" s="70">
        <f t="shared" si="41"/>
        <v>3</v>
      </c>
      <c r="T212" s="70">
        <f t="shared" si="42"/>
        <v>25</v>
      </c>
      <c r="U212" s="70">
        <f t="shared" si="43"/>
        <v>1995</v>
      </c>
      <c r="V212" s="73">
        <v>3749</v>
      </c>
      <c r="W212" s="70"/>
      <c r="X212" s="70"/>
      <c r="Y212" s="73">
        <v>0</v>
      </c>
      <c r="Z212" s="73">
        <f t="shared" si="44"/>
        <v>3749</v>
      </c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3">
        <f t="shared" si="45"/>
        <v>0</v>
      </c>
      <c r="AP212" s="70"/>
      <c r="AQ212" s="74">
        <f t="shared" si="46"/>
        <v>3749</v>
      </c>
      <c r="AR212" s="70" t="s">
        <v>872</v>
      </c>
      <c r="AS212" s="70"/>
      <c r="AT212" s="70"/>
      <c r="AU212" s="70"/>
      <c r="AV212" s="70"/>
      <c r="AW212" s="70"/>
      <c r="AX212" s="70" t="s">
        <v>873</v>
      </c>
      <c r="AY212" s="70"/>
      <c r="AZ212" s="70"/>
      <c r="BA212" s="70"/>
      <c r="BB212" s="70"/>
      <c r="BC212" s="70"/>
      <c r="BD212" s="72">
        <v>2.99</v>
      </c>
      <c r="BE212" s="70" t="s">
        <v>80</v>
      </c>
      <c r="BF212" s="73"/>
      <c r="BG212" s="70"/>
      <c r="BH212" s="70">
        <f t="shared" si="47"/>
        <v>25</v>
      </c>
      <c r="BI212" s="70" t="s">
        <v>873</v>
      </c>
      <c r="BJ212" s="74">
        <f t="shared" si="48"/>
        <v>0</v>
      </c>
      <c r="BK212" s="70"/>
      <c r="BL212" s="70" t="s">
        <v>1187</v>
      </c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</row>
    <row r="213" spans="1:76" ht="18.75" customHeight="1" x14ac:dyDescent="0.4">
      <c r="A213" s="70">
        <v>209</v>
      </c>
      <c r="B213" s="70" t="s">
        <v>619</v>
      </c>
      <c r="C213" s="70" t="s">
        <v>411</v>
      </c>
      <c r="D213" s="70"/>
      <c r="E213" s="70" t="s">
        <v>876</v>
      </c>
      <c r="F213" s="70"/>
      <c r="G213" s="94">
        <v>1</v>
      </c>
      <c r="H213" s="94">
        <v>4</v>
      </c>
      <c r="I213" s="70" t="s">
        <v>619</v>
      </c>
      <c r="J213" s="70"/>
      <c r="K213" s="70"/>
      <c r="L213" s="70"/>
      <c r="M213" s="70">
        <v>0</v>
      </c>
      <c r="N213" s="71">
        <v>35149</v>
      </c>
      <c r="O213" s="72">
        <v>3.98</v>
      </c>
      <c r="P213" s="71"/>
      <c r="Q213" s="71">
        <f t="shared" si="40"/>
        <v>35149</v>
      </c>
      <c r="R213" s="70">
        <f t="shared" ref="R213:R253" si="49">YEAR(Q213)</f>
        <v>1996</v>
      </c>
      <c r="S213" s="70">
        <f t="shared" si="41"/>
        <v>3</v>
      </c>
      <c r="T213" s="70">
        <f t="shared" si="42"/>
        <v>25</v>
      </c>
      <c r="U213" s="70">
        <f t="shared" si="43"/>
        <v>1995</v>
      </c>
      <c r="V213" s="73">
        <v>4990</v>
      </c>
      <c r="W213" s="70"/>
      <c r="X213" s="70"/>
      <c r="Y213" s="73">
        <v>0</v>
      </c>
      <c r="Z213" s="73">
        <f t="shared" si="44"/>
        <v>4990</v>
      </c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3">
        <f t="shared" si="45"/>
        <v>0</v>
      </c>
      <c r="AP213" s="70"/>
      <c r="AQ213" s="74">
        <f t="shared" si="46"/>
        <v>4990</v>
      </c>
      <c r="AR213" s="70" t="s">
        <v>872</v>
      </c>
      <c r="AS213" s="70"/>
      <c r="AT213" s="70"/>
      <c r="AU213" s="70"/>
      <c r="AV213" s="70"/>
      <c r="AW213" s="70"/>
      <c r="AX213" s="70" t="s">
        <v>873</v>
      </c>
      <c r="AY213" s="70"/>
      <c r="AZ213" s="70"/>
      <c r="BA213" s="70"/>
      <c r="BB213" s="70"/>
      <c r="BC213" s="70"/>
      <c r="BD213" s="72">
        <v>3.98</v>
      </c>
      <c r="BE213" s="70" t="s">
        <v>80</v>
      </c>
      <c r="BF213" s="73"/>
      <c r="BG213" s="70"/>
      <c r="BH213" s="70">
        <f t="shared" si="47"/>
        <v>25</v>
      </c>
      <c r="BI213" s="70" t="s">
        <v>873</v>
      </c>
      <c r="BJ213" s="74">
        <f t="shared" si="48"/>
        <v>0</v>
      </c>
      <c r="BK213" s="70"/>
      <c r="BL213" s="70" t="s">
        <v>1188</v>
      </c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</row>
    <row r="214" spans="1:76" ht="18.75" customHeight="1" x14ac:dyDescent="0.4">
      <c r="A214" s="70">
        <v>210</v>
      </c>
      <c r="B214" s="70" t="s">
        <v>619</v>
      </c>
      <c r="C214" s="70" t="s">
        <v>412</v>
      </c>
      <c r="D214" s="70"/>
      <c r="E214" s="70" t="s">
        <v>876</v>
      </c>
      <c r="F214" s="70"/>
      <c r="G214" s="94">
        <v>1</v>
      </c>
      <c r="H214" s="94">
        <v>4</v>
      </c>
      <c r="I214" s="70" t="s">
        <v>619</v>
      </c>
      <c r="J214" s="70"/>
      <c r="K214" s="70"/>
      <c r="L214" s="70"/>
      <c r="M214" s="70">
        <v>0</v>
      </c>
      <c r="N214" s="71">
        <v>35149</v>
      </c>
      <c r="O214" s="72">
        <v>2.97</v>
      </c>
      <c r="P214" s="71"/>
      <c r="Q214" s="71">
        <f t="shared" si="40"/>
        <v>35149</v>
      </c>
      <c r="R214" s="70">
        <f t="shared" si="49"/>
        <v>1996</v>
      </c>
      <c r="S214" s="70">
        <f t="shared" si="41"/>
        <v>3</v>
      </c>
      <c r="T214" s="70">
        <f t="shared" si="42"/>
        <v>25</v>
      </c>
      <c r="U214" s="70">
        <f t="shared" si="43"/>
        <v>1995</v>
      </c>
      <c r="V214" s="73">
        <v>3724</v>
      </c>
      <c r="W214" s="70"/>
      <c r="X214" s="70"/>
      <c r="Y214" s="73">
        <v>0</v>
      </c>
      <c r="Z214" s="73">
        <f t="shared" si="44"/>
        <v>3724</v>
      </c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3">
        <f t="shared" si="45"/>
        <v>0</v>
      </c>
      <c r="AP214" s="70"/>
      <c r="AQ214" s="74">
        <f t="shared" si="46"/>
        <v>3724</v>
      </c>
      <c r="AR214" s="70" t="s">
        <v>872</v>
      </c>
      <c r="AS214" s="70"/>
      <c r="AT214" s="70"/>
      <c r="AU214" s="70"/>
      <c r="AV214" s="70"/>
      <c r="AW214" s="70"/>
      <c r="AX214" s="70" t="s">
        <v>873</v>
      </c>
      <c r="AY214" s="70"/>
      <c r="AZ214" s="70"/>
      <c r="BA214" s="70"/>
      <c r="BB214" s="70"/>
      <c r="BC214" s="70"/>
      <c r="BD214" s="72">
        <v>2.97</v>
      </c>
      <c r="BE214" s="70" t="s">
        <v>80</v>
      </c>
      <c r="BF214" s="73"/>
      <c r="BG214" s="70"/>
      <c r="BH214" s="70">
        <f t="shared" si="47"/>
        <v>25</v>
      </c>
      <c r="BI214" s="70" t="s">
        <v>873</v>
      </c>
      <c r="BJ214" s="74">
        <f t="shared" si="48"/>
        <v>0</v>
      </c>
      <c r="BK214" s="70"/>
      <c r="BL214" s="70" t="s">
        <v>1189</v>
      </c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</row>
    <row r="215" spans="1:76" ht="18.75" customHeight="1" x14ac:dyDescent="0.4">
      <c r="A215" s="70">
        <v>211</v>
      </c>
      <c r="B215" s="70" t="s">
        <v>619</v>
      </c>
      <c r="C215" s="70" t="s">
        <v>413</v>
      </c>
      <c r="D215" s="70"/>
      <c r="E215" s="70" t="s">
        <v>876</v>
      </c>
      <c r="F215" s="70"/>
      <c r="G215" s="94">
        <v>1</v>
      </c>
      <c r="H215" s="94">
        <v>4</v>
      </c>
      <c r="I215" s="70" t="s">
        <v>619</v>
      </c>
      <c r="J215" s="70"/>
      <c r="K215" s="70"/>
      <c r="L215" s="70"/>
      <c r="M215" s="70">
        <v>0</v>
      </c>
      <c r="N215" s="71">
        <v>35149</v>
      </c>
      <c r="O215" s="72">
        <v>2.99</v>
      </c>
      <c r="P215" s="71"/>
      <c r="Q215" s="71">
        <f t="shared" ref="Q215:Q255" si="50">IF(P215="",N215,P215)</f>
        <v>35149</v>
      </c>
      <c r="R215" s="70">
        <f t="shared" si="49"/>
        <v>1996</v>
      </c>
      <c r="S215" s="70">
        <f t="shared" ref="S215:S255" si="51">MONTH(Q215)</f>
        <v>3</v>
      </c>
      <c r="T215" s="70">
        <f t="shared" ref="T215:T255" si="52">DAY(N215)</f>
        <v>25</v>
      </c>
      <c r="U215" s="70">
        <f t="shared" ref="U215:U255" si="53">IF(R215=1900,"",IF(S215&lt;4,R215-1,R215))</f>
        <v>1995</v>
      </c>
      <c r="V215" s="73">
        <v>3749</v>
      </c>
      <c r="W215" s="70"/>
      <c r="X215" s="70"/>
      <c r="Y215" s="73">
        <v>0</v>
      </c>
      <c r="Z215" s="73">
        <f t="shared" ref="Z215:Z255" si="54">V215-Y215</f>
        <v>3749</v>
      </c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3">
        <f t="shared" ref="AO215:AO255" si="55">IF(BH215=0,0,IF(BH215=L215,Z215-1,IF(Z215=1,0,ROUND(V215*M215,0))))</f>
        <v>0</v>
      </c>
      <c r="AP215" s="70"/>
      <c r="AQ215" s="74">
        <f t="shared" ref="AQ215:AQ255" si="56">V215</f>
        <v>3749</v>
      </c>
      <c r="AR215" s="70" t="s">
        <v>872</v>
      </c>
      <c r="AS215" s="70"/>
      <c r="AT215" s="70"/>
      <c r="AU215" s="70"/>
      <c r="AV215" s="70"/>
      <c r="AW215" s="70"/>
      <c r="AX215" s="70" t="s">
        <v>873</v>
      </c>
      <c r="AY215" s="70"/>
      <c r="AZ215" s="70"/>
      <c r="BA215" s="70"/>
      <c r="BB215" s="70"/>
      <c r="BC215" s="70"/>
      <c r="BD215" s="72">
        <v>2.99</v>
      </c>
      <c r="BE215" s="70" t="s">
        <v>80</v>
      </c>
      <c r="BF215" s="73"/>
      <c r="BG215" s="70"/>
      <c r="BH215" s="70">
        <f t="shared" ref="BH215:BH255" si="57">IF(U215="",0,$P$1-U215)</f>
        <v>25</v>
      </c>
      <c r="BI215" s="70" t="s">
        <v>873</v>
      </c>
      <c r="BJ215" s="74">
        <f t="shared" ref="BJ215:BJ255" si="58">V215-AQ215</f>
        <v>0</v>
      </c>
      <c r="BK215" s="70"/>
      <c r="BL215" s="70" t="s">
        <v>1190</v>
      </c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</row>
    <row r="216" spans="1:76" ht="18.75" customHeight="1" x14ac:dyDescent="0.4">
      <c r="A216" s="70">
        <v>212</v>
      </c>
      <c r="B216" s="70" t="s">
        <v>619</v>
      </c>
      <c r="C216" s="70" t="s">
        <v>414</v>
      </c>
      <c r="D216" s="70"/>
      <c r="E216" s="70" t="s">
        <v>876</v>
      </c>
      <c r="F216" s="70"/>
      <c r="G216" s="94">
        <v>1</v>
      </c>
      <c r="H216" s="94">
        <v>4</v>
      </c>
      <c r="I216" s="70" t="s">
        <v>619</v>
      </c>
      <c r="J216" s="70"/>
      <c r="K216" s="70"/>
      <c r="L216" s="70"/>
      <c r="M216" s="70">
        <v>0</v>
      </c>
      <c r="N216" s="71">
        <v>35149</v>
      </c>
      <c r="O216" s="72">
        <v>2.98</v>
      </c>
      <c r="P216" s="71"/>
      <c r="Q216" s="71">
        <f t="shared" si="50"/>
        <v>35149</v>
      </c>
      <c r="R216" s="70">
        <f t="shared" si="49"/>
        <v>1996</v>
      </c>
      <c r="S216" s="70">
        <f t="shared" si="51"/>
        <v>3</v>
      </c>
      <c r="T216" s="70">
        <f t="shared" si="52"/>
        <v>25</v>
      </c>
      <c r="U216" s="70">
        <f t="shared" si="53"/>
        <v>1995</v>
      </c>
      <c r="V216" s="73">
        <v>3736</v>
      </c>
      <c r="W216" s="70"/>
      <c r="X216" s="70"/>
      <c r="Y216" s="73">
        <v>0</v>
      </c>
      <c r="Z216" s="73">
        <f t="shared" si="54"/>
        <v>3736</v>
      </c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3">
        <f t="shared" si="55"/>
        <v>0</v>
      </c>
      <c r="AP216" s="70"/>
      <c r="AQ216" s="74">
        <f t="shared" si="56"/>
        <v>3736</v>
      </c>
      <c r="AR216" s="70" t="s">
        <v>872</v>
      </c>
      <c r="AS216" s="70"/>
      <c r="AT216" s="70"/>
      <c r="AU216" s="70"/>
      <c r="AV216" s="70"/>
      <c r="AW216" s="70"/>
      <c r="AX216" s="70" t="s">
        <v>873</v>
      </c>
      <c r="AY216" s="70"/>
      <c r="AZ216" s="70"/>
      <c r="BA216" s="70"/>
      <c r="BB216" s="70"/>
      <c r="BC216" s="70"/>
      <c r="BD216" s="72">
        <v>2.98</v>
      </c>
      <c r="BE216" s="70" t="s">
        <v>80</v>
      </c>
      <c r="BF216" s="73"/>
      <c r="BG216" s="70"/>
      <c r="BH216" s="70">
        <f t="shared" si="57"/>
        <v>25</v>
      </c>
      <c r="BI216" s="70" t="s">
        <v>873</v>
      </c>
      <c r="BJ216" s="74">
        <f t="shared" si="58"/>
        <v>0</v>
      </c>
      <c r="BK216" s="70"/>
      <c r="BL216" s="70" t="s">
        <v>1191</v>
      </c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</row>
    <row r="217" spans="1:76" ht="18.75" customHeight="1" x14ac:dyDescent="0.4">
      <c r="A217" s="70">
        <v>213</v>
      </c>
      <c r="B217" s="70" t="s">
        <v>619</v>
      </c>
      <c r="C217" s="70" t="s">
        <v>415</v>
      </c>
      <c r="D217" s="70"/>
      <c r="E217" s="70" t="s">
        <v>876</v>
      </c>
      <c r="F217" s="70"/>
      <c r="G217" s="94">
        <v>1</v>
      </c>
      <c r="H217" s="94">
        <v>4</v>
      </c>
      <c r="I217" s="70" t="s">
        <v>619</v>
      </c>
      <c r="J217" s="70"/>
      <c r="K217" s="70"/>
      <c r="L217" s="70"/>
      <c r="M217" s="70">
        <v>0</v>
      </c>
      <c r="N217" s="71">
        <v>38671</v>
      </c>
      <c r="O217" s="72">
        <v>5.77</v>
      </c>
      <c r="P217" s="71"/>
      <c r="Q217" s="71">
        <f t="shared" si="50"/>
        <v>38671</v>
      </c>
      <c r="R217" s="70">
        <f t="shared" si="49"/>
        <v>2005</v>
      </c>
      <c r="S217" s="70">
        <f t="shared" si="51"/>
        <v>11</v>
      </c>
      <c r="T217" s="70">
        <f t="shared" si="52"/>
        <v>15</v>
      </c>
      <c r="U217" s="70">
        <f t="shared" si="53"/>
        <v>2005</v>
      </c>
      <c r="V217" s="73">
        <v>7235</v>
      </c>
      <c r="W217" s="70"/>
      <c r="X217" s="70"/>
      <c r="Y217" s="73">
        <v>0</v>
      </c>
      <c r="Z217" s="73">
        <f t="shared" si="54"/>
        <v>7235</v>
      </c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3">
        <f t="shared" si="55"/>
        <v>0</v>
      </c>
      <c r="AP217" s="70"/>
      <c r="AQ217" s="74">
        <f t="shared" si="56"/>
        <v>7235</v>
      </c>
      <c r="AR217" s="70" t="s">
        <v>872</v>
      </c>
      <c r="AS217" s="70"/>
      <c r="AT217" s="70"/>
      <c r="AU217" s="70"/>
      <c r="AV217" s="70"/>
      <c r="AW217" s="70"/>
      <c r="AX217" s="70" t="s">
        <v>873</v>
      </c>
      <c r="AY217" s="70"/>
      <c r="AZ217" s="70"/>
      <c r="BA217" s="70"/>
      <c r="BB217" s="70"/>
      <c r="BC217" s="70"/>
      <c r="BD217" s="72">
        <v>5.77</v>
      </c>
      <c r="BE217" s="70" t="s">
        <v>80</v>
      </c>
      <c r="BF217" s="73"/>
      <c r="BG217" s="70"/>
      <c r="BH217" s="70">
        <f t="shared" si="57"/>
        <v>15</v>
      </c>
      <c r="BI217" s="70" t="s">
        <v>873</v>
      </c>
      <c r="BJ217" s="74">
        <f t="shared" si="58"/>
        <v>0</v>
      </c>
      <c r="BK217" s="70"/>
      <c r="BL217" s="70" t="s">
        <v>1192</v>
      </c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</row>
    <row r="218" spans="1:76" ht="18.75" customHeight="1" x14ac:dyDescent="0.4">
      <c r="A218" s="70">
        <v>214</v>
      </c>
      <c r="B218" s="70" t="s">
        <v>619</v>
      </c>
      <c r="C218" s="70" t="s">
        <v>416</v>
      </c>
      <c r="D218" s="70"/>
      <c r="E218" s="70" t="s">
        <v>876</v>
      </c>
      <c r="F218" s="70"/>
      <c r="G218" s="94">
        <v>1</v>
      </c>
      <c r="H218" s="94">
        <v>4</v>
      </c>
      <c r="I218" s="70" t="s">
        <v>619</v>
      </c>
      <c r="J218" s="70"/>
      <c r="K218" s="70"/>
      <c r="L218" s="70"/>
      <c r="M218" s="70">
        <v>0</v>
      </c>
      <c r="N218" s="71">
        <v>37333</v>
      </c>
      <c r="O218" s="72">
        <v>3</v>
      </c>
      <c r="P218" s="71"/>
      <c r="Q218" s="71">
        <f t="shared" si="50"/>
        <v>37333</v>
      </c>
      <c r="R218" s="70">
        <f t="shared" si="49"/>
        <v>2002</v>
      </c>
      <c r="S218" s="70">
        <f t="shared" si="51"/>
        <v>3</v>
      </c>
      <c r="T218" s="70">
        <f t="shared" si="52"/>
        <v>18</v>
      </c>
      <c r="U218" s="70">
        <f t="shared" si="53"/>
        <v>2001</v>
      </c>
      <c r="V218" s="73">
        <v>3762</v>
      </c>
      <c r="W218" s="70"/>
      <c r="X218" s="70"/>
      <c r="Y218" s="73">
        <v>0</v>
      </c>
      <c r="Z218" s="73">
        <f t="shared" si="54"/>
        <v>3762</v>
      </c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3">
        <f t="shared" si="55"/>
        <v>0</v>
      </c>
      <c r="AP218" s="70"/>
      <c r="AQ218" s="74">
        <f t="shared" si="56"/>
        <v>3762</v>
      </c>
      <c r="AR218" s="70" t="s">
        <v>872</v>
      </c>
      <c r="AS218" s="70"/>
      <c r="AT218" s="70"/>
      <c r="AU218" s="70"/>
      <c r="AV218" s="70"/>
      <c r="AW218" s="70"/>
      <c r="AX218" s="70" t="s">
        <v>873</v>
      </c>
      <c r="AY218" s="70"/>
      <c r="AZ218" s="70"/>
      <c r="BA218" s="70"/>
      <c r="BB218" s="70"/>
      <c r="BC218" s="70"/>
      <c r="BD218" s="72">
        <v>3</v>
      </c>
      <c r="BE218" s="70" t="s">
        <v>80</v>
      </c>
      <c r="BF218" s="73"/>
      <c r="BG218" s="70"/>
      <c r="BH218" s="70">
        <f t="shared" si="57"/>
        <v>19</v>
      </c>
      <c r="BI218" s="70" t="s">
        <v>873</v>
      </c>
      <c r="BJ218" s="74">
        <f t="shared" si="58"/>
        <v>0</v>
      </c>
      <c r="BK218" s="70"/>
      <c r="BL218" s="70" t="s">
        <v>1193</v>
      </c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</row>
    <row r="219" spans="1:76" ht="18.75" customHeight="1" x14ac:dyDescent="0.4">
      <c r="A219" s="70">
        <v>215</v>
      </c>
      <c r="B219" s="70" t="s">
        <v>619</v>
      </c>
      <c r="C219" s="70" t="s">
        <v>417</v>
      </c>
      <c r="D219" s="70"/>
      <c r="E219" s="70" t="s">
        <v>876</v>
      </c>
      <c r="F219" s="70"/>
      <c r="G219" s="94">
        <v>1</v>
      </c>
      <c r="H219" s="94">
        <v>4</v>
      </c>
      <c r="I219" s="70" t="s">
        <v>619</v>
      </c>
      <c r="J219" s="70"/>
      <c r="K219" s="70"/>
      <c r="L219" s="70"/>
      <c r="M219" s="70">
        <v>0</v>
      </c>
      <c r="N219" s="71">
        <v>37333</v>
      </c>
      <c r="O219" s="72">
        <v>3</v>
      </c>
      <c r="P219" s="71"/>
      <c r="Q219" s="71">
        <f t="shared" si="50"/>
        <v>37333</v>
      </c>
      <c r="R219" s="70">
        <f t="shared" si="49"/>
        <v>2002</v>
      </c>
      <c r="S219" s="70">
        <f t="shared" si="51"/>
        <v>3</v>
      </c>
      <c r="T219" s="70">
        <f t="shared" si="52"/>
        <v>18</v>
      </c>
      <c r="U219" s="70">
        <f t="shared" si="53"/>
        <v>2001</v>
      </c>
      <c r="V219" s="73">
        <v>3762</v>
      </c>
      <c r="W219" s="70"/>
      <c r="X219" s="70"/>
      <c r="Y219" s="73">
        <v>0</v>
      </c>
      <c r="Z219" s="73">
        <f t="shared" si="54"/>
        <v>3762</v>
      </c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3">
        <f t="shared" si="55"/>
        <v>0</v>
      </c>
      <c r="AP219" s="70"/>
      <c r="AQ219" s="74">
        <f t="shared" si="56"/>
        <v>3762</v>
      </c>
      <c r="AR219" s="70" t="s">
        <v>872</v>
      </c>
      <c r="AS219" s="70"/>
      <c r="AT219" s="70"/>
      <c r="AU219" s="70"/>
      <c r="AV219" s="70"/>
      <c r="AW219" s="70"/>
      <c r="AX219" s="70" t="s">
        <v>873</v>
      </c>
      <c r="AY219" s="70"/>
      <c r="AZ219" s="70"/>
      <c r="BA219" s="70"/>
      <c r="BB219" s="70"/>
      <c r="BC219" s="70"/>
      <c r="BD219" s="72">
        <v>3</v>
      </c>
      <c r="BE219" s="70" t="s">
        <v>80</v>
      </c>
      <c r="BF219" s="73"/>
      <c r="BG219" s="70"/>
      <c r="BH219" s="70">
        <f t="shared" si="57"/>
        <v>19</v>
      </c>
      <c r="BI219" s="70" t="s">
        <v>873</v>
      </c>
      <c r="BJ219" s="74">
        <f t="shared" si="58"/>
        <v>0</v>
      </c>
      <c r="BK219" s="70"/>
      <c r="BL219" s="70" t="s">
        <v>1194</v>
      </c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</row>
    <row r="220" spans="1:76" ht="18.75" customHeight="1" x14ac:dyDescent="0.4">
      <c r="A220" s="70">
        <v>216</v>
      </c>
      <c r="B220" s="70" t="s">
        <v>619</v>
      </c>
      <c r="C220" s="70" t="s">
        <v>418</v>
      </c>
      <c r="D220" s="70"/>
      <c r="E220" s="70" t="s">
        <v>876</v>
      </c>
      <c r="F220" s="70"/>
      <c r="G220" s="94">
        <v>1</v>
      </c>
      <c r="H220" s="94">
        <v>4</v>
      </c>
      <c r="I220" s="70" t="s">
        <v>619</v>
      </c>
      <c r="J220" s="70"/>
      <c r="K220" s="70"/>
      <c r="L220" s="70"/>
      <c r="M220" s="70">
        <v>0</v>
      </c>
      <c r="N220" s="71">
        <v>37333</v>
      </c>
      <c r="O220" s="72">
        <v>3</v>
      </c>
      <c r="P220" s="71"/>
      <c r="Q220" s="71">
        <f t="shared" si="50"/>
        <v>37333</v>
      </c>
      <c r="R220" s="70">
        <f t="shared" si="49"/>
        <v>2002</v>
      </c>
      <c r="S220" s="70">
        <f t="shared" si="51"/>
        <v>3</v>
      </c>
      <c r="T220" s="70">
        <f t="shared" si="52"/>
        <v>18</v>
      </c>
      <c r="U220" s="70">
        <f t="shared" si="53"/>
        <v>2001</v>
      </c>
      <c r="V220" s="73">
        <v>3762</v>
      </c>
      <c r="W220" s="70"/>
      <c r="X220" s="70"/>
      <c r="Y220" s="73">
        <v>0</v>
      </c>
      <c r="Z220" s="73">
        <f t="shared" si="54"/>
        <v>3762</v>
      </c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3">
        <f t="shared" si="55"/>
        <v>0</v>
      </c>
      <c r="AP220" s="70"/>
      <c r="AQ220" s="74">
        <f t="shared" si="56"/>
        <v>3762</v>
      </c>
      <c r="AR220" s="70" t="s">
        <v>872</v>
      </c>
      <c r="AS220" s="70"/>
      <c r="AT220" s="70"/>
      <c r="AU220" s="70"/>
      <c r="AV220" s="70"/>
      <c r="AW220" s="70"/>
      <c r="AX220" s="70" t="s">
        <v>873</v>
      </c>
      <c r="AY220" s="70"/>
      <c r="AZ220" s="70"/>
      <c r="BA220" s="70"/>
      <c r="BB220" s="70"/>
      <c r="BC220" s="70"/>
      <c r="BD220" s="72">
        <v>3</v>
      </c>
      <c r="BE220" s="70" t="s">
        <v>80</v>
      </c>
      <c r="BF220" s="73"/>
      <c r="BG220" s="70"/>
      <c r="BH220" s="70">
        <f t="shared" si="57"/>
        <v>19</v>
      </c>
      <c r="BI220" s="70" t="s">
        <v>873</v>
      </c>
      <c r="BJ220" s="74">
        <f t="shared" si="58"/>
        <v>0</v>
      </c>
      <c r="BK220" s="70"/>
      <c r="BL220" s="70" t="s">
        <v>1195</v>
      </c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</row>
    <row r="221" spans="1:76" ht="18.75" customHeight="1" x14ac:dyDescent="0.4">
      <c r="A221" s="70">
        <v>217</v>
      </c>
      <c r="B221" s="70" t="s">
        <v>619</v>
      </c>
      <c r="C221" s="70" t="s">
        <v>419</v>
      </c>
      <c r="D221" s="70"/>
      <c r="E221" s="70" t="s">
        <v>876</v>
      </c>
      <c r="F221" s="70"/>
      <c r="G221" s="94">
        <v>1</v>
      </c>
      <c r="H221" s="94">
        <v>4</v>
      </c>
      <c r="I221" s="70" t="s">
        <v>619</v>
      </c>
      <c r="J221" s="70"/>
      <c r="K221" s="70"/>
      <c r="L221" s="70"/>
      <c r="M221" s="70">
        <v>0</v>
      </c>
      <c r="N221" s="71">
        <v>37333</v>
      </c>
      <c r="O221" s="72">
        <v>3</v>
      </c>
      <c r="P221" s="71"/>
      <c r="Q221" s="71">
        <f t="shared" si="50"/>
        <v>37333</v>
      </c>
      <c r="R221" s="70">
        <f t="shared" si="49"/>
        <v>2002</v>
      </c>
      <c r="S221" s="70">
        <f t="shared" si="51"/>
        <v>3</v>
      </c>
      <c r="T221" s="70">
        <f t="shared" si="52"/>
        <v>18</v>
      </c>
      <c r="U221" s="70">
        <f t="shared" si="53"/>
        <v>2001</v>
      </c>
      <c r="V221" s="73">
        <v>3762</v>
      </c>
      <c r="W221" s="70"/>
      <c r="X221" s="70"/>
      <c r="Y221" s="73">
        <v>0</v>
      </c>
      <c r="Z221" s="73">
        <f t="shared" si="54"/>
        <v>3762</v>
      </c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3">
        <f t="shared" si="55"/>
        <v>0</v>
      </c>
      <c r="AP221" s="70"/>
      <c r="AQ221" s="74">
        <f t="shared" si="56"/>
        <v>3762</v>
      </c>
      <c r="AR221" s="70" t="s">
        <v>872</v>
      </c>
      <c r="AS221" s="70"/>
      <c r="AT221" s="70"/>
      <c r="AU221" s="70"/>
      <c r="AV221" s="70"/>
      <c r="AW221" s="70"/>
      <c r="AX221" s="70" t="s">
        <v>873</v>
      </c>
      <c r="AY221" s="70"/>
      <c r="AZ221" s="70"/>
      <c r="BA221" s="70"/>
      <c r="BB221" s="70"/>
      <c r="BC221" s="70"/>
      <c r="BD221" s="72">
        <v>3</v>
      </c>
      <c r="BE221" s="70" t="s">
        <v>80</v>
      </c>
      <c r="BF221" s="73"/>
      <c r="BG221" s="70"/>
      <c r="BH221" s="70">
        <f t="shared" si="57"/>
        <v>19</v>
      </c>
      <c r="BI221" s="70" t="s">
        <v>873</v>
      </c>
      <c r="BJ221" s="74">
        <f t="shared" si="58"/>
        <v>0</v>
      </c>
      <c r="BK221" s="70"/>
      <c r="BL221" s="70" t="s">
        <v>1196</v>
      </c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</row>
    <row r="222" spans="1:76" ht="18.75" customHeight="1" x14ac:dyDescent="0.4">
      <c r="A222" s="70">
        <v>218</v>
      </c>
      <c r="B222" s="70" t="s">
        <v>619</v>
      </c>
      <c r="C222" s="70" t="s">
        <v>420</v>
      </c>
      <c r="D222" s="70"/>
      <c r="E222" s="70" t="s">
        <v>876</v>
      </c>
      <c r="F222" s="70"/>
      <c r="G222" s="94">
        <v>1</v>
      </c>
      <c r="H222" s="94">
        <v>4</v>
      </c>
      <c r="I222" s="70" t="s">
        <v>619</v>
      </c>
      <c r="J222" s="70"/>
      <c r="K222" s="70"/>
      <c r="L222" s="70"/>
      <c r="M222" s="70">
        <v>0</v>
      </c>
      <c r="N222" s="71">
        <v>37333</v>
      </c>
      <c r="O222" s="72">
        <v>3</v>
      </c>
      <c r="P222" s="71"/>
      <c r="Q222" s="71">
        <f t="shared" si="50"/>
        <v>37333</v>
      </c>
      <c r="R222" s="70">
        <f t="shared" si="49"/>
        <v>2002</v>
      </c>
      <c r="S222" s="70">
        <f t="shared" si="51"/>
        <v>3</v>
      </c>
      <c r="T222" s="70">
        <f t="shared" si="52"/>
        <v>18</v>
      </c>
      <c r="U222" s="70">
        <f t="shared" si="53"/>
        <v>2001</v>
      </c>
      <c r="V222" s="73">
        <v>3762</v>
      </c>
      <c r="W222" s="70"/>
      <c r="X222" s="70"/>
      <c r="Y222" s="73">
        <v>0</v>
      </c>
      <c r="Z222" s="73">
        <f t="shared" si="54"/>
        <v>3762</v>
      </c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3">
        <f t="shared" si="55"/>
        <v>0</v>
      </c>
      <c r="AP222" s="70"/>
      <c r="AQ222" s="74">
        <f t="shared" si="56"/>
        <v>3762</v>
      </c>
      <c r="AR222" s="70" t="s">
        <v>872</v>
      </c>
      <c r="AS222" s="70"/>
      <c r="AT222" s="70"/>
      <c r="AU222" s="70"/>
      <c r="AV222" s="70"/>
      <c r="AW222" s="70"/>
      <c r="AX222" s="70" t="s">
        <v>873</v>
      </c>
      <c r="AY222" s="70"/>
      <c r="AZ222" s="70"/>
      <c r="BA222" s="70"/>
      <c r="BB222" s="70"/>
      <c r="BC222" s="70"/>
      <c r="BD222" s="72">
        <v>3</v>
      </c>
      <c r="BE222" s="70" t="s">
        <v>80</v>
      </c>
      <c r="BF222" s="73"/>
      <c r="BG222" s="70"/>
      <c r="BH222" s="70">
        <f t="shared" si="57"/>
        <v>19</v>
      </c>
      <c r="BI222" s="70" t="s">
        <v>873</v>
      </c>
      <c r="BJ222" s="74">
        <f t="shared" si="58"/>
        <v>0</v>
      </c>
      <c r="BK222" s="70"/>
      <c r="BL222" s="70" t="s">
        <v>1197</v>
      </c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</row>
    <row r="223" spans="1:76" ht="18.75" customHeight="1" x14ac:dyDescent="0.4">
      <c r="A223" s="70">
        <v>219</v>
      </c>
      <c r="B223" s="70" t="s">
        <v>619</v>
      </c>
      <c r="C223" s="70" t="s">
        <v>421</v>
      </c>
      <c r="D223" s="70"/>
      <c r="E223" s="70" t="s">
        <v>876</v>
      </c>
      <c r="F223" s="70"/>
      <c r="G223" s="94">
        <v>1</v>
      </c>
      <c r="H223" s="94">
        <v>4</v>
      </c>
      <c r="I223" s="70" t="s">
        <v>619</v>
      </c>
      <c r="J223" s="70"/>
      <c r="K223" s="70"/>
      <c r="L223" s="70"/>
      <c r="M223" s="70">
        <v>0</v>
      </c>
      <c r="N223" s="71">
        <v>37333</v>
      </c>
      <c r="O223" s="72">
        <v>3</v>
      </c>
      <c r="P223" s="71"/>
      <c r="Q223" s="71">
        <f t="shared" si="50"/>
        <v>37333</v>
      </c>
      <c r="R223" s="70">
        <f t="shared" si="49"/>
        <v>2002</v>
      </c>
      <c r="S223" s="70">
        <f t="shared" si="51"/>
        <v>3</v>
      </c>
      <c r="T223" s="70">
        <f t="shared" si="52"/>
        <v>18</v>
      </c>
      <c r="U223" s="70">
        <f t="shared" si="53"/>
        <v>2001</v>
      </c>
      <c r="V223" s="73">
        <v>3762</v>
      </c>
      <c r="W223" s="70"/>
      <c r="X223" s="70"/>
      <c r="Y223" s="73">
        <v>0</v>
      </c>
      <c r="Z223" s="73">
        <f t="shared" si="54"/>
        <v>3762</v>
      </c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3">
        <f t="shared" si="55"/>
        <v>0</v>
      </c>
      <c r="AP223" s="70"/>
      <c r="AQ223" s="74">
        <f t="shared" si="56"/>
        <v>3762</v>
      </c>
      <c r="AR223" s="70" t="s">
        <v>872</v>
      </c>
      <c r="AS223" s="70"/>
      <c r="AT223" s="70"/>
      <c r="AU223" s="70"/>
      <c r="AV223" s="70"/>
      <c r="AW223" s="70"/>
      <c r="AX223" s="70" t="s">
        <v>873</v>
      </c>
      <c r="AY223" s="70"/>
      <c r="AZ223" s="70"/>
      <c r="BA223" s="70"/>
      <c r="BB223" s="70"/>
      <c r="BC223" s="70"/>
      <c r="BD223" s="72">
        <v>3</v>
      </c>
      <c r="BE223" s="70" t="s">
        <v>80</v>
      </c>
      <c r="BF223" s="73"/>
      <c r="BG223" s="70"/>
      <c r="BH223" s="70">
        <f t="shared" si="57"/>
        <v>19</v>
      </c>
      <c r="BI223" s="70" t="s">
        <v>873</v>
      </c>
      <c r="BJ223" s="74">
        <f t="shared" si="58"/>
        <v>0</v>
      </c>
      <c r="BK223" s="70"/>
      <c r="BL223" s="70" t="s">
        <v>1198</v>
      </c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</row>
    <row r="224" spans="1:76" ht="18.75" customHeight="1" x14ac:dyDescent="0.4">
      <c r="A224" s="70">
        <v>220</v>
      </c>
      <c r="B224" s="70" t="s">
        <v>619</v>
      </c>
      <c r="C224" s="70" t="s">
        <v>422</v>
      </c>
      <c r="D224" s="70"/>
      <c r="E224" s="70" t="s">
        <v>876</v>
      </c>
      <c r="F224" s="70"/>
      <c r="G224" s="94">
        <v>1</v>
      </c>
      <c r="H224" s="94">
        <v>4</v>
      </c>
      <c r="I224" s="70" t="s">
        <v>619</v>
      </c>
      <c r="J224" s="70"/>
      <c r="K224" s="70"/>
      <c r="L224" s="70"/>
      <c r="M224" s="70">
        <v>0</v>
      </c>
      <c r="N224" s="71">
        <v>37333</v>
      </c>
      <c r="O224" s="72">
        <v>3</v>
      </c>
      <c r="P224" s="71"/>
      <c r="Q224" s="71">
        <f t="shared" si="50"/>
        <v>37333</v>
      </c>
      <c r="R224" s="70">
        <f t="shared" si="49"/>
        <v>2002</v>
      </c>
      <c r="S224" s="70">
        <f t="shared" si="51"/>
        <v>3</v>
      </c>
      <c r="T224" s="70">
        <f t="shared" si="52"/>
        <v>18</v>
      </c>
      <c r="U224" s="70">
        <f t="shared" si="53"/>
        <v>2001</v>
      </c>
      <c r="V224" s="73">
        <v>3762</v>
      </c>
      <c r="W224" s="70"/>
      <c r="X224" s="70"/>
      <c r="Y224" s="73">
        <v>0</v>
      </c>
      <c r="Z224" s="73">
        <f t="shared" si="54"/>
        <v>3762</v>
      </c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3">
        <f t="shared" si="55"/>
        <v>0</v>
      </c>
      <c r="AP224" s="70"/>
      <c r="AQ224" s="74">
        <f t="shared" si="56"/>
        <v>3762</v>
      </c>
      <c r="AR224" s="70" t="s">
        <v>872</v>
      </c>
      <c r="AS224" s="70"/>
      <c r="AT224" s="70"/>
      <c r="AU224" s="70"/>
      <c r="AV224" s="70"/>
      <c r="AW224" s="70"/>
      <c r="AX224" s="70" t="s">
        <v>873</v>
      </c>
      <c r="AY224" s="70"/>
      <c r="AZ224" s="70"/>
      <c r="BA224" s="70"/>
      <c r="BB224" s="70"/>
      <c r="BC224" s="70"/>
      <c r="BD224" s="72">
        <v>3</v>
      </c>
      <c r="BE224" s="70" t="s">
        <v>80</v>
      </c>
      <c r="BF224" s="73"/>
      <c r="BG224" s="70"/>
      <c r="BH224" s="70">
        <f t="shared" si="57"/>
        <v>19</v>
      </c>
      <c r="BI224" s="70" t="s">
        <v>873</v>
      </c>
      <c r="BJ224" s="74">
        <f t="shared" si="58"/>
        <v>0</v>
      </c>
      <c r="BK224" s="70"/>
      <c r="BL224" s="70" t="s">
        <v>1199</v>
      </c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</row>
    <row r="225" spans="1:76" ht="18.75" customHeight="1" x14ac:dyDescent="0.4">
      <c r="A225" s="70">
        <v>221</v>
      </c>
      <c r="B225" s="70" t="s">
        <v>619</v>
      </c>
      <c r="C225" s="70" t="s">
        <v>423</v>
      </c>
      <c r="D225" s="70"/>
      <c r="E225" s="70" t="s">
        <v>876</v>
      </c>
      <c r="F225" s="70"/>
      <c r="G225" s="94">
        <v>1</v>
      </c>
      <c r="H225" s="94">
        <v>4</v>
      </c>
      <c r="I225" s="70" t="s">
        <v>619</v>
      </c>
      <c r="J225" s="70"/>
      <c r="K225" s="70"/>
      <c r="L225" s="70"/>
      <c r="M225" s="70">
        <v>0</v>
      </c>
      <c r="N225" s="71">
        <v>37333</v>
      </c>
      <c r="O225" s="72">
        <v>3</v>
      </c>
      <c r="P225" s="71"/>
      <c r="Q225" s="71">
        <f t="shared" si="50"/>
        <v>37333</v>
      </c>
      <c r="R225" s="70">
        <f t="shared" si="49"/>
        <v>2002</v>
      </c>
      <c r="S225" s="70">
        <f t="shared" si="51"/>
        <v>3</v>
      </c>
      <c r="T225" s="70">
        <f t="shared" si="52"/>
        <v>18</v>
      </c>
      <c r="U225" s="70">
        <f t="shared" si="53"/>
        <v>2001</v>
      </c>
      <c r="V225" s="73">
        <v>3762</v>
      </c>
      <c r="W225" s="70"/>
      <c r="X225" s="70"/>
      <c r="Y225" s="73">
        <v>0</v>
      </c>
      <c r="Z225" s="73">
        <f t="shared" si="54"/>
        <v>3762</v>
      </c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3">
        <f t="shared" si="55"/>
        <v>0</v>
      </c>
      <c r="AP225" s="70"/>
      <c r="AQ225" s="74">
        <f t="shared" si="56"/>
        <v>3762</v>
      </c>
      <c r="AR225" s="70" t="s">
        <v>872</v>
      </c>
      <c r="AS225" s="70"/>
      <c r="AT225" s="70"/>
      <c r="AU225" s="70"/>
      <c r="AV225" s="70"/>
      <c r="AW225" s="70"/>
      <c r="AX225" s="70" t="s">
        <v>873</v>
      </c>
      <c r="AY225" s="70"/>
      <c r="AZ225" s="70"/>
      <c r="BA225" s="70"/>
      <c r="BB225" s="70"/>
      <c r="BC225" s="70"/>
      <c r="BD225" s="72">
        <v>3</v>
      </c>
      <c r="BE225" s="70" t="s">
        <v>80</v>
      </c>
      <c r="BF225" s="73"/>
      <c r="BG225" s="70"/>
      <c r="BH225" s="70">
        <f t="shared" si="57"/>
        <v>19</v>
      </c>
      <c r="BI225" s="70" t="s">
        <v>873</v>
      </c>
      <c r="BJ225" s="74">
        <f t="shared" si="58"/>
        <v>0</v>
      </c>
      <c r="BK225" s="70"/>
      <c r="BL225" s="70" t="s">
        <v>1200</v>
      </c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</row>
    <row r="226" spans="1:76" ht="18.75" customHeight="1" x14ac:dyDescent="0.4">
      <c r="A226" s="70">
        <v>222</v>
      </c>
      <c r="B226" s="70" t="s">
        <v>619</v>
      </c>
      <c r="C226" s="70" t="s">
        <v>424</v>
      </c>
      <c r="D226" s="70"/>
      <c r="E226" s="70" t="s">
        <v>876</v>
      </c>
      <c r="F226" s="70"/>
      <c r="G226" s="94">
        <v>1</v>
      </c>
      <c r="H226" s="94">
        <v>4</v>
      </c>
      <c r="I226" s="70" t="s">
        <v>619</v>
      </c>
      <c r="J226" s="70"/>
      <c r="K226" s="70"/>
      <c r="L226" s="70"/>
      <c r="M226" s="70">
        <v>0</v>
      </c>
      <c r="N226" s="71">
        <v>37333</v>
      </c>
      <c r="O226" s="72">
        <v>3</v>
      </c>
      <c r="P226" s="71"/>
      <c r="Q226" s="71">
        <f t="shared" si="50"/>
        <v>37333</v>
      </c>
      <c r="R226" s="70">
        <f t="shared" si="49"/>
        <v>2002</v>
      </c>
      <c r="S226" s="70">
        <f t="shared" si="51"/>
        <v>3</v>
      </c>
      <c r="T226" s="70">
        <f t="shared" si="52"/>
        <v>18</v>
      </c>
      <c r="U226" s="70">
        <f t="shared" si="53"/>
        <v>2001</v>
      </c>
      <c r="V226" s="73">
        <v>3762</v>
      </c>
      <c r="W226" s="70"/>
      <c r="X226" s="70"/>
      <c r="Y226" s="73">
        <v>0</v>
      </c>
      <c r="Z226" s="73">
        <f t="shared" si="54"/>
        <v>3762</v>
      </c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3">
        <f t="shared" si="55"/>
        <v>0</v>
      </c>
      <c r="AP226" s="70"/>
      <c r="AQ226" s="74">
        <f t="shared" si="56"/>
        <v>3762</v>
      </c>
      <c r="AR226" s="70" t="s">
        <v>872</v>
      </c>
      <c r="AS226" s="70"/>
      <c r="AT226" s="70"/>
      <c r="AU226" s="70"/>
      <c r="AV226" s="70"/>
      <c r="AW226" s="70"/>
      <c r="AX226" s="70" t="s">
        <v>873</v>
      </c>
      <c r="AY226" s="70"/>
      <c r="AZ226" s="70"/>
      <c r="BA226" s="70"/>
      <c r="BB226" s="70"/>
      <c r="BC226" s="70"/>
      <c r="BD226" s="72">
        <v>3</v>
      </c>
      <c r="BE226" s="70" t="s">
        <v>80</v>
      </c>
      <c r="BF226" s="73"/>
      <c r="BG226" s="70"/>
      <c r="BH226" s="70">
        <f t="shared" si="57"/>
        <v>19</v>
      </c>
      <c r="BI226" s="70" t="s">
        <v>873</v>
      </c>
      <c r="BJ226" s="74">
        <f t="shared" si="58"/>
        <v>0</v>
      </c>
      <c r="BK226" s="70"/>
      <c r="BL226" s="70" t="s">
        <v>1201</v>
      </c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</row>
    <row r="227" spans="1:76" x14ac:dyDescent="0.4">
      <c r="A227" s="70">
        <v>223</v>
      </c>
      <c r="B227" s="70" t="s">
        <v>620</v>
      </c>
      <c r="C227" s="70" t="s">
        <v>425</v>
      </c>
      <c r="D227" s="70"/>
      <c r="E227" s="70" t="s">
        <v>878</v>
      </c>
      <c r="F227" s="70"/>
      <c r="G227" s="94">
        <v>1</v>
      </c>
      <c r="H227" s="94">
        <v>5</v>
      </c>
      <c r="I227" s="70" t="s">
        <v>620</v>
      </c>
      <c r="J227" s="70"/>
      <c r="K227" s="70"/>
      <c r="L227" s="70"/>
      <c r="M227" s="70">
        <v>0</v>
      </c>
      <c r="N227" s="71">
        <v>32619</v>
      </c>
      <c r="O227" s="72">
        <v>940.15</v>
      </c>
      <c r="P227" s="71"/>
      <c r="Q227" s="71">
        <f t="shared" si="50"/>
        <v>32619</v>
      </c>
      <c r="R227" s="70">
        <f t="shared" si="49"/>
        <v>1989</v>
      </c>
      <c r="S227" s="70">
        <f t="shared" si="51"/>
        <v>4</v>
      </c>
      <c r="T227" s="70">
        <f t="shared" si="52"/>
        <v>21</v>
      </c>
      <c r="U227" s="70">
        <f t="shared" si="53"/>
        <v>1989</v>
      </c>
      <c r="V227" s="73">
        <v>11469830</v>
      </c>
      <c r="W227" s="70"/>
      <c r="X227" s="70"/>
      <c r="Y227" s="73">
        <v>0</v>
      </c>
      <c r="Z227" s="73">
        <f t="shared" si="54"/>
        <v>11469830</v>
      </c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3">
        <f t="shared" si="55"/>
        <v>0</v>
      </c>
      <c r="AP227" s="70"/>
      <c r="AQ227" s="74">
        <f t="shared" si="56"/>
        <v>11469830</v>
      </c>
      <c r="AR227" s="70" t="s">
        <v>872</v>
      </c>
      <c r="AS227" s="70"/>
      <c r="AT227" s="70"/>
      <c r="AU227" s="70"/>
      <c r="AV227" s="70"/>
      <c r="AW227" s="70"/>
      <c r="AX227" s="70" t="s">
        <v>873</v>
      </c>
      <c r="AY227" s="70"/>
      <c r="AZ227" s="70"/>
      <c r="BA227" s="70"/>
      <c r="BB227" s="70"/>
      <c r="BC227" s="70"/>
      <c r="BD227" s="72">
        <v>940.15</v>
      </c>
      <c r="BE227" s="70" t="s">
        <v>80</v>
      </c>
      <c r="BF227" s="73"/>
      <c r="BG227" s="70"/>
      <c r="BH227" s="70">
        <f t="shared" si="57"/>
        <v>31</v>
      </c>
      <c r="BI227" s="70" t="s">
        <v>873</v>
      </c>
      <c r="BJ227" s="74">
        <f t="shared" si="58"/>
        <v>0</v>
      </c>
      <c r="BK227" s="70"/>
      <c r="BL227" s="70" t="s">
        <v>1202</v>
      </c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</row>
    <row r="228" spans="1:76" x14ac:dyDescent="0.4">
      <c r="A228" s="70">
        <v>224</v>
      </c>
      <c r="B228" s="70" t="s">
        <v>621</v>
      </c>
      <c r="C228" s="70" t="s">
        <v>426</v>
      </c>
      <c r="D228" s="70"/>
      <c r="E228" s="70" t="s">
        <v>152</v>
      </c>
      <c r="F228" s="70"/>
      <c r="G228" s="94">
        <v>1</v>
      </c>
      <c r="H228" s="94">
        <v>3</v>
      </c>
      <c r="I228" s="70" t="s">
        <v>621</v>
      </c>
      <c r="J228" s="70"/>
      <c r="K228" s="70"/>
      <c r="L228" s="70"/>
      <c r="M228" s="70">
        <v>0</v>
      </c>
      <c r="N228" s="71">
        <v>24447</v>
      </c>
      <c r="O228" s="72">
        <v>861.82</v>
      </c>
      <c r="P228" s="71"/>
      <c r="Q228" s="71">
        <f t="shared" si="50"/>
        <v>24447</v>
      </c>
      <c r="R228" s="70">
        <f t="shared" si="49"/>
        <v>1966</v>
      </c>
      <c r="S228" s="70">
        <f t="shared" si="51"/>
        <v>12</v>
      </c>
      <c r="T228" s="70">
        <f t="shared" si="52"/>
        <v>6</v>
      </c>
      <c r="U228" s="70">
        <f t="shared" si="53"/>
        <v>1966</v>
      </c>
      <c r="V228" s="73">
        <v>7842562</v>
      </c>
      <c r="W228" s="70"/>
      <c r="X228" s="70"/>
      <c r="Y228" s="73">
        <v>0</v>
      </c>
      <c r="Z228" s="73">
        <f t="shared" si="54"/>
        <v>7842562</v>
      </c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3">
        <f t="shared" si="55"/>
        <v>0</v>
      </c>
      <c r="AP228" s="70"/>
      <c r="AQ228" s="74">
        <f t="shared" si="56"/>
        <v>7842562</v>
      </c>
      <c r="AR228" s="70" t="s">
        <v>872</v>
      </c>
      <c r="AS228" s="70"/>
      <c r="AT228" s="70"/>
      <c r="AU228" s="70"/>
      <c r="AV228" s="70"/>
      <c r="AW228" s="70"/>
      <c r="AX228" s="70" t="s">
        <v>873</v>
      </c>
      <c r="AY228" s="70"/>
      <c r="AZ228" s="70"/>
      <c r="BA228" s="70"/>
      <c r="BB228" s="70"/>
      <c r="BC228" s="70"/>
      <c r="BD228" s="72">
        <v>861.82</v>
      </c>
      <c r="BE228" s="70" t="s">
        <v>80</v>
      </c>
      <c r="BF228" s="73"/>
      <c r="BG228" s="70"/>
      <c r="BH228" s="70">
        <f t="shared" si="57"/>
        <v>54</v>
      </c>
      <c r="BI228" s="70" t="s">
        <v>873</v>
      </c>
      <c r="BJ228" s="74">
        <f t="shared" si="58"/>
        <v>0</v>
      </c>
      <c r="BK228" s="70"/>
      <c r="BL228" s="70" t="s">
        <v>1203</v>
      </c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</row>
    <row r="229" spans="1:76" x14ac:dyDescent="0.4">
      <c r="A229" s="70">
        <v>225</v>
      </c>
      <c r="B229" s="70" t="s">
        <v>622</v>
      </c>
      <c r="C229" s="70" t="s">
        <v>427</v>
      </c>
      <c r="D229" s="70"/>
      <c r="E229" s="70" t="s">
        <v>877</v>
      </c>
      <c r="F229" s="70"/>
      <c r="G229" s="94">
        <v>1</v>
      </c>
      <c r="H229" s="94">
        <v>7</v>
      </c>
      <c r="I229" s="70" t="s">
        <v>622</v>
      </c>
      <c r="J229" s="70"/>
      <c r="K229" s="70"/>
      <c r="L229" s="70"/>
      <c r="M229" s="70">
        <v>0</v>
      </c>
      <c r="N229" s="71">
        <v>29818</v>
      </c>
      <c r="O229" s="72">
        <v>390</v>
      </c>
      <c r="P229" s="71"/>
      <c r="Q229" s="71">
        <f t="shared" si="50"/>
        <v>29818</v>
      </c>
      <c r="R229" s="70">
        <f t="shared" si="49"/>
        <v>1981</v>
      </c>
      <c r="S229" s="70">
        <f t="shared" si="51"/>
        <v>8</v>
      </c>
      <c r="T229" s="70">
        <f t="shared" si="52"/>
        <v>20</v>
      </c>
      <c r="U229" s="70">
        <f t="shared" si="53"/>
        <v>1981</v>
      </c>
      <c r="V229" s="73">
        <v>1833000</v>
      </c>
      <c r="W229" s="70"/>
      <c r="X229" s="70"/>
      <c r="Y229" s="73">
        <v>0</v>
      </c>
      <c r="Z229" s="73">
        <f t="shared" si="54"/>
        <v>1833000</v>
      </c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3">
        <f t="shared" si="55"/>
        <v>0</v>
      </c>
      <c r="AP229" s="70"/>
      <c r="AQ229" s="74">
        <f t="shared" si="56"/>
        <v>1833000</v>
      </c>
      <c r="AR229" s="70" t="s">
        <v>872</v>
      </c>
      <c r="AS229" s="70"/>
      <c r="AT229" s="70"/>
      <c r="AU229" s="70"/>
      <c r="AV229" s="70"/>
      <c r="AW229" s="70"/>
      <c r="AX229" s="70" t="s">
        <v>873</v>
      </c>
      <c r="AY229" s="70"/>
      <c r="AZ229" s="70"/>
      <c r="BA229" s="70"/>
      <c r="BB229" s="70"/>
      <c r="BC229" s="70"/>
      <c r="BD229" s="72">
        <v>390</v>
      </c>
      <c r="BE229" s="70" t="s">
        <v>80</v>
      </c>
      <c r="BF229" s="73"/>
      <c r="BG229" s="70"/>
      <c r="BH229" s="70">
        <f t="shared" si="57"/>
        <v>39</v>
      </c>
      <c r="BI229" s="70" t="s">
        <v>873</v>
      </c>
      <c r="BJ229" s="74">
        <f t="shared" si="58"/>
        <v>0</v>
      </c>
      <c r="BK229" s="70"/>
      <c r="BL229" s="70" t="s">
        <v>1204</v>
      </c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</row>
    <row r="230" spans="1:76" x14ac:dyDescent="0.4">
      <c r="A230" s="70">
        <v>226</v>
      </c>
      <c r="B230" s="70" t="s">
        <v>622</v>
      </c>
      <c r="C230" s="70" t="s">
        <v>428</v>
      </c>
      <c r="D230" s="70"/>
      <c r="E230" s="70" t="s">
        <v>877</v>
      </c>
      <c r="F230" s="70"/>
      <c r="G230" s="94">
        <v>1</v>
      </c>
      <c r="H230" s="94">
        <v>7</v>
      </c>
      <c r="I230" s="70" t="s">
        <v>622</v>
      </c>
      <c r="J230" s="70"/>
      <c r="K230" s="70"/>
      <c r="L230" s="70"/>
      <c r="M230" s="70">
        <v>0</v>
      </c>
      <c r="N230" s="71">
        <v>29818</v>
      </c>
      <c r="O230" s="72">
        <v>100</v>
      </c>
      <c r="P230" s="71"/>
      <c r="Q230" s="71">
        <f t="shared" si="50"/>
        <v>29818</v>
      </c>
      <c r="R230" s="70">
        <f t="shared" si="49"/>
        <v>1981</v>
      </c>
      <c r="S230" s="70">
        <f t="shared" si="51"/>
        <v>8</v>
      </c>
      <c r="T230" s="70">
        <f t="shared" si="52"/>
        <v>20</v>
      </c>
      <c r="U230" s="70">
        <f t="shared" si="53"/>
        <v>1981</v>
      </c>
      <c r="V230" s="73">
        <v>470000</v>
      </c>
      <c r="W230" s="70"/>
      <c r="X230" s="70"/>
      <c r="Y230" s="73">
        <v>0</v>
      </c>
      <c r="Z230" s="73">
        <f t="shared" si="54"/>
        <v>470000</v>
      </c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3">
        <f t="shared" si="55"/>
        <v>0</v>
      </c>
      <c r="AP230" s="70"/>
      <c r="AQ230" s="74">
        <f t="shared" si="56"/>
        <v>470000</v>
      </c>
      <c r="AR230" s="70" t="s">
        <v>872</v>
      </c>
      <c r="AS230" s="70"/>
      <c r="AT230" s="70"/>
      <c r="AU230" s="70"/>
      <c r="AV230" s="70"/>
      <c r="AW230" s="70"/>
      <c r="AX230" s="70" t="s">
        <v>873</v>
      </c>
      <c r="AY230" s="70"/>
      <c r="AZ230" s="70"/>
      <c r="BA230" s="70"/>
      <c r="BB230" s="70"/>
      <c r="BC230" s="70"/>
      <c r="BD230" s="72">
        <v>100</v>
      </c>
      <c r="BE230" s="70" t="s">
        <v>80</v>
      </c>
      <c r="BF230" s="73"/>
      <c r="BG230" s="70"/>
      <c r="BH230" s="70">
        <f t="shared" si="57"/>
        <v>39</v>
      </c>
      <c r="BI230" s="70" t="s">
        <v>873</v>
      </c>
      <c r="BJ230" s="74">
        <f t="shared" si="58"/>
        <v>0</v>
      </c>
      <c r="BK230" s="70"/>
      <c r="BL230" s="70" t="s">
        <v>1205</v>
      </c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</row>
    <row r="231" spans="1:76" x14ac:dyDescent="0.4">
      <c r="A231" s="70">
        <v>227</v>
      </c>
      <c r="B231" s="70" t="s">
        <v>623</v>
      </c>
      <c r="C231" s="70" t="s">
        <v>429</v>
      </c>
      <c r="D231" s="70"/>
      <c r="E231" s="70" t="s">
        <v>877</v>
      </c>
      <c r="F231" s="70"/>
      <c r="G231" s="94">
        <v>1</v>
      </c>
      <c r="H231" s="94">
        <v>7</v>
      </c>
      <c r="I231" s="70" t="s">
        <v>623</v>
      </c>
      <c r="J231" s="70"/>
      <c r="K231" s="70"/>
      <c r="L231" s="70"/>
      <c r="M231" s="70">
        <v>0</v>
      </c>
      <c r="N231" s="71">
        <v>12768</v>
      </c>
      <c r="O231" s="72">
        <v>246.65</v>
      </c>
      <c r="P231" s="71"/>
      <c r="Q231" s="71">
        <f t="shared" si="50"/>
        <v>12768</v>
      </c>
      <c r="R231" s="70">
        <f t="shared" si="49"/>
        <v>1934</v>
      </c>
      <c r="S231" s="70">
        <f t="shared" si="51"/>
        <v>12</v>
      </c>
      <c r="T231" s="70">
        <f t="shared" si="52"/>
        <v>15</v>
      </c>
      <c r="U231" s="70">
        <f t="shared" si="53"/>
        <v>1934</v>
      </c>
      <c r="V231" s="73">
        <v>3009130</v>
      </c>
      <c r="W231" s="70"/>
      <c r="X231" s="70"/>
      <c r="Y231" s="73">
        <v>0</v>
      </c>
      <c r="Z231" s="73">
        <f t="shared" si="54"/>
        <v>3009130</v>
      </c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3">
        <f t="shared" si="55"/>
        <v>0</v>
      </c>
      <c r="AP231" s="70"/>
      <c r="AQ231" s="74">
        <f t="shared" si="56"/>
        <v>3009130</v>
      </c>
      <c r="AR231" s="70" t="s">
        <v>872</v>
      </c>
      <c r="AS231" s="70"/>
      <c r="AT231" s="70"/>
      <c r="AU231" s="70"/>
      <c r="AV231" s="70"/>
      <c r="AW231" s="70"/>
      <c r="AX231" s="70" t="s">
        <v>873</v>
      </c>
      <c r="AY231" s="70"/>
      <c r="AZ231" s="70"/>
      <c r="BA231" s="70"/>
      <c r="BB231" s="70"/>
      <c r="BC231" s="70"/>
      <c r="BD231" s="72">
        <v>246.65</v>
      </c>
      <c r="BE231" s="70" t="s">
        <v>80</v>
      </c>
      <c r="BF231" s="73"/>
      <c r="BG231" s="70"/>
      <c r="BH231" s="70">
        <f t="shared" si="57"/>
        <v>86</v>
      </c>
      <c r="BI231" s="70" t="s">
        <v>873</v>
      </c>
      <c r="BJ231" s="74">
        <f t="shared" si="58"/>
        <v>0</v>
      </c>
      <c r="BK231" s="70"/>
      <c r="BL231" s="70" t="s">
        <v>1206</v>
      </c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</row>
    <row r="232" spans="1:76" x14ac:dyDescent="0.4">
      <c r="A232" s="70">
        <v>228</v>
      </c>
      <c r="B232" s="70" t="s">
        <v>624</v>
      </c>
      <c r="C232" s="70" t="s">
        <v>430</v>
      </c>
      <c r="D232" s="70"/>
      <c r="E232" s="70" t="s">
        <v>877</v>
      </c>
      <c r="F232" s="70"/>
      <c r="G232" s="94">
        <v>1</v>
      </c>
      <c r="H232" s="94">
        <v>7</v>
      </c>
      <c r="I232" s="70" t="s">
        <v>624</v>
      </c>
      <c r="J232" s="70"/>
      <c r="K232" s="70"/>
      <c r="L232" s="70"/>
      <c r="M232" s="70">
        <v>0</v>
      </c>
      <c r="N232" s="71">
        <v>20180</v>
      </c>
      <c r="O232" s="72">
        <v>717</v>
      </c>
      <c r="P232" s="71"/>
      <c r="Q232" s="71">
        <f t="shared" si="50"/>
        <v>20180</v>
      </c>
      <c r="R232" s="70">
        <f t="shared" si="49"/>
        <v>1955</v>
      </c>
      <c r="S232" s="70">
        <f t="shared" si="51"/>
        <v>4</v>
      </c>
      <c r="T232" s="70">
        <f t="shared" si="52"/>
        <v>1</v>
      </c>
      <c r="U232" s="70">
        <f t="shared" si="53"/>
        <v>1955</v>
      </c>
      <c r="V232" s="73">
        <v>3800100</v>
      </c>
      <c r="W232" s="70"/>
      <c r="X232" s="70"/>
      <c r="Y232" s="73">
        <v>0</v>
      </c>
      <c r="Z232" s="73">
        <f t="shared" si="54"/>
        <v>3800100</v>
      </c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3">
        <f t="shared" si="55"/>
        <v>0</v>
      </c>
      <c r="AP232" s="70"/>
      <c r="AQ232" s="74">
        <f t="shared" si="56"/>
        <v>3800100</v>
      </c>
      <c r="AR232" s="70" t="s">
        <v>872</v>
      </c>
      <c r="AS232" s="70"/>
      <c r="AT232" s="70"/>
      <c r="AU232" s="70"/>
      <c r="AV232" s="70"/>
      <c r="AW232" s="70"/>
      <c r="AX232" s="70" t="s">
        <v>873</v>
      </c>
      <c r="AY232" s="70"/>
      <c r="AZ232" s="70"/>
      <c r="BA232" s="70"/>
      <c r="BB232" s="70"/>
      <c r="BC232" s="70"/>
      <c r="BD232" s="72">
        <v>717</v>
      </c>
      <c r="BE232" s="70" t="s">
        <v>80</v>
      </c>
      <c r="BF232" s="73"/>
      <c r="BG232" s="70"/>
      <c r="BH232" s="70">
        <f t="shared" si="57"/>
        <v>65</v>
      </c>
      <c r="BI232" s="70" t="s">
        <v>873</v>
      </c>
      <c r="BJ232" s="74">
        <f t="shared" si="58"/>
        <v>0</v>
      </c>
      <c r="BK232" s="70"/>
      <c r="BL232" s="70" t="s">
        <v>1207</v>
      </c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</row>
    <row r="233" spans="1:76" x14ac:dyDescent="0.4">
      <c r="A233" s="70">
        <v>229</v>
      </c>
      <c r="B233" s="70" t="s">
        <v>625</v>
      </c>
      <c r="C233" s="70" t="s">
        <v>431</v>
      </c>
      <c r="D233" s="70"/>
      <c r="E233" s="70" t="s">
        <v>877</v>
      </c>
      <c r="F233" s="70"/>
      <c r="G233" s="94">
        <v>1</v>
      </c>
      <c r="H233" s="94">
        <v>7</v>
      </c>
      <c r="I233" s="70" t="s">
        <v>625</v>
      </c>
      <c r="J233" s="70"/>
      <c r="K233" s="70"/>
      <c r="L233" s="70"/>
      <c r="M233" s="70">
        <v>0</v>
      </c>
      <c r="N233" s="71">
        <v>35503</v>
      </c>
      <c r="O233" s="72">
        <v>515.15</v>
      </c>
      <c r="P233" s="71"/>
      <c r="Q233" s="71">
        <f t="shared" si="50"/>
        <v>35503</v>
      </c>
      <c r="R233" s="70">
        <f t="shared" si="49"/>
        <v>1997</v>
      </c>
      <c r="S233" s="70">
        <f t="shared" si="51"/>
        <v>3</v>
      </c>
      <c r="T233" s="70">
        <f t="shared" si="52"/>
        <v>14</v>
      </c>
      <c r="U233" s="70">
        <f t="shared" si="53"/>
        <v>1996</v>
      </c>
      <c r="V233" s="73">
        <v>2060600</v>
      </c>
      <c r="W233" s="70"/>
      <c r="X233" s="70"/>
      <c r="Y233" s="73">
        <v>0</v>
      </c>
      <c r="Z233" s="73">
        <f t="shared" si="54"/>
        <v>2060600</v>
      </c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3">
        <f t="shared" si="55"/>
        <v>0</v>
      </c>
      <c r="AP233" s="70"/>
      <c r="AQ233" s="74">
        <f t="shared" si="56"/>
        <v>2060600</v>
      </c>
      <c r="AR233" s="70" t="s">
        <v>872</v>
      </c>
      <c r="AS233" s="70"/>
      <c r="AT233" s="70"/>
      <c r="AU233" s="70"/>
      <c r="AV233" s="70"/>
      <c r="AW233" s="70"/>
      <c r="AX233" s="70" t="s">
        <v>873</v>
      </c>
      <c r="AY233" s="70"/>
      <c r="AZ233" s="70"/>
      <c r="BA233" s="70"/>
      <c r="BB233" s="70"/>
      <c r="BC233" s="70"/>
      <c r="BD233" s="72">
        <v>515.15</v>
      </c>
      <c r="BE233" s="70" t="s">
        <v>80</v>
      </c>
      <c r="BF233" s="73"/>
      <c r="BG233" s="70"/>
      <c r="BH233" s="70">
        <f t="shared" si="57"/>
        <v>24</v>
      </c>
      <c r="BI233" s="70" t="s">
        <v>873</v>
      </c>
      <c r="BJ233" s="74">
        <f t="shared" si="58"/>
        <v>0</v>
      </c>
      <c r="BK233" s="70"/>
      <c r="BL233" s="70" t="s">
        <v>1208</v>
      </c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</row>
    <row r="234" spans="1:76" x14ac:dyDescent="0.4">
      <c r="A234" s="70">
        <v>230</v>
      </c>
      <c r="B234" s="70" t="s">
        <v>626</v>
      </c>
      <c r="C234" s="70" t="s">
        <v>432</v>
      </c>
      <c r="D234" s="70"/>
      <c r="E234" s="70" t="s">
        <v>877</v>
      </c>
      <c r="F234" s="70"/>
      <c r="G234" s="94">
        <v>1</v>
      </c>
      <c r="H234" s="94">
        <v>7</v>
      </c>
      <c r="I234" s="70" t="s">
        <v>626</v>
      </c>
      <c r="J234" s="70"/>
      <c r="K234" s="70"/>
      <c r="L234" s="70"/>
      <c r="M234" s="70">
        <v>0</v>
      </c>
      <c r="N234" s="71">
        <v>28950</v>
      </c>
      <c r="O234" s="72">
        <v>61.24</v>
      </c>
      <c r="P234" s="71"/>
      <c r="Q234" s="71">
        <f t="shared" si="50"/>
        <v>28950</v>
      </c>
      <c r="R234" s="70">
        <f t="shared" si="49"/>
        <v>1979</v>
      </c>
      <c r="S234" s="70">
        <f t="shared" si="51"/>
        <v>4</v>
      </c>
      <c r="T234" s="70">
        <f t="shared" si="52"/>
        <v>5</v>
      </c>
      <c r="U234" s="70">
        <f t="shared" si="53"/>
        <v>1979</v>
      </c>
      <c r="V234" s="73">
        <v>379688</v>
      </c>
      <c r="W234" s="70"/>
      <c r="X234" s="70"/>
      <c r="Y234" s="73">
        <v>0</v>
      </c>
      <c r="Z234" s="73">
        <f t="shared" si="54"/>
        <v>379688</v>
      </c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3">
        <f t="shared" si="55"/>
        <v>0</v>
      </c>
      <c r="AP234" s="70"/>
      <c r="AQ234" s="74">
        <f t="shared" si="56"/>
        <v>379688</v>
      </c>
      <c r="AR234" s="70" t="s">
        <v>872</v>
      </c>
      <c r="AS234" s="70"/>
      <c r="AT234" s="70"/>
      <c r="AU234" s="70"/>
      <c r="AV234" s="70"/>
      <c r="AW234" s="70"/>
      <c r="AX234" s="70" t="s">
        <v>873</v>
      </c>
      <c r="AY234" s="70"/>
      <c r="AZ234" s="70"/>
      <c r="BA234" s="70"/>
      <c r="BB234" s="70"/>
      <c r="BC234" s="70"/>
      <c r="BD234" s="72">
        <v>61.24</v>
      </c>
      <c r="BE234" s="70" t="s">
        <v>80</v>
      </c>
      <c r="BF234" s="73"/>
      <c r="BG234" s="70"/>
      <c r="BH234" s="70">
        <f t="shared" si="57"/>
        <v>41</v>
      </c>
      <c r="BI234" s="70" t="s">
        <v>873</v>
      </c>
      <c r="BJ234" s="74">
        <f t="shared" si="58"/>
        <v>0</v>
      </c>
      <c r="BK234" s="70"/>
      <c r="BL234" s="70" t="s">
        <v>1209</v>
      </c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</row>
    <row r="235" spans="1:76" x14ac:dyDescent="0.4">
      <c r="A235" s="70">
        <v>231</v>
      </c>
      <c r="B235" s="70" t="s">
        <v>626</v>
      </c>
      <c r="C235" s="70" t="s">
        <v>433</v>
      </c>
      <c r="D235" s="70"/>
      <c r="E235" s="70" t="s">
        <v>877</v>
      </c>
      <c r="F235" s="70"/>
      <c r="G235" s="94">
        <v>1</v>
      </c>
      <c r="H235" s="94">
        <v>7</v>
      </c>
      <c r="I235" s="70" t="s">
        <v>626</v>
      </c>
      <c r="J235" s="70"/>
      <c r="K235" s="70"/>
      <c r="L235" s="70"/>
      <c r="M235" s="70">
        <v>0</v>
      </c>
      <c r="N235" s="71">
        <v>28678</v>
      </c>
      <c r="O235" s="72">
        <v>905.73</v>
      </c>
      <c r="P235" s="71"/>
      <c r="Q235" s="71">
        <f t="shared" si="50"/>
        <v>28678</v>
      </c>
      <c r="R235" s="70">
        <f t="shared" si="49"/>
        <v>1978</v>
      </c>
      <c r="S235" s="70">
        <f t="shared" si="51"/>
        <v>7</v>
      </c>
      <c r="T235" s="70">
        <f t="shared" si="52"/>
        <v>7</v>
      </c>
      <c r="U235" s="70">
        <f t="shared" si="53"/>
        <v>1978</v>
      </c>
      <c r="V235" s="73">
        <v>5615526</v>
      </c>
      <c r="W235" s="70"/>
      <c r="X235" s="70"/>
      <c r="Y235" s="73">
        <v>0</v>
      </c>
      <c r="Z235" s="73">
        <f t="shared" si="54"/>
        <v>5615526</v>
      </c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3">
        <f t="shared" si="55"/>
        <v>0</v>
      </c>
      <c r="AP235" s="70"/>
      <c r="AQ235" s="74">
        <f t="shared" si="56"/>
        <v>5615526</v>
      </c>
      <c r="AR235" s="70" t="s">
        <v>872</v>
      </c>
      <c r="AS235" s="70"/>
      <c r="AT235" s="70"/>
      <c r="AU235" s="70"/>
      <c r="AV235" s="70"/>
      <c r="AW235" s="70"/>
      <c r="AX235" s="70" t="s">
        <v>873</v>
      </c>
      <c r="AY235" s="70"/>
      <c r="AZ235" s="70"/>
      <c r="BA235" s="70"/>
      <c r="BB235" s="70"/>
      <c r="BC235" s="70"/>
      <c r="BD235" s="72">
        <v>905.73</v>
      </c>
      <c r="BE235" s="70" t="s">
        <v>80</v>
      </c>
      <c r="BF235" s="73"/>
      <c r="BG235" s="70"/>
      <c r="BH235" s="70">
        <f t="shared" si="57"/>
        <v>42</v>
      </c>
      <c r="BI235" s="70" t="s">
        <v>873</v>
      </c>
      <c r="BJ235" s="74">
        <f t="shared" si="58"/>
        <v>0</v>
      </c>
      <c r="BK235" s="70"/>
      <c r="BL235" s="70" t="s">
        <v>1210</v>
      </c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</row>
    <row r="236" spans="1:76" x14ac:dyDescent="0.4">
      <c r="A236" s="70">
        <v>232</v>
      </c>
      <c r="B236" s="70" t="s">
        <v>627</v>
      </c>
      <c r="C236" s="70" t="s">
        <v>434</v>
      </c>
      <c r="D236" s="70"/>
      <c r="E236" s="70" t="s">
        <v>877</v>
      </c>
      <c r="F236" s="70"/>
      <c r="G236" s="94">
        <v>1</v>
      </c>
      <c r="H236" s="94">
        <v>7</v>
      </c>
      <c r="I236" s="70" t="s">
        <v>627</v>
      </c>
      <c r="J236" s="70"/>
      <c r="K236" s="70"/>
      <c r="L236" s="70"/>
      <c r="M236" s="70">
        <v>0</v>
      </c>
      <c r="N236" s="71">
        <v>35149</v>
      </c>
      <c r="O236" s="72">
        <v>678.37</v>
      </c>
      <c r="P236" s="71"/>
      <c r="Q236" s="71">
        <f t="shared" si="50"/>
        <v>35149</v>
      </c>
      <c r="R236" s="70">
        <f t="shared" si="49"/>
        <v>1996</v>
      </c>
      <c r="S236" s="70">
        <f t="shared" si="51"/>
        <v>3</v>
      </c>
      <c r="T236" s="70">
        <f t="shared" si="52"/>
        <v>25</v>
      </c>
      <c r="U236" s="70">
        <f t="shared" si="53"/>
        <v>1995</v>
      </c>
      <c r="V236" s="73">
        <v>7665581</v>
      </c>
      <c r="W236" s="70"/>
      <c r="X236" s="70"/>
      <c r="Y236" s="73">
        <v>0</v>
      </c>
      <c r="Z236" s="73">
        <f t="shared" si="54"/>
        <v>7665581</v>
      </c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3">
        <f t="shared" si="55"/>
        <v>0</v>
      </c>
      <c r="AP236" s="70"/>
      <c r="AQ236" s="74">
        <f t="shared" si="56"/>
        <v>7665581</v>
      </c>
      <c r="AR236" s="70" t="s">
        <v>872</v>
      </c>
      <c r="AS236" s="70"/>
      <c r="AT236" s="70"/>
      <c r="AU236" s="70"/>
      <c r="AV236" s="70"/>
      <c r="AW236" s="70"/>
      <c r="AX236" s="70" t="s">
        <v>873</v>
      </c>
      <c r="AY236" s="70"/>
      <c r="AZ236" s="70"/>
      <c r="BA236" s="70"/>
      <c r="BB236" s="70"/>
      <c r="BC236" s="70"/>
      <c r="BD236" s="72">
        <v>678.37</v>
      </c>
      <c r="BE236" s="70" t="s">
        <v>80</v>
      </c>
      <c r="BF236" s="73"/>
      <c r="BG236" s="70"/>
      <c r="BH236" s="70">
        <f t="shared" si="57"/>
        <v>25</v>
      </c>
      <c r="BI236" s="70" t="s">
        <v>873</v>
      </c>
      <c r="BJ236" s="74">
        <f t="shared" si="58"/>
        <v>0</v>
      </c>
      <c r="BK236" s="70"/>
      <c r="BL236" s="70" t="s">
        <v>1211</v>
      </c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</row>
    <row r="237" spans="1:76" x14ac:dyDescent="0.4">
      <c r="A237" s="70">
        <v>233</v>
      </c>
      <c r="B237" s="70" t="s">
        <v>628</v>
      </c>
      <c r="C237" s="70" t="s">
        <v>435</v>
      </c>
      <c r="D237" s="70"/>
      <c r="E237" s="70" t="s">
        <v>877</v>
      </c>
      <c r="F237" s="70"/>
      <c r="G237" s="94">
        <v>1</v>
      </c>
      <c r="H237" s="94">
        <v>7</v>
      </c>
      <c r="I237" s="70" t="s">
        <v>628</v>
      </c>
      <c r="J237" s="70"/>
      <c r="K237" s="70"/>
      <c r="L237" s="70"/>
      <c r="M237" s="70">
        <v>0</v>
      </c>
      <c r="N237" s="71">
        <v>34953</v>
      </c>
      <c r="O237" s="72">
        <v>1678</v>
      </c>
      <c r="P237" s="71"/>
      <c r="Q237" s="71">
        <f t="shared" si="50"/>
        <v>34953</v>
      </c>
      <c r="R237" s="70">
        <f t="shared" si="49"/>
        <v>1995</v>
      </c>
      <c r="S237" s="70">
        <f t="shared" si="51"/>
        <v>9</v>
      </c>
      <c r="T237" s="70">
        <f t="shared" si="52"/>
        <v>11</v>
      </c>
      <c r="U237" s="70">
        <f t="shared" si="53"/>
        <v>1995</v>
      </c>
      <c r="V237" s="73">
        <v>11074800</v>
      </c>
      <c r="W237" s="70"/>
      <c r="X237" s="70"/>
      <c r="Y237" s="73">
        <v>0</v>
      </c>
      <c r="Z237" s="73">
        <f t="shared" si="54"/>
        <v>11074800</v>
      </c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3">
        <f t="shared" si="55"/>
        <v>0</v>
      </c>
      <c r="AP237" s="70"/>
      <c r="AQ237" s="74">
        <f t="shared" si="56"/>
        <v>11074800</v>
      </c>
      <c r="AR237" s="70" t="s">
        <v>872</v>
      </c>
      <c r="AS237" s="70"/>
      <c r="AT237" s="70"/>
      <c r="AU237" s="70"/>
      <c r="AV237" s="70"/>
      <c r="AW237" s="70"/>
      <c r="AX237" s="70" t="s">
        <v>873</v>
      </c>
      <c r="AY237" s="70"/>
      <c r="AZ237" s="70"/>
      <c r="BA237" s="70"/>
      <c r="BB237" s="70"/>
      <c r="BC237" s="70"/>
      <c r="BD237" s="72">
        <v>1678</v>
      </c>
      <c r="BE237" s="70" t="s">
        <v>80</v>
      </c>
      <c r="BF237" s="73"/>
      <c r="BG237" s="70"/>
      <c r="BH237" s="70">
        <f t="shared" si="57"/>
        <v>25</v>
      </c>
      <c r="BI237" s="70" t="s">
        <v>873</v>
      </c>
      <c r="BJ237" s="74">
        <f t="shared" si="58"/>
        <v>0</v>
      </c>
      <c r="BK237" s="70"/>
      <c r="BL237" s="70" t="s">
        <v>1212</v>
      </c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</row>
    <row r="238" spans="1:76" x14ac:dyDescent="0.4">
      <c r="A238" s="70">
        <v>257</v>
      </c>
      <c r="B238" s="70" t="s">
        <v>628</v>
      </c>
      <c r="C238" s="70" t="s">
        <v>436</v>
      </c>
      <c r="D238" s="70"/>
      <c r="E238" s="70" t="s">
        <v>877</v>
      </c>
      <c r="F238" s="70"/>
      <c r="G238" s="94">
        <v>1</v>
      </c>
      <c r="H238" s="94">
        <v>7</v>
      </c>
      <c r="I238" s="70" t="s">
        <v>628</v>
      </c>
      <c r="J238" s="70"/>
      <c r="K238" s="70"/>
      <c r="L238" s="70"/>
      <c r="M238" s="70">
        <v>0</v>
      </c>
      <c r="N238" s="71">
        <v>34953</v>
      </c>
      <c r="O238" s="72">
        <v>33</v>
      </c>
      <c r="P238" s="71"/>
      <c r="Q238" s="71">
        <f t="shared" si="50"/>
        <v>34953</v>
      </c>
      <c r="R238" s="70">
        <f t="shared" si="49"/>
        <v>1995</v>
      </c>
      <c r="S238" s="70">
        <f t="shared" si="51"/>
        <v>9</v>
      </c>
      <c r="T238" s="70">
        <f t="shared" si="52"/>
        <v>11</v>
      </c>
      <c r="U238" s="70">
        <f t="shared" si="53"/>
        <v>1995</v>
      </c>
      <c r="V238" s="73">
        <v>217800</v>
      </c>
      <c r="W238" s="70"/>
      <c r="X238" s="70"/>
      <c r="Y238" s="73">
        <v>0</v>
      </c>
      <c r="Z238" s="73">
        <f t="shared" si="54"/>
        <v>217800</v>
      </c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3">
        <f t="shared" si="55"/>
        <v>0</v>
      </c>
      <c r="AP238" s="70"/>
      <c r="AQ238" s="74">
        <f t="shared" si="56"/>
        <v>217800</v>
      </c>
      <c r="AR238" s="70" t="s">
        <v>872</v>
      </c>
      <c r="AS238" s="70"/>
      <c r="AT238" s="70"/>
      <c r="AU238" s="70"/>
      <c r="AV238" s="70"/>
      <c r="AW238" s="70"/>
      <c r="AX238" s="70" t="s">
        <v>873</v>
      </c>
      <c r="AY238" s="70"/>
      <c r="AZ238" s="70"/>
      <c r="BA238" s="70"/>
      <c r="BB238" s="70"/>
      <c r="BC238" s="70"/>
      <c r="BD238" s="72">
        <v>33</v>
      </c>
      <c r="BE238" s="70" t="s">
        <v>80</v>
      </c>
      <c r="BF238" s="73"/>
      <c r="BG238" s="70"/>
      <c r="BH238" s="70">
        <f t="shared" si="57"/>
        <v>25</v>
      </c>
      <c r="BI238" s="70" t="s">
        <v>873</v>
      </c>
      <c r="BJ238" s="74">
        <f t="shared" si="58"/>
        <v>0</v>
      </c>
      <c r="BK238" s="70"/>
      <c r="BL238" s="70" t="s">
        <v>1213</v>
      </c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</row>
    <row r="239" spans="1:76" x14ac:dyDescent="0.4">
      <c r="A239" s="70">
        <v>258</v>
      </c>
      <c r="B239" s="70" t="s">
        <v>629</v>
      </c>
      <c r="C239" s="70" t="s">
        <v>437</v>
      </c>
      <c r="D239" s="70"/>
      <c r="E239" s="70" t="s">
        <v>877</v>
      </c>
      <c r="F239" s="70"/>
      <c r="G239" s="94">
        <v>1</v>
      </c>
      <c r="H239" s="94">
        <v>7</v>
      </c>
      <c r="I239" s="70" t="s">
        <v>629</v>
      </c>
      <c r="J239" s="70"/>
      <c r="K239" s="70"/>
      <c r="L239" s="70"/>
      <c r="M239" s="70">
        <v>0</v>
      </c>
      <c r="N239" s="71">
        <v>33280</v>
      </c>
      <c r="O239" s="72">
        <v>342</v>
      </c>
      <c r="P239" s="71"/>
      <c r="Q239" s="71">
        <f t="shared" si="50"/>
        <v>33280</v>
      </c>
      <c r="R239" s="70">
        <f t="shared" si="49"/>
        <v>1991</v>
      </c>
      <c r="S239" s="70">
        <f t="shared" si="51"/>
        <v>2</v>
      </c>
      <c r="T239" s="70">
        <f t="shared" si="52"/>
        <v>11</v>
      </c>
      <c r="U239" s="70">
        <f t="shared" si="53"/>
        <v>1990</v>
      </c>
      <c r="V239" s="73">
        <v>2633400</v>
      </c>
      <c r="W239" s="70"/>
      <c r="X239" s="70"/>
      <c r="Y239" s="73">
        <v>0</v>
      </c>
      <c r="Z239" s="73">
        <f t="shared" si="54"/>
        <v>2633400</v>
      </c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3">
        <f t="shared" si="55"/>
        <v>0</v>
      </c>
      <c r="AP239" s="70"/>
      <c r="AQ239" s="74">
        <f t="shared" si="56"/>
        <v>2633400</v>
      </c>
      <c r="AR239" s="70" t="s">
        <v>872</v>
      </c>
      <c r="AS239" s="70"/>
      <c r="AT239" s="70"/>
      <c r="AU239" s="70"/>
      <c r="AV239" s="70"/>
      <c r="AW239" s="70"/>
      <c r="AX239" s="70" t="s">
        <v>873</v>
      </c>
      <c r="AY239" s="70"/>
      <c r="AZ239" s="70"/>
      <c r="BA239" s="70"/>
      <c r="BB239" s="70"/>
      <c r="BC239" s="70"/>
      <c r="BD239" s="72">
        <v>342</v>
      </c>
      <c r="BE239" s="70" t="s">
        <v>80</v>
      </c>
      <c r="BF239" s="73"/>
      <c r="BG239" s="70"/>
      <c r="BH239" s="70">
        <f t="shared" si="57"/>
        <v>30</v>
      </c>
      <c r="BI239" s="70" t="s">
        <v>873</v>
      </c>
      <c r="BJ239" s="74">
        <f t="shared" si="58"/>
        <v>0</v>
      </c>
      <c r="BK239" s="70"/>
      <c r="BL239" s="70" t="s">
        <v>1214</v>
      </c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</row>
    <row r="240" spans="1:76" x14ac:dyDescent="0.4">
      <c r="A240" s="70">
        <v>259</v>
      </c>
      <c r="B240" s="70" t="s">
        <v>629</v>
      </c>
      <c r="C240" s="70" t="s">
        <v>438</v>
      </c>
      <c r="D240" s="70"/>
      <c r="E240" s="70" t="s">
        <v>877</v>
      </c>
      <c r="F240" s="70"/>
      <c r="G240" s="94">
        <v>1</v>
      </c>
      <c r="H240" s="94">
        <v>7</v>
      </c>
      <c r="I240" s="70" t="s">
        <v>629</v>
      </c>
      <c r="J240" s="70"/>
      <c r="K240" s="70"/>
      <c r="L240" s="70"/>
      <c r="M240" s="70">
        <v>0</v>
      </c>
      <c r="N240" s="71">
        <v>33280</v>
      </c>
      <c r="O240" s="72">
        <v>264.23</v>
      </c>
      <c r="P240" s="71"/>
      <c r="Q240" s="71">
        <f t="shared" si="50"/>
        <v>33280</v>
      </c>
      <c r="R240" s="70">
        <f t="shared" si="49"/>
        <v>1991</v>
      </c>
      <c r="S240" s="70">
        <f t="shared" si="51"/>
        <v>2</v>
      </c>
      <c r="T240" s="70">
        <f t="shared" si="52"/>
        <v>11</v>
      </c>
      <c r="U240" s="70">
        <f t="shared" si="53"/>
        <v>1990</v>
      </c>
      <c r="V240" s="73">
        <v>2034571</v>
      </c>
      <c r="W240" s="70"/>
      <c r="X240" s="70"/>
      <c r="Y240" s="73">
        <v>0</v>
      </c>
      <c r="Z240" s="73">
        <f t="shared" si="54"/>
        <v>2034571</v>
      </c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3">
        <f t="shared" si="55"/>
        <v>0</v>
      </c>
      <c r="AP240" s="70"/>
      <c r="AQ240" s="74">
        <f t="shared" si="56"/>
        <v>2034571</v>
      </c>
      <c r="AR240" s="70" t="s">
        <v>872</v>
      </c>
      <c r="AS240" s="70"/>
      <c r="AT240" s="70"/>
      <c r="AU240" s="70"/>
      <c r="AV240" s="70"/>
      <c r="AW240" s="70"/>
      <c r="AX240" s="70" t="s">
        <v>873</v>
      </c>
      <c r="AY240" s="70"/>
      <c r="AZ240" s="70"/>
      <c r="BA240" s="70"/>
      <c r="BB240" s="70"/>
      <c r="BC240" s="70"/>
      <c r="BD240" s="72">
        <v>264.23</v>
      </c>
      <c r="BE240" s="70" t="s">
        <v>80</v>
      </c>
      <c r="BF240" s="73"/>
      <c r="BG240" s="70"/>
      <c r="BH240" s="70">
        <f t="shared" si="57"/>
        <v>30</v>
      </c>
      <c r="BI240" s="70" t="s">
        <v>873</v>
      </c>
      <c r="BJ240" s="74">
        <f t="shared" si="58"/>
        <v>0</v>
      </c>
      <c r="BK240" s="70"/>
      <c r="BL240" s="70" t="s">
        <v>1215</v>
      </c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</row>
    <row r="241" spans="1:76" x14ac:dyDescent="0.4">
      <c r="A241" s="70">
        <v>260</v>
      </c>
      <c r="B241" s="70" t="s">
        <v>629</v>
      </c>
      <c r="C241" s="70" t="s">
        <v>439</v>
      </c>
      <c r="D241" s="70"/>
      <c r="E241" s="70" t="s">
        <v>877</v>
      </c>
      <c r="F241" s="70"/>
      <c r="G241" s="94">
        <v>1</v>
      </c>
      <c r="H241" s="94">
        <v>7</v>
      </c>
      <c r="I241" s="70" t="s">
        <v>629</v>
      </c>
      <c r="J241" s="70"/>
      <c r="K241" s="70"/>
      <c r="L241" s="70"/>
      <c r="M241" s="70">
        <v>0</v>
      </c>
      <c r="N241" s="71">
        <v>29977</v>
      </c>
      <c r="O241" s="72">
        <v>1180.32</v>
      </c>
      <c r="P241" s="71"/>
      <c r="Q241" s="71">
        <f t="shared" si="50"/>
        <v>29977</v>
      </c>
      <c r="R241" s="70">
        <f t="shared" si="49"/>
        <v>1982</v>
      </c>
      <c r="S241" s="70">
        <f t="shared" si="51"/>
        <v>1</v>
      </c>
      <c r="T241" s="70">
        <f t="shared" si="52"/>
        <v>26</v>
      </c>
      <c r="U241" s="70">
        <f t="shared" si="53"/>
        <v>1981</v>
      </c>
      <c r="V241" s="73">
        <v>9088464</v>
      </c>
      <c r="W241" s="70"/>
      <c r="X241" s="70"/>
      <c r="Y241" s="73">
        <v>0</v>
      </c>
      <c r="Z241" s="73">
        <f t="shared" si="54"/>
        <v>9088464</v>
      </c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3">
        <f t="shared" si="55"/>
        <v>0</v>
      </c>
      <c r="AP241" s="70"/>
      <c r="AQ241" s="74">
        <f t="shared" si="56"/>
        <v>9088464</v>
      </c>
      <c r="AR241" s="70" t="s">
        <v>872</v>
      </c>
      <c r="AS241" s="70"/>
      <c r="AT241" s="70"/>
      <c r="AU241" s="70"/>
      <c r="AV241" s="70"/>
      <c r="AW241" s="70"/>
      <c r="AX241" s="70" t="s">
        <v>873</v>
      </c>
      <c r="AY241" s="70"/>
      <c r="AZ241" s="70"/>
      <c r="BA241" s="70"/>
      <c r="BB241" s="70"/>
      <c r="BC241" s="70"/>
      <c r="BD241" s="72">
        <v>1180.32</v>
      </c>
      <c r="BE241" s="70" t="s">
        <v>80</v>
      </c>
      <c r="BF241" s="73"/>
      <c r="BG241" s="70"/>
      <c r="BH241" s="70">
        <f t="shared" si="57"/>
        <v>39</v>
      </c>
      <c r="BI241" s="70" t="s">
        <v>873</v>
      </c>
      <c r="BJ241" s="74">
        <f t="shared" si="58"/>
        <v>0</v>
      </c>
      <c r="BK241" s="70"/>
      <c r="BL241" s="70" t="s">
        <v>1216</v>
      </c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</row>
    <row r="242" spans="1:76" x14ac:dyDescent="0.4">
      <c r="A242" s="70">
        <v>261</v>
      </c>
      <c r="B242" s="70" t="s">
        <v>630</v>
      </c>
      <c r="C242" s="70" t="s">
        <v>440</v>
      </c>
      <c r="D242" s="70"/>
      <c r="E242" s="70" t="s">
        <v>877</v>
      </c>
      <c r="F242" s="70"/>
      <c r="G242" s="94">
        <v>1</v>
      </c>
      <c r="H242" s="94">
        <v>7</v>
      </c>
      <c r="I242" s="70" t="s">
        <v>630</v>
      </c>
      <c r="J242" s="70"/>
      <c r="K242" s="70"/>
      <c r="L242" s="70"/>
      <c r="M242" s="70">
        <v>0</v>
      </c>
      <c r="N242" s="71">
        <v>34306</v>
      </c>
      <c r="O242" s="72">
        <v>398.44</v>
      </c>
      <c r="P242" s="71"/>
      <c r="Q242" s="71">
        <f t="shared" si="50"/>
        <v>34306</v>
      </c>
      <c r="R242" s="70">
        <f t="shared" si="49"/>
        <v>1993</v>
      </c>
      <c r="S242" s="70">
        <f t="shared" si="51"/>
        <v>12</v>
      </c>
      <c r="T242" s="70">
        <f t="shared" si="52"/>
        <v>3</v>
      </c>
      <c r="U242" s="70">
        <f t="shared" si="53"/>
        <v>1993</v>
      </c>
      <c r="V242" s="73">
        <v>1872668</v>
      </c>
      <c r="W242" s="70"/>
      <c r="X242" s="70"/>
      <c r="Y242" s="73">
        <v>0</v>
      </c>
      <c r="Z242" s="73">
        <f t="shared" si="54"/>
        <v>1872668</v>
      </c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3">
        <f t="shared" si="55"/>
        <v>0</v>
      </c>
      <c r="AP242" s="70"/>
      <c r="AQ242" s="74">
        <f t="shared" si="56"/>
        <v>1872668</v>
      </c>
      <c r="AR242" s="70" t="s">
        <v>872</v>
      </c>
      <c r="AS242" s="70"/>
      <c r="AT242" s="70"/>
      <c r="AU242" s="70"/>
      <c r="AV242" s="70"/>
      <c r="AW242" s="70"/>
      <c r="AX242" s="70" t="s">
        <v>873</v>
      </c>
      <c r="AY242" s="70"/>
      <c r="AZ242" s="70"/>
      <c r="BA242" s="70"/>
      <c r="BB242" s="70"/>
      <c r="BC242" s="70"/>
      <c r="BD242" s="72">
        <v>398.44</v>
      </c>
      <c r="BE242" s="70" t="s">
        <v>80</v>
      </c>
      <c r="BF242" s="73"/>
      <c r="BG242" s="70"/>
      <c r="BH242" s="70">
        <f t="shared" si="57"/>
        <v>27</v>
      </c>
      <c r="BI242" s="70" t="s">
        <v>873</v>
      </c>
      <c r="BJ242" s="74">
        <f t="shared" si="58"/>
        <v>0</v>
      </c>
      <c r="BK242" s="70"/>
      <c r="BL242" s="70" t="s">
        <v>1217</v>
      </c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</row>
    <row r="243" spans="1:76" x14ac:dyDescent="0.4">
      <c r="A243" s="70">
        <v>262</v>
      </c>
      <c r="B243" s="70" t="s">
        <v>630</v>
      </c>
      <c r="C243" s="70" t="s">
        <v>441</v>
      </c>
      <c r="D243" s="70"/>
      <c r="E243" s="70" t="s">
        <v>877</v>
      </c>
      <c r="F243" s="70"/>
      <c r="G243" s="94">
        <v>1</v>
      </c>
      <c r="H243" s="94">
        <v>7</v>
      </c>
      <c r="I243" s="70" t="s">
        <v>630</v>
      </c>
      <c r="J243" s="70"/>
      <c r="K243" s="70"/>
      <c r="L243" s="70"/>
      <c r="M243" s="70">
        <v>0</v>
      </c>
      <c r="N243" s="71">
        <v>34306</v>
      </c>
      <c r="O243" s="72">
        <v>115</v>
      </c>
      <c r="P243" s="71"/>
      <c r="Q243" s="71">
        <f t="shared" si="50"/>
        <v>34306</v>
      </c>
      <c r="R243" s="70">
        <f t="shared" si="49"/>
        <v>1993</v>
      </c>
      <c r="S243" s="70">
        <f t="shared" si="51"/>
        <v>12</v>
      </c>
      <c r="T243" s="70">
        <f t="shared" si="52"/>
        <v>3</v>
      </c>
      <c r="U243" s="70">
        <f t="shared" si="53"/>
        <v>1993</v>
      </c>
      <c r="V243" s="73">
        <v>540500</v>
      </c>
      <c r="W243" s="70"/>
      <c r="X243" s="70"/>
      <c r="Y243" s="73">
        <v>0</v>
      </c>
      <c r="Z243" s="73">
        <f t="shared" si="54"/>
        <v>540500</v>
      </c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3">
        <f t="shared" si="55"/>
        <v>0</v>
      </c>
      <c r="AP243" s="70"/>
      <c r="AQ243" s="74">
        <f t="shared" si="56"/>
        <v>540500</v>
      </c>
      <c r="AR243" s="70" t="s">
        <v>872</v>
      </c>
      <c r="AS243" s="70"/>
      <c r="AT243" s="70"/>
      <c r="AU243" s="70"/>
      <c r="AV243" s="70"/>
      <c r="AW243" s="70"/>
      <c r="AX243" s="70" t="s">
        <v>873</v>
      </c>
      <c r="AY243" s="70"/>
      <c r="AZ243" s="70"/>
      <c r="BA243" s="70"/>
      <c r="BB243" s="70"/>
      <c r="BC243" s="70"/>
      <c r="BD243" s="72">
        <v>115</v>
      </c>
      <c r="BE243" s="70" t="s">
        <v>80</v>
      </c>
      <c r="BF243" s="73"/>
      <c r="BG243" s="70"/>
      <c r="BH243" s="70">
        <f t="shared" si="57"/>
        <v>27</v>
      </c>
      <c r="BI243" s="70" t="s">
        <v>873</v>
      </c>
      <c r="BJ243" s="74">
        <f t="shared" si="58"/>
        <v>0</v>
      </c>
      <c r="BK243" s="70"/>
      <c r="BL243" s="70" t="s">
        <v>1218</v>
      </c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</row>
    <row r="244" spans="1:76" x14ac:dyDescent="0.4">
      <c r="A244" s="70">
        <v>263</v>
      </c>
      <c r="B244" s="70" t="s">
        <v>630</v>
      </c>
      <c r="C244" s="70" t="s">
        <v>442</v>
      </c>
      <c r="D244" s="70"/>
      <c r="E244" s="70" t="s">
        <v>877</v>
      </c>
      <c r="F244" s="70"/>
      <c r="G244" s="94">
        <v>1</v>
      </c>
      <c r="H244" s="94">
        <v>7</v>
      </c>
      <c r="I244" s="70" t="s">
        <v>630</v>
      </c>
      <c r="J244" s="70"/>
      <c r="K244" s="70"/>
      <c r="L244" s="70"/>
      <c r="M244" s="70">
        <v>0</v>
      </c>
      <c r="N244" s="71">
        <v>34485</v>
      </c>
      <c r="O244" s="72">
        <v>191</v>
      </c>
      <c r="P244" s="71"/>
      <c r="Q244" s="71">
        <f t="shared" si="50"/>
        <v>34485</v>
      </c>
      <c r="R244" s="70">
        <f t="shared" si="49"/>
        <v>1994</v>
      </c>
      <c r="S244" s="70">
        <f t="shared" si="51"/>
        <v>5</v>
      </c>
      <c r="T244" s="70">
        <f t="shared" si="52"/>
        <v>31</v>
      </c>
      <c r="U244" s="70">
        <f t="shared" si="53"/>
        <v>1994</v>
      </c>
      <c r="V244" s="73">
        <v>897700</v>
      </c>
      <c r="W244" s="70"/>
      <c r="X244" s="70"/>
      <c r="Y244" s="73">
        <v>0</v>
      </c>
      <c r="Z244" s="73">
        <f t="shared" si="54"/>
        <v>897700</v>
      </c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3">
        <f t="shared" si="55"/>
        <v>0</v>
      </c>
      <c r="AP244" s="70"/>
      <c r="AQ244" s="74">
        <f t="shared" si="56"/>
        <v>897700</v>
      </c>
      <c r="AR244" s="70" t="s">
        <v>872</v>
      </c>
      <c r="AS244" s="70"/>
      <c r="AT244" s="70"/>
      <c r="AU244" s="70"/>
      <c r="AV244" s="70"/>
      <c r="AW244" s="70"/>
      <c r="AX244" s="70" t="s">
        <v>873</v>
      </c>
      <c r="AY244" s="70"/>
      <c r="AZ244" s="70"/>
      <c r="BA244" s="70"/>
      <c r="BB244" s="70"/>
      <c r="BC244" s="70"/>
      <c r="BD244" s="72">
        <v>191</v>
      </c>
      <c r="BE244" s="70" t="s">
        <v>80</v>
      </c>
      <c r="BF244" s="73"/>
      <c r="BG244" s="70"/>
      <c r="BH244" s="70">
        <f t="shared" si="57"/>
        <v>26</v>
      </c>
      <c r="BI244" s="70" t="s">
        <v>873</v>
      </c>
      <c r="BJ244" s="74">
        <f t="shared" si="58"/>
        <v>0</v>
      </c>
      <c r="BK244" s="70"/>
      <c r="BL244" s="70" t="s">
        <v>1219</v>
      </c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</row>
    <row r="245" spans="1:76" x14ac:dyDescent="0.4">
      <c r="A245" s="70">
        <v>264</v>
      </c>
      <c r="B245" s="70" t="s">
        <v>631</v>
      </c>
      <c r="C245" s="70" t="s">
        <v>443</v>
      </c>
      <c r="D245" s="70"/>
      <c r="E245" s="70" t="s">
        <v>152</v>
      </c>
      <c r="F245" s="70"/>
      <c r="G245" s="94">
        <v>1</v>
      </c>
      <c r="H245" s="94">
        <v>3</v>
      </c>
      <c r="I245" s="70" t="s">
        <v>631</v>
      </c>
      <c r="J245" s="70"/>
      <c r="K245" s="70"/>
      <c r="L245" s="70"/>
      <c r="M245" s="70">
        <v>0</v>
      </c>
      <c r="N245" s="71">
        <v>32611</v>
      </c>
      <c r="O245" s="72">
        <v>1386.01</v>
      </c>
      <c r="P245" s="71"/>
      <c r="Q245" s="71">
        <f t="shared" si="50"/>
        <v>32611</v>
      </c>
      <c r="R245" s="70">
        <f t="shared" si="49"/>
        <v>1989</v>
      </c>
      <c r="S245" s="70">
        <f t="shared" si="51"/>
        <v>4</v>
      </c>
      <c r="T245" s="70">
        <f t="shared" si="52"/>
        <v>13</v>
      </c>
      <c r="U245" s="70">
        <f t="shared" si="53"/>
        <v>1989</v>
      </c>
      <c r="V245" s="73">
        <v>10672277</v>
      </c>
      <c r="W245" s="70"/>
      <c r="X245" s="70"/>
      <c r="Y245" s="73">
        <v>0</v>
      </c>
      <c r="Z245" s="73">
        <f t="shared" si="54"/>
        <v>10672277</v>
      </c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3">
        <f t="shared" si="55"/>
        <v>0</v>
      </c>
      <c r="AP245" s="70"/>
      <c r="AQ245" s="74">
        <f t="shared" si="56"/>
        <v>10672277</v>
      </c>
      <c r="AR245" s="70" t="s">
        <v>872</v>
      </c>
      <c r="AS245" s="70"/>
      <c r="AT245" s="70"/>
      <c r="AU245" s="70"/>
      <c r="AV245" s="70"/>
      <c r="AW245" s="70"/>
      <c r="AX245" s="70" t="s">
        <v>873</v>
      </c>
      <c r="AY245" s="70"/>
      <c r="AZ245" s="70"/>
      <c r="BA245" s="70"/>
      <c r="BB245" s="70"/>
      <c r="BC245" s="70"/>
      <c r="BD245" s="72">
        <v>1386.01</v>
      </c>
      <c r="BE245" s="70" t="s">
        <v>80</v>
      </c>
      <c r="BF245" s="73"/>
      <c r="BG245" s="70"/>
      <c r="BH245" s="70">
        <f t="shared" si="57"/>
        <v>31</v>
      </c>
      <c r="BI245" s="70" t="s">
        <v>873</v>
      </c>
      <c r="BJ245" s="74">
        <f t="shared" si="58"/>
        <v>0</v>
      </c>
      <c r="BK245" s="70"/>
      <c r="BL245" s="70" t="s">
        <v>1220</v>
      </c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</row>
    <row r="246" spans="1:76" x14ac:dyDescent="0.4">
      <c r="A246" s="70">
        <v>265</v>
      </c>
      <c r="B246" s="70" t="s">
        <v>632</v>
      </c>
      <c r="C246" s="70" t="s">
        <v>444</v>
      </c>
      <c r="D246" s="70"/>
      <c r="E246" s="70" t="s">
        <v>152</v>
      </c>
      <c r="F246" s="70"/>
      <c r="G246" s="94">
        <v>1</v>
      </c>
      <c r="H246" s="94">
        <v>3</v>
      </c>
      <c r="I246" s="70" t="s">
        <v>632</v>
      </c>
      <c r="J246" s="70"/>
      <c r="K246" s="70"/>
      <c r="L246" s="70"/>
      <c r="M246" s="70">
        <v>0</v>
      </c>
      <c r="N246" s="71">
        <v>32590</v>
      </c>
      <c r="O246" s="72">
        <v>491</v>
      </c>
      <c r="P246" s="71"/>
      <c r="Q246" s="71">
        <f t="shared" si="50"/>
        <v>32590</v>
      </c>
      <c r="R246" s="70">
        <f t="shared" si="49"/>
        <v>1989</v>
      </c>
      <c r="S246" s="70">
        <f t="shared" si="51"/>
        <v>3</v>
      </c>
      <c r="T246" s="70">
        <f t="shared" si="52"/>
        <v>23</v>
      </c>
      <c r="U246" s="70">
        <f t="shared" si="53"/>
        <v>1988</v>
      </c>
      <c r="V246" s="73">
        <v>4075300</v>
      </c>
      <c r="W246" s="70"/>
      <c r="X246" s="70"/>
      <c r="Y246" s="73">
        <v>0</v>
      </c>
      <c r="Z246" s="73">
        <f t="shared" si="54"/>
        <v>4075300</v>
      </c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3">
        <f t="shared" si="55"/>
        <v>0</v>
      </c>
      <c r="AP246" s="70"/>
      <c r="AQ246" s="74">
        <f t="shared" si="56"/>
        <v>4075300</v>
      </c>
      <c r="AR246" s="70" t="s">
        <v>872</v>
      </c>
      <c r="AS246" s="70"/>
      <c r="AT246" s="70"/>
      <c r="AU246" s="70"/>
      <c r="AV246" s="70"/>
      <c r="AW246" s="70"/>
      <c r="AX246" s="70" t="s">
        <v>873</v>
      </c>
      <c r="AY246" s="70"/>
      <c r="AZ246" s="70"/>
      <c r="BA246" s="70"/>
      <c r="BB246" s="70"/>
      <c r="BC246" s="70"/>
      <c r="BD246" s="72">
        <v>491</v>
      </c>
      <c r="BE246" s="70" t="s">
        <v>80</v>
      </c>
      <c r="BF246" s="73"/>
      <c r="BG246" s="70"/>
      <c r="BH246" s="70">
        <f t="shared" si="57"/>
        <v>32</v>
      </c>
      <c r="BI246" s="70" t="s">
        <v>873</v>
      </c>
      <c r="BJ246" s="74">
        <f t="shared" si="58"/>
        <v>0</v>
      </c>
      <c r="BK246" s="70"/>
      <c r="BL246" s="70" t="s">
        <v>1221</v>
      </c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</row>
    <row r="247" spans="1:76" x14ac:dyDescent="0.4">
      <c r="A247" s="70">
        <v>266</v>
      </c>
      <c r="B247" s="70" t="s">
        <v>632</v>
      </c>
      <c r="C247" s="70" t="s">
        <v>445</v>
      </c>
      <c r="D247" s="70"/>
      <c r="E247" s="70" t="s">
        <v>152</v>
      </c>
      <c r="F247" s="70"/>
      <c r="G247" s="94">
        <v>1</v>
      </c>
      <c r="H247" s="94">
        <v>3</v>
      </c>
      <c r="I247" s="70" t="s">
        <v>632</v>
      </c>
      <c r="J247" s="70"/>
      <c r="K247" s="70"/>
      <c r="L247" s="70"/>
      <c r="M247" s="70">
        <v>0</v>
      </c>
      <c r="N247" s="71">
        <v>32597</v>
      </c>
      <c r="O247" s="72">
        <v>1222</v>
      </c>
      <c r="P247" s="71"/>
      <c r="Q247" s="71">
        <f t="shared" si="50"/>
        <v>32597</v>
      </c>
      <c r="R247" s="70">
        <f t="shared" si="49"/>
        <v>1989</v>
      </c>
      <c r="S247" s="70">
        <f t="shared" si="51"/>
        <v>3</v>
      </c>
      <c r="T247" s="70">
        <f t="shared" si="52"/>
        <v>30</v>
      </c>
      <c r="U247" s="70">
        <f t="shared" si="53"/>
        <v>1988</v>
      </c>
      <c r="V247" s="73">
        <v>10142600</v>
      </c>
      <c r="W247" s="70"/>
      <c r="X247" s="70"/>
      <c r="Y247" s="73">
        <v>0</v>
      </c>
      <c r="Z247" s="73">
        <f t="shared" si="54"/>
        <v>10142600</v>
      </c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3">
        <f t="shared" si="55"/>
        <v>0</v>
      </c>
      <c r="AP247" s="70"/>
      <c r="AQ247" s="74">
        <f t="shared" si="56"/>
        <v>10142600</v>
      </c>
      <c r="AR247" s="70" t="s">
        <v>872</v>
      </c>
      <c r="AS247" s="70"/>
      <c r="AT247" s="70"/>
      <c r="AU247" s="70"/>
      <c r="AV247" s="70"/>
      <c r="AW247" s="70"/>
      <c r="AX247" s="70" t="s">
        <v>873</v>
      </c>
      <c r="AY247" s="70"/>
      <c r="AZ247" s="70"/>
      <c r="BA247" s="70"/>
      <c r="BB247" s="70"/>
      <c r="BC247" s="70"/>
      <c r="BD247" s="72">
        <v>1222</v>
      </c>
      <c r="BE247" s="70" t="s">
        <v>80</v>
      </c>
      <c r="BF247" s="73"/>
      <c r="BG247" s="70"/>
      <c r="BH247" s="70">
        <f t="shared" si="57"/>
        <v>32</v>
      </c>
      <c r="BI247" s="70" t="s">
        <v>873</v>
      </c>
      <c r="BJ247" s="74">
        <f t="shared" si="58"/>
        <v>0</v>
      </c>
      <c r="BK247" s="70"/>
      <c r="BL247" s="70" t="s">
        <v>1222</v>
      </c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</row>
    <row r="248" spans="1:76" x14ac:dyDescent="0.4">
      <c r="A248" s="70">
        <v>267</v>
      </c>
      <c r="B248" s="70" t="s">
        <v>632</v>
      </c>
      <c r="C248" s="70" t="s">
        <v>446</v>
      </c>
      <c r="D248" s="70"/>
      <c r="E248" s="70" t="s">
        <v>152</v>
      </c>
      <c r="F248" s="70"/>
      <c r="G248" s="94">
        <v>1</v>
      </c>
      <c r="H248" s="94">
        <v>3</v>
      </c>
      <c r="I248" s="70" t="s">
        <v>632</v>
      </c>
      <c r="J248" s="70"/>
      <c r="K248" s="70"/>
      <c r="L248" s="70"/>
      <c r="M248" s="70">
        <v>0</v>
      </c>
      <c r="N248" s="71">
        <v>37677</v>
      </c>
      <c r="O248" s="72">
        <v>24.4</v>
      </c>
      <c r="P248" s="71"/>
      <c r="Q248" s="71">
        <f t="shared" si="50"/>
        <v>37677</v>
      </c>
      <c r="R248" s="70">
        <f t="shared" si="49"/>
        <v>2003</v>
      </c>
      <c r="S248" s="70">
        <f t="shared" si="51"/>
        <v>2</v>
      </c>
      <c r="T248" s="70">
        <f t="shared" si="52"/>
        <v>25</v>
      </c>
      <c r="U248" s="70">
        <f t="shared" si="53"/>
        <v>2002</v>
      </c>
      <c r="V248" s="73">
        <v>202520</v>
      </c>
      <c r="W248" s="70"/>
      <c r="X248" s="70"/>
      <c r="Y248" s="73">
        <v>0</v>
      </c>
      <c r="Z248" s="73">
        <f t="shared" si="54"/>
        <v>202520</v>
      </c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3">
        <f t="shared" si="55"/>
        <v>0</v>
      </c>
      <c r="AP248" s="70"/>
      <c r="AQ248" s="74">
        <f t="shared" si="56"/>
        <v>202520</v>
      </c>
      <c r="AR248" s="70" t="s">
        <v>872</v>
      </c>
      <c r="AS248" s="70"/>
      <c r="AT248" s="70"/>
      <c r="AU248" s="70"/>
      <c r="AV248" s="70"/>
      <c r="AW248" s="70"/>
      <c r="AX248" s="70" t="s">
        <v>873</v>
      </c>
      <c r="AY248" s="70"/>
      <c r="AZ248" s="70"/>
      <c r="BA248" s="70"/>
      <c r="BB248" s="70"/>
      <c r="BC248" s="70"/>
      <c r="BD248" s="72">
        <v>24.4</v>
      </c>
      <c r="BE248" s="70" t="s">
        <v>80</v>
      </c>
      <c r="BF248" s="73"/>
      <c r="BG248" s="70"/>
      <c r="BH248" s="70">
        <f t="shared" si="57"/>
        <v>18</v>
      </c>
      <c r="BI248" s="70" t="s">
        <v>873</v>
      </c>
      <c r="BJ248" s="74">
        <f t="shared" si="58"/>
        <v>0</v>
      </c>
      <c r="BK248" s="70"/>
      <c r="BL248" s="70" t="s">
        <v>1223</v>
      </c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</row>
    <row r="249" spans="1:76" x14ac:dyDescent="0.4">
      <c r="A249" s="70">
        <v>268</v>
      </c>
      <c r="B249" s="70" t="s">
        <v>632</v>
      </c>
      <c r="C249" s="70" t="s">
        <v>447</v>
      </c>
      <c r="D249" s="70"/>
      <c r="E249" s="70" t="s">
        <v>152</v>
      </c>
      <c r="F249" s="70"/>
      <c r="G249" s="94">
        <v>1</v>
      </c>
      <c r="H249" s="94">
        <v>3</v>
      </c>
      <c r="I249" s="70" t="s">
        <v>632</v>
      </c>
      <c r="J249" s="70"/>
      <c r="K249" s="70"/>
      <c r="L249" s="70"/>
      <c r="M249" s="70">
        <v>0</v>
      </c>
      <c r="N249" s="71">
        <v>32590</v>
      </c>
      <c r="O249" s="72">
        <v>1825</v>
      </c>
      <c r="P249" s="71"/>
      <c r="Q249" s="71">
        <f t="shared" si="50"/>
        <v>32590</v>
      </c>
      <c r="R249" s="70">
        <f t="shared" si="49"/>
        <v>1989</v>
      </c>
      <c r="S249" s="70">
        <f t="shared" si="51"/>
        <v>3</v>
      </c>
      <c r="T249" s="70">
        <f t="shared" si="52"/>
        <v>23</v>
      </c>
      <c r="U249" s="70">
        <f t="shared" si="53"/>
        <v>1988</v>
      </c>
      <c r="V249" s="73">
        <v>15147500</v>
      </c>
      <c r="W249" s="70"/>
      <c r="X249" s="70"/>
      <c r="Y249" s="73">
        <v>0</v>
      </c>
      <c r="Z249" s="73">
        <f t="shared" si="54"/>
        <v>15147500</v>
      </c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3">
        <f t="shared" si="55"/>
        <v>0</v>
      </c>
      <c r="AP249" s="70"/>
      <c r="AQ249" s="74">
        <f t="shared" si="56"/>
        <v>15147500</v>
      </c>
      <c r="AR249" s="70" t="s">
        <v>872</v>
      </c>
      <c r="AS249" s="70"/>
      <c r="AT249" s="70"/>
      <c r="AU249" s="70"/>
      <c r="AV249" s="70"/>
      <c r="AW249" s="70"/>
      <c r="AX249" s="70" t="s">
        <v>873</v>
      </c>
      <c r="AY249" s="70"/>
      <c r="AZ249" s="70"/>
      <c r="BA249" s="70"/>
      <c r="BB249" s="70"/>
      <c r="BC249" s="70"/>
      <c r="BD249" s="72">
        <v>1825</v>
      </c>
      <c r="BE249" s="70" t="s">
        <v>80</v>
      </c>
      <c r="BF249" s="73"/>
      <c r="BG249" s="70"/>
      <c r="BH249" s="70">
        <f t="shared" si="57"/>
        <v>32</v>
      </c>
      <c r="BI249" s="70" t="s">
        <v>873</v>
      </c>
      <c r="BJ249" s="74">
        <f t="shared" si="58"/>
        <v>0</v>
      </c>
      <c r="BK249" s="70"/>
      <c r="BL249" s="70" t="s">
        <v>1224</v>
      </c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</row>
    <row r="250" spans="1:76" x14ac:dyDescent="0.4">
      <c r="A250" s="70">
        <v>269</v>
      </c>
      <c r="B250" s="70" t="s">
        <v>632</v>
      </c>
      <c r="C250" s="70" t="s">
        <v>448</v>
      </c>
      <c r="D250" s="70"/>
      <c r="E250" s="70" t="s">
        <v>152</v>
      </c>
      <c r="F250" s="70"/>
      <c r="G250" s="94">
        <v>1</v>
      </c>
      <c r="H250" s="94">
        <v>3</v>
      </c>
      <c r="I250" s="70" t="s">
        <v>632</v>
      </c>
      <c r="J250" s="70"/>
      <c r="K250" s="70"/>
      <c r="L250" s="70"/>
      <c r="M250" s="70">
        <v>0</v>
      </c>
      <c r="N250" s="71">
        <v>37676</v>
      </c>
      <c r="O250" s="72">
        <v>5.75</v>
      </c>
      <c r="P250" s="71"/>
      <c r="Q250" s="71">
        <f t="shared" si="50"/>
        <v>37676</v>
      </c>
      <c r="R250" s="70">
        <f t="shared" si="49"/>
        <v>2003</v>
      </c>
      <c r="S250" s="70">
        <f t="shared" si="51"/>
        <v>2</v>
      </c>
      <c r="T250" s="70">
        <f t="shared" si="52"/>
        <v>24</v>
      </c>
      <c r="U250" s="70">
        <f t="shared" si="53"/>
        <v>2002</v>
      </c>
      <c r="V250" s="73">
        <v>47725</v>
      </c>
      <c r="W250" s="70"/>
      <c r="X250" s="70"/>
      <c r="Y250" s="73">
        <v>0</v>
      </c>
      <c r="Z250" s="73">
        <f t="shared" si="54"/>
        <v>47725</v>
      </c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3">
        <f t="shared" si="55"/>
        <v>0</v>
      </c>
      <c r="AP250" s="70"/>
      <c r="AQ250" s="74">
        <f t="shared" si="56"/>
        <v>47725</v>
      </c>
      <c r="AR250" s="70" t="s">
        <v>872</v>
      </c>
      <c r="AS250" s="70"/>
      <c r="AT250" s="70"/>
      <c r="AU250" s="70"/>
      <c r="AV250" s="70"/>
      <c r="AW250" s="70"/>
      <c r="AX250" s="70" t="s">
        <v>873</v>
      </c>
      <c r="AY250" s="70"/>
      <c r="AZ250" s="70"/>
      <c r="BA250" s="70"/>
      <c r="BB250" s="70"/>
      <c r="BC250" s="70"/>
      <c r="BD250" s="72">
        <v>5.75</v>
      </c>
      <c r="BE250" s="70" t="s">
        <v>80</v>
      </c>
      <c r="BF250" s="73"/>
      <c r="BG250" s="70"/>
      <c r="BH250" s="70">
        <f t="shared" si="57"/>
        <v>18</v>
      </c>
      <c r="BI250" s="70" t="s">
        <v>873</v>
      </c>
      <c r="BJ250" s="74">
        <f t="shared" si="58"/>
        <v>0</v>
      </c>
      <c r="BK250" s="70"/>
      <c r="BL250" s="70" t="s">
        <v>1225</v>
      </c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</row>
    <row r="251" spans="1:76" x14ac:dyDescent="0.4">
      <c r="A251" s="70">
        <v>270</v>
      </c>
      <c r="B251" s="70" t="s">
        <v>633</v>
      </c>
      <c r="C251" s="70" t="s">
        <v>449</v>
      </c>
      <c r="D251" s="70"/>
      <c r="E251" s="70" t="s">
        <v>152</v>
      </c>
      <c r="F251" s="70"/>
      <c r="G251" s="94">
        <v>1</v>
      </c>
      <c r="H251" s="94">
        <v>3</v>
      </c>
      <c r="I251" s="70" t="s">
        <v>633</v>
      </c>
      <c r="J251" s="70"/>
      <c r="K251" s="70"/>
      <c r="L251" s="70"/>
      <c r="M251" s="70">
        <v>0</v>
      </c>
      <c r="N251" s="71">
        <v>31422</v>
      </c>
      <c r="O251" s="72">
        <v>2619</v>
      </c>
      <c r="P251" s="71"/>
      <c r="Q251" s="71">
        <f t="shared" si="50"/>
        <v>31422</v>
      </c>
      <c r="R251" s="70">
        <f t="shared" si="49"/>
        <v>1986</v>
      </c>
      <c r="S251" s="70">
        <f t="shared" si="51"/>
        <v>1</v>
      </c>
      <c r="T251" s="70">
        <f t="shared" si="52"/>
        <v>10</v>
      </c>
      <c r="U251" s="70">
        <f t="shared" si="53"/>
        <v>1985</v>
      </c>
      <c r="V251" s="73">
        <v>14928300</v>
      </c>
      <c r="W251" s="70"/>
      <c r="X251" s="70"/>
      <c r="Y251" s="73">
        <v>0</v>
      </c>
      <c r="Z251" s="73">
        <f t="shared" si="54"/>
        <v>14928300</v>
      </c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3">
        <f t="shared" si="55"/>
        <v>0</v>
      </c>
      <c r="AP251" s="70"/>
      <c r="AQ251" s="74">
        <f t="shared" si="56"/>
        <v>14928300</v>
      </c>
      <c r="AR251" s="70" t="s">
        <v>872</v>
      </c>
      <c r="AS251" s="70"/>
      <c r="AT251" s="70"/>
      <c r="AU251" s="70"/>
      <c r="AV251" s="70"/>
      <c r="AW251" s="70"/>
      <c r="AX251" s="70" t="s">
        <v>873</v>
      </c>
      <c r="AY251" s="70"/>
      <c r="AZ251" s="70"/>
      <c r="BA251" s="70"/>
      <c r="BB251" s="70"/>
      <c r="BC251" s="70"/>
      <c r="BD251" s="72">
        <v>2619</v>
      </c>
      <c r="BE251" s="70" t="s">
        <v>80</v>
      </c>
      <c r="BF251" s="73"/>
      <c r="BG251" s="70"/>
      <c r="BH251" s="70">
        <f t="shared" si="57"/>
        <v>35</v>
      </c>
      <c r="BI251" s="70" t="s">
        <v>873</v>
      </c>
      <c r="BJ251" s="74">
        <f t="shared" si="58"/>
        <v>0</v>
      </c>
      <c r="BK251" s="70"/>
      <c r="BL251" s="70" t="s">
        <v>1226</v>
      </c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</row>
    <row r="252" spans="1:76" x14ac:dyDescent="0.4">
      <c r="A252" s="70">
        <v>271</v>
      </c>
      <c r="B252" s="70" t="s">
        <v>633</v>
      </c>
      <c r="C252" s="70" t="s">
        <v>450</v>
      </c>
      <c r="D252" s="70"/>
      <c r="E252" s="70" t="s">
        <v>152</v>
      </c>
      <c r="F252" s="70"/>
      <c r="G252" s="94">
        <v>1</v>
      </c>
      <c r="H252" s="94">
        <v>3</v>
      </c>
      <c r="I252" s="70" t="s">
        <v>633</v>
      </c>
      <c r="J252" s="70"/>
      <c r="K252" s="70"/>
      <c r="L252" s="70"/>
      <c r="M252" s="70">
        <v>0</v>
      </c>
      <c r="N252" s="71">
        <v>32233</v>
      </c>
      <c r="O252" s="72">
        <v>71</v>
      </c>
      <c r="P252" s="71"/>
      <c r="Q252" s="71">
        <f t="shared" si="50"/>
        <v>32233</v>
      </c>
      <c r="R252" s="70">
        <f t="shared" si="49"/>
        <v>1988</v>
      </c>
      <c r="S252" s="70">
        <f t="shared" si="51"/>
        <v>3</v>
      </c>
      <c r="T252" s="70">
        <f t="shared" si="52"/>
        <v>31</v>
      </c>
      <c r="U252" s="70">
        <f t="shared" si="53"/>
        <v>1987</v>
      </c>
      <c r="V252" s="73">
        <v>404700</v>
      </c>
      <c r="W252" s="70"/>
      <c r="X252" s="70"/>
      <c r="Y252" s="73">
        <v>0</v>
      </c>
      <c r="Z252" s="73">
        <f t="shared" si="54"/>
        <v>404700</v>
      </c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3">
        <f t="shared" si="55"/>
        <v>0</v>
      </c>
      <c r="AP252" s="70"/>
      <c r="AQ252" s="74">
        <f t="shared" si="56"/>
        <v>404700</v>
      </c>
      <c r="AR252" s="70" t="s">
        <v>872</v>
      </c>
      <c r="AS252" s="70"/>
      <c r="AT252" s="70"/>
      <c r="AU252" s="70"/>
      <c r="AV252" s="70"/>
      <c r="AW252" s="70"/>
      <c r="AX252" s="70" t="s">
        <v>873</v>
      </c>
      <c r="AY252" s="70"/>
      <c r="AZ252" s="70"/>
      <c r="BA252" s="70"/>
      <c r="BB252" s="70"/>
      <c r="BC252" s="70"/>
      <c r="BD252" s="72">
        <v>71</v>
      </c>
      <c r="BE252" s="70" t="s">
        <v>80</v>
      </c>
      <c r="BF252" s="73"/>
      <c r="BG252" s="70"/>
      <c r="BH252" s="70">
        <f t="shared" si="57"/>
        <v>33</v>
      </c>
      <c r="BI252" s="70" t="s">
        <v>873</v>
      </c>
      <c r="BJ252" s="74">
        <f t="shared" si="58"/>
        <v>0</v>
      </c>
      <c r="BK252" s="70"/>
      <c r="BL252" s="70" t="s">
        <v>1227</v>
      </c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</row>
    <row r="253" spans="1:76" x14ac:dyDescent="0.4">
      <c r="A253" s="70">
        <v>272</v>
      </c>
      <c r="B253" s="70" t="s">
        <v>633</v>
      </c>
      <c r="C253" s="70" t="s">
        <v>451</v>
      </c>
      <c r="D253" s="70"/>
      <c r="E253" s="70" t="s">
        <v>152</v>
      </c>
      <c r="F253" s="70"/>
      <c r="G253" s="94">
        <v>1</v>
      </c>
      <c r="H253" s="94">
        <v>3</v>
      </c>
      <c r="I253" s="70" t="s">
        <v>633</v>
      </c>
      <c r="J253" s="70"/>
      <c r="K253" s="70"/>
      <c r="L253" s="70"/>
      <c r="M253" s="70">
        <v>0</v>
      </c>
      <c r="N253" s="71">
        <v>35747</v>
      </c>
      <c r="O253" s="72">
        <v>556</v>
      </c>
      <c r="P253" s="71"/>
      <c r="Q253" s="71">
        <f t="shared" si="50"/>
        <v>35747</v>
      </c>
      <c r="R253" s="70">
        <f t="shared" si="49"/>
        <v>1997</v>
      </c>
      <c r="S253" s="70">
        <f t="shared" si="51"/>
        <v>11</v>
      </c>
      <c r="T253" s="70">
        <f t="shared" si="52"/>
        <v>13</v>
      </c>
      <c r="U253" s="70">
        <f t="shared" si="53"/>
        <v>1997</v>
      </c>
      <c r="V253" s="73">
        <v>3169200</v>
      </c>
      <c r="W253" s="70"/>
      <c r="X253" s="70"/>
      <c r="Y253" s="73">
        <v>0</v>
      </c>
      <c r="Z253" s="73">
        <f t="shared" si="54"/>
        <v>3169200</v>
      </c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3">
        <f t="shared" si="55"/>
        <v>0</v>
      </c>
      <c r="AP253" s="70"/>
      <c r="AQ253" s="74">
        <f t="shared" si="56"/>
        <v>3169200</v>
      </c>
      <c r="AR253" s="70" t="s">
        <v>872</v>
      </c>
      <c r="AS253" s="70"/>
      <c r="AT253" s="70"/>
      <c r="AU253" s="70"/>
      <c r="AV253" s="70"/>
      <c r="AW253" s="70"/>
      <c r="AX253" s="70" t="s">
        <v>873</v>
      </c>
      <c r="AY253" s="70"/>
      <c r="AZ253" s="70"/>
      <c r="BA253" s="70"/>
      <c r="BB253" s="70"/>
      <c r="BC253" s="70"/>
      <c r="BD253" s="72">
        <v>556</v>
      </c>
      <c r="BE253" s="70" t="s">
        <v>80</v>
      </c>
      <c r="BF253" s="73"/>
      <c r="BG253" s="70"/>
      <c r="BH253" s="70">
        <f t="shared" si="57"/>
        <v>23</v>
      </c>
      <c r="BI253" s="70" t="s">
        <v>873</v>
      </c>
      <c r="BJ253" s="74">
        <f t="shared" si="58"/>
        <v>0</v>
      </c>
      <c r="BK253" s="70"/>
      <c r="BL253" s="70" t="s">
        <v>1228</v>
      </c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</row>
    <row r="254" spans="1:76" x14ac:dyDescent="0.4">
      <c r="A254" s="70">
        <v>273</v>
      </c>
      <c r="B254" s="70" t="s">
        <v>633</v>
      </c>
      <c r="C254" s="70" t="s">
        <v>452</v>
      </c>
      <c r="D254" s="70"/>
      <c r="E254" s="70" t="s">
        <v>152</v>
      </c>
      <c r="F254" s="70"/>
      <c r="G254" s="94">
        <v>1</v>
      </c>
      <c r="H254" s="94">
        <v>3</v>
      </c>
      <c r="I254" s="70" t="s">
        <v>633</v>
      </c>
      <c r="J254" s="70"/>
      <c r="K254" s="70"/>
      <c r="L254" s="70"/>
      <c r="M254" s="70">
        <v>0</v>
      </c>
      <c r="N254" s="71">
        <v>35811</v>
      </c>
      <c r="O254" s="72">
        <v>744</v>
      </c>
      <c r="P254" s="71"/>
      <c r="Q254" s="71">
        <f t="shared" si="50"/>
        <v>35811</v>
      </c>
      <c r="R254" s="70">
        <f t="shared" ref="R254:R317" si="59">YEAR(Q254)</f>
        <v>1998</v>
      </c>
      <c r="S254" s="70">
        <f t="shared" si="51"/>
        <v>1</v>
      </c>
      <c r="T254" s="70">
        <f t="shared" si="52"/>
        <v>16</v>
      </c>
      <c r="U254" s="70">
        <f t="shared" si="53"/>
        <v>1997</v>
      </c>
      <c r="V254" s="73">
        <v>4240800</v>
      </c>
      <c r="W254" s="70"/>
      <c r="X254" s="70"/>
      <c r="Y254" s="73">
        <v>0</v>
      </c>
      <c r="Z254" s="73">
        <f t="shared" si="54"/>
        <v>4240800</v>
      </c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3">
        <f t="shared" si="55"/>
        <v>0</v>
      </c>
      <c r="AP254" s="70"/>
      <c r="AQ254" s="74">
        <f t="shared" si="56"/>
        <v>4240800</v>
      </c>
      <c r="AR254" s="70" t="s">
        <v>872</v>
      </c>
      <c r="AS254" s="70"/>
      <c r="AT254" s="70"/>
      <c r="AU254" s="70"/>
      <c r="AV254" s="70"/>
      <c r="AW254" s="70"/>
      <c r="AX254" s="70" t="s">
        <v>873</v>
      </c>
      <c r="AY254" s="70"/>
      <c r="AZ254" s="70"/>
      <c r="BA254" s="70"/>
      <c r="BB254" s="70"/>
      <c r="BC254" s="70"/>
      <c r="BD254" s="72">
        <v>744</v>
      </c>
      <c r="BE254" s="70" t="s">
        <v>80</v>
      </c>
      <c r="BF254" s="73"/>
      <c r="BG254" s="70"/>
      <c r="BH254" s="70">
        <f t="shared" si="57"/>
        <v>23</v>
      </c>
      <c r="BI254" s="70" t="s">
        <v>873</v>
      </c>
      <c r="BJ254" s="74">
        <f t="shared" si="58"/>
        <v>0</v>
      </c>
      <c r="BK254" s="70"/>
      <c r="BL254" s="70" t="s">
        <v>1229</v>
      </c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</row>
    <row r="255" spans="1:76" ht="18.75" customHeight="1" x14ac:dyDescent="0.4">
      <c r="A255" s="70">
        <v>274</v>
      </c>
      <c r="B255" s="70" t="s">
        <v>634</v>
      </c>
      <c r="C255" s="70" t="s">
        <v>453</v>
      </c>
      <c r="D255" s="70"/>
      <c r="E255" s="70" t="s">
        <v>140</v>
      </c>
      <c r="F255" s="70"/>
      <c r="G255" s="94">
        <v>1</v>
      </c>
      <c r="H255" s="94">
        <v>2</v>
      </c>
      <c r="I255" s="70" t="s">
        <v>634</v>
      </c>
      <c r="J255" s="70"/>
      <c r="K255" s="70"/>
      <c r="L255" s="70"/>
      <c r="M255" s="70">
        <v>0</v>
      </c>
      <c r="N255" s="71">
        <v>28678</v>
      </c>
      <c r="O255" s="72">
        <v>12280</v>
      </c>
      <c r="P255" s="71"/>
      <c r="Q255" s="71">
        <f t="shared" si="50"/>
        <v>28678</v>
      </c>
      <c r="R255" s="70">
        <f t="shared" si="59"/>
        <v>1978</v>
      </c>
      <c r="S255" s="70">
        <f t="shared" si="51"/>
        <v>7</v>
      </c>
      <c r="T255" s="70">
        <f t="shared" si="52"/>
        <v>7</v>
      </c>
      <c r="U255" s="70">
        <f t="shared" si="53"/>
        <v>1978</v>
      </c>
      <c r="V255" s="73">
        <v>15399120</v>
      </c>
      <c r="W255" s="70"/>
      <c r="X255" s="70"/>
      <c r="Y255" s="73">
        <v>0</v>
      </c>
      <c r="Z255" s="73">
        <f t="shared" si="54"/>
        <v>15399120</v>
      </c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3">
        <f t="shared" si="55"/>
        <v>0</v>
      </c>
      <c r="AP255" s="70"/>
      <c r="AQ255" s="74">
        <f t="shared" si="56"/>
        <v>15399120</v>
      </c>
      <c r="AR255" s="70" t="s">
        <v>872</v>
      </c>
      <c r="AS255" s="70"/>
      <c r="AT255" s="70"/>
      <c r="AU255" s="70"/>
      <c r="AV255" s="70"/>
      <c r="AW255" s="70"/>
      <c r="AX255" s="70" t="s">
        <v>873</v>
      </c>
      <c r="AY255" s="70"/>
      <c r="AZ255" s="70"/>
      <c r="BA255" s="70"/>
      <c r="BB255" s="70"/>
      <c r="BC255" s="70"/>
      <c r="BD255" s="72">
        <v>12280</v>
      </c>
      <c r="BE255" s="70" t="s">
        <v>80</v>
      </c>
      <c r="BF255" s="73"/>
      <c r="BG255" s="70"/>
      <c r="BH255" s="70">
        <f t="shared" si="57"/>
        <v>42</v>
      </c>
      <c r="BI255" s="70" t="s">
        <v>873</v>
      </c>
      <c r="BJ255" s="74">
        <f t="shared" si="58"/>
        <v>0</v>
      </c>
      <c r="BK255" s="70"/>
      <c r="BL255" s="70" t="s">
        <v>1230</v>
      </c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</row>
    <row r="256" spans="1:76" ht="18.75" customHeight="1" x14ac:dyDescent="0.4">
      <c r="A256" s="70">
        <v>275</v>
      </c>
      <c r="B256" s="70" t="s">
        <v>634</v>
      </c>
      <c r="C256" s="70" t="s">
        <v>454</v>
      </c>
      <c r="D256" s="70"/>
      <c r="E256" s="70" t="s">
        <v>140</v>
      </c>
      <c r="F256" s="70"/>
      <c r="G256" s="94">
        <v>1</v>
      </c>
      <c r="H256" s="94">
        <v>2</v>
      </c>
      <c r="I256" s="70" t="s">
        <v>634</v>
      </c>
      <c r="J256" s="70"/>
      <c r="K256" s="70"/>
      <c r="L256" s="70"/>
      <c r="M256" s="70">
        <v>0</v>
      </c>
      <c r="N256" s="71">
        <v>31684</v>
      </c>
      <c r="O256" s="72">
        <v>3004</v>
      </c>
      <c r="P256" s="71"/>
      <c r="Q256" s="71">
        <f t="shared" ref="Q256:Q319" si="60">IF(P256="",N256,P256)</f>
        <v>31684</v>
      </c>
      <c r="R256" s="70">
        <f t="shared" si="59"/>
        <v>1986</v>
      </c>
      <c r="S256" s="70">
        <f t="shared" ref="S256:S319" si="61">MONTH(Q256)</f>
        <v>9</v>
      </c>
      <c r="T256" s="70">
        <f t="shared" ref="T256:T319" si="62">DAY(N256)</f>
        <v>29</v>
      </c>
      <c r="U256" s="70">
        <f t="shared" ref="U256:U319" si="63">IF(R256=1900,"",IF(S256&lt;4,R256-1,R256))</f>
        <v>1986</v>
      </c>
      <c r="V256" s="73">
        <v>3767016</v>
      </c>
      <c r="W256" s="70"/>
      <c r="X256" s="70"/>
      <c r="Y256" s="73">
        <v>0</v>
      </c>
      <c r="Z256" s="73">
        <f t="shared" ref="Z256:Z319" si="64">V256-Y256</f>
        <v>3767016</v>
      </c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3">
        <f t="shared" ref="AO256:AO319" si="65">IF(BH256=0,0,IF(BH256=L256,Z256-1,IF(Z256=1,0,ROUND(V256*M256,0))))</f>
        <v>0</v>
      </c>
      <c r="AP256" s="70"/>
      <c r="AQ256" s="74">
        <f t="shared" ref="AQ256:AQ319" si="66">V256</f>
        <v>3767016</v>
      </c>
      <c r="AR256" s="70" t="s">
        <v>872</v>
      </c>
      <c r="AS256" s="70"/>
      <c r="AT256" s="70"/>
      <c r="AU256" s="70"/>
      <c r="AV256" s="70"/>
      <c r="AW256" s="70"/>
      <c r="AX256" s="70" t="s">
        <v>873</v>
      </c>
      <c r="AY256" s="70"/>
      <c r="AZ256" s="70"/>
      <c r="BA256" s="70"/>
      <c r="BB256" s="70"/>
      <c r="BC256" s="70"/>
      <c r="BD256" s="72">
        <v>3004</v>
      </c>
      <c r="BE256" s="70" t="s">
        <v>80</v>
      </c>
      <c r="BF256" s="73"/>
      <c r="BG256" s="70"/>
      <c r="BH256" s="70">
        <f t="shared" ref="BH256:BH319" si="67">IF(U256="",0,$P$1-U256)</f>
        <v>34</v>
      </c>
      <c r="BI256" s="70" t="s">
        <v>873</v>
      </c>
      <c r="BJ256" s="74">
        <f t="shared" ref="BJ256:BJ319" si="68">V256-AQ256</f>
        <v>0</v>
      </c>
      <c r="BK256" s="70"/>
      <c r="BL256" s="70" t="s">
        <v>1231</v>
      </c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</row>
    <row r="257" spans="1:76" ht="18.75" customHeight="1" x14ac:dyDescent="0.4">
      <c r="A257" s="70">
        <v>276</v>
      </c>
      <c r="B257" s="70" t="s">
        <v>635</v>
      </c>
      <c r="C257" s="70" t="s">
        <v>455</v>
      </c>
      <c r="D257" s="70"/>
      <c r="E257" s="70" t="s">
        <v>140</v>
      </c>
      <c r="F257" s="70"/>
      <c r="G257" s="94">
        <v>1</v>
      </c>
      <c r="H257" s="94">
        <v>2</v>
      </c>
      <c r="I257" s="70" t="s">
        <v>635</v>
      </c>
      <c r="J257" s="70"/>
      <c r="K257" s="70"/>
      <c r="L257" s="70"/>
      <c r="M257" s="70">
        <v>0</v>
      </c>
      <c r="N257" s="71">
        <v>26238</v>
      </c>
      <c r="O257" s="72">
        <v>85</v>
      </c>
      <c r="P257" s="71"/>
      <c r="Q257" s="71">
        <f t="shared" si="60"/>
        <v>26238</v>
      </c>
      <c r="R257" s="70">
        <f t="shared" si="59"/>
        <v>1971</v>
      </c>
      <c r="S257" s="70">
        <f t="shared" si="61"/>
        <v>11</v>
      </c>
      <c r="T257" s="70">
        <f t="shared" si="62"/>
        <v>1</v>
      </c>
      <c r="U257" s="70">
        <f t="shared" si="63"/>
        <v>1971</v>
      </c>
      <c r="V257" s="73">
        <v>106590</v>
      </c>
      <c r="W257" s="70"/>
      <c r="X257" s="70"/>
      <c r="Y257" s="73">
        <v>0</v>
      </c>
      <c r="Z257" s="73">
        <f t="shared" si="64"/>
        <v>106590</v>
      </c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3">
        <f t="shared" si="65"/>
        <v>0</v>
      </c>
      <c r="AP257" s="70"/>
      <c r="AQ257" s="74">
        <f t="shared" si="66"/>
        <v>106590</v>
      </c>
      <c r="AR257" s="70" t="s">
        <v>872</v>
      </c>
      <c r="AS257" s="70"/>
      <c r="AT257" s="70"/>
      <c r="AU257" s="70"/>
      <c r="AV257" s="70"/>
      <c r="AW257" s="70"/>
      <c r="AX257" s="70" t="s">
        <v>873</v>
      </c>
      <c r="AY257" s="70"/>
      <c r="AZ257" s="70"/>
      <c r="BA257" s="70"/>
      <c r="BB257" s="70"/>
      <c r="BC257" s="70"/>
      <c r="BD257" s="72">
        <v>85</v>
      </c>
      <c r="BE257" s="70" t="s">
        <v>80</v>
      </c>
      <c r="BF257" s="73"/>
      <c r="BG257" s="70"/>
      <c r="BH257" s="70">
        <f t="shared" si="67"/>
        <v>49</v>
      </c>
      <c r="BI257" s="70" t="s">
        <v>873</v>
      </c>
      <c r="BJ257" s="74">
        <f t="shared" si="68"/>
        <v>0</v>
      </c>
      <c r="BK257" s="70"/>
      <c r="BL257" s="70" t="s">
        <v>1232</v>
      </c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</row>
    <row r="258" spans="1:76" ht="18.75" customHeight="1" x14ac:dyDescent="0.4">
      <c r="A258" s="70">
        <v>277</v>
      </c>
      <c r="B258" s="70" t="s">
        <v>635</v>
      </c>
      <c r="C258" s="70" t="s">
        <v>456</v>
      </c>
      <c r="D258" s="70"/>
      <c r="E258" s="70" t="s">
        <v>140</v>
      </c>
      <c r="F258" s="70"/>
      <c r="G258" s="94">
        <v>1</v>
      </c>
      <c r="H258" s="94">
        <v>2</v>
      </c>
      <c r="I258" s="70" t="s">
        <v>635</v>
      </c>
      <c r="J258" s="70"/>
      <c r="K258" s="70"/>
      <c r="L258" s="70"/>
      <c r="M258" s="70">
        <v>0</v>
      </c>
      <c r="N258" s="71">
        <v>29126</v>
      </c>
      <c r="O258" s="72">
        <v>140</v>
      </c>
      <c r="P258" s="71"/>
      <c r="Q258" s="71">
        <f t="shared" si="60"/>
        <v>29126</v>
      </c>
      <c r="R258" s="70">
        <f t="shared" si="59"/>
        <v>1979</v>
      </c>
      <c r="S258" s="70">
        <f t="shared" si="61"/>
        <v>9</v>
      </c>
      <c r="T258" s="70">
        <f t="shared" si="62"/>
        <v>28</v>
      </c>
      <c r="U258" s="70">
        <f t="shared" si="63"/>
        <v>1979</v>
      </c>
      <c r="V258" s="73">
        <v>175560</v>
      </c>
      <c r="W258" s="70"/>
      <c r="X258" s="70"/>
      <c r="Y258" s="73">
        <v>0</v>
      </c>
      <c r="Z258" s="73">
        <f t="shared" si="64"/>
        <v>175560</v>
      </c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3">
        <f t="shared" si="65"/>
        <v>0</v>
      </c>
      <c r="AP258" s="70"/>
      <c r="AQ258" s="74">
        <f t="shared" si="66"/>
        <v>175560</v>
      </c>
      <c r="AR258" s="70" t="s">
        <v>872</v>
      </c>
      <c r="AS258" s="70"/>
      <c r="AT258" s="70"/>
      <c r="AU258" s="70"/>
      <c r="AV258" s="70"/>
      <c r="AW258" s="70"/>
      <c r="AX258" s="70" t="s">
        <v>873</v>
      </c>
      <c r="AY258" s="70"/>
      <c r="AZ258" s="70"/>
      <c r="BA258" s="70"/>
      <c r="BB258" s="70"/>
      <c r="BC258" s="70"/>
      <c r="BD258" s="72">
        <v>140</v>
      </c>
      <c r="BE258" s="70" t="s">
        <v>80</v>
      </c>
      <c r="BF258" s="73"/>
      <c r="BG258" s="70"/>
      <c r="BH258" s="70">
        <f t="shared" si="67"/>
        <v>41</v>
      </c>
      <c r="BI258" s="70" t="s">
        <v>873</v>
      </c>
      <c r="BJ258" s="74">
        <f t="shared" si="68"/>
        <v>0</v>
      </c>
      <c r="BK258" s="70"/>
      <c r="BL258" s="70" t="s">
        <v>1233</v>
      </c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</row>
    <row r="259" spans="1:76" ht="18.75" customHeight="1" x14ac:dyDescent="0.4">
      <c r="A259" s="70">
        <v>278</v>
      </c>
      <c r="B259" s="70" t="s">
        <v>635</v>
      </c>
      <c r="C259" s="70" t="s">
        <v>457</v>
      </c>
      <c r="D259" s="70"/>
      <c r="E259" s="70" t="s">
        <v>140</v>
      </c>
      <c r="F259" s="70"/>
      <c r="G259" s="94">
        <v>1</v>
      </c>
      <c r="H259" s="94">
        <v>2</v>
      </c>
      <c r="I259" s="70" t="s">
        <v>635</v>
      </c>
      <c r="J259" s="70"/>
      <c r="K259" s="70"/>
      <c r="L259" s="70"/>
      <c r="M259" s="70">
        <v>0</v>
      </c>
      <c r="N259" s="71">
        <v>29910</v>
      </c>
      <c r="O259" s="72">
        <v>694</v>
      </c>
      <c r="P259" s="71"/>
      <c r="Q259" s="71">
        <f t="shared" si="60"/>
        <v>29910</v>
      </c>
      <c r="R259" s="70">
        <f t="shared" si="59"/>
        <v>1981</v>
      </c>
      <c r="S259" s="70">
        <f t="shared" si="61"/>
        <v>11</v>
      </c>
      <c r="T259" s="70">
        <f t="shared" si="62"/>
        <v>20</v>
      </c>
      <c r="U259" s="70">
        <f t="shared" si="63"/>
        <v>1981</v>
      </c>
      <c r="V259" s="73">
        <v>870276</v>
      </c>
      <c r="W259" s="70"/>
      <c r="X259" s="70"/>
      <c r="Y259" s="73">
        <v>0</v>
      </c>
      <c r="Z259" s="73">
        <f t="shared" si="64"/>
        <v>870276</v>
      </c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3">
        <f t="shared" si="65"/>
        <v>0</v>
      </c>
      <c r="AP259" s="70"/>
      <c r="AQ259" s="74">
        <f t="shared" si="66"/>
        <v>870276</v>
      </c>
      <c r="AR259" s="70" t="s">
        <v>872</v>
      </c>
      <c r="AS259" s="70"/>
      <c r="AT259" s="70"/>
      <c r="AU259" s="70"/>
      <c r="AV259" s="70"/>
      <c r="AW259" s="70"/>
      <c r="AX259" s="70" t="s">
        <v>873</v>
      </c>
      <c r="AY259" s="70"/>
      <c r="AZ259" s="70"/>
      <c r="BA259" s="70"/>
      <c r="BB259" s="70"/>
      <c r="BC259" s="70"/>
      <c r="BD259" s="72">
        <v>694</v>
      </c>
      <c r="BE259" s="70" t="s">
        <v>80</v>
      </c>
      <c r="BF259" s="73"/>
      <c r="BG259" s="70"/>
      <c r="BH259" s="70">
        <f t="shared" si="67"/>
        <v>39</v>
      </c>
      <c r="BI259" s="70" t="s">
        <v>873</v>
      </c>
      <c r="BJ259" s="74">
        <f t="shared" si="68"/>
        <v>0</v>
      </c>
      <c r="BK259" s="70"/>
      <c r="BL259" s="70" t="s">
        <v>1234</v>
      </c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</row>
    <row r="260" spans="1:76" ht="18.75" customHeight="1" x14ac:dyDescent="0.4">
      <c r="A260" s="70">
        <v>279</v>
      </c>
      <c r="B260" s="70" t="s">
        <v>635</v>
      </c>
      <c r="C260" s="70" t="s">
        <v>458</v>
      </c>
      <c r="D260" s="70"/>
      <c r="E260" s="70" t="s">
        <v>140</v>
      </c>
      <c r="F260" s="70"/>
      <c r="G260" s="94">
        <v>1</v>
      </c>
      <c r="H260" s="94">
        <v>2</v>
      </c>
      <c r="I260" s="70" t="s">
        <v>635</v>
      </c>
      <c r="J260" s="70"/>
      <c r="K260" s="70"/>
      <c r="L260" s="70"/>
      <c r="M260" s="70">
        <v>0</v>
      </c>
      <c r="N260" s="71">
        <v>29923</v>
      </c>
      <c r="O260" s="72">
        <v>3988</v>
      </c>
      <c r="P260" s="71"/>
      <c r="Q260" s="71">
        <f t="shared" si="60"/>
        <v>29923</v>
      </c>
      <c r="R260" s="70">
        <f t="shared" si="59"/>
        <v>1981</v>
      </c>
      <c r="S260" s="70">
        <f t="shared" si="61"/>
        <v>12</v>
      </c>
      <c r="T260" s="70">
        <f t="shared" si="62"/>
        <v>3</v>
      </c>
      <c r="U260" s="70">
        <f t="shared" si="63"/>
        <v>1981</v>
      </c>
      <c r="V260" s="73">
        <v>5000952</v>
      </c>
      <c r="W260" s="70"/>
      <c r="X260" s="70"/>
      <c r="Y260" s="73">
        <v>0</v>
      </c>
      <c r="Z260" s="73">
        <f t="shared" si="64"/>
        <v>5000952</v>
      </c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3">
        <f t="shared" si="65"/>
        <v>0</v>
      </c>
      <c r="AP260" s="70"/>
      <c r="AQ260" s="74">
        <f t="shared" si="66"/>
        <v>5000952</v>
      </c>
      <c r="AR260" s="70" t="s">
        <v>872</v>
      </c>
      <c r="AS260" s="70"/>
      <c r="AT260" s="70"/>
      <c r="AU260" s="70"/>
      <c r="AV260" s="70"/>
      <c r="AW260" s="70"/>
      <c r="AX260" s="70" t="s">
        <v>873</v>
      </c>
      <c r="AY260" s="70"/>
      <c r="AZ260" s="70"/>
      <c r="BA260" s="70"/>
      <c r="BB260" s="70"/>
      <c r="BC260" s="70"/>
      <c r="BD260" s="72">
        <v>3988</v>
      </c>
      <c r="BE260" s="70" t="s">
        <v>80</v>
      </c>
      <c r="BF260" s="73"/>
      <c r="BG260" s="70"/>
      <c r="BH260" s="70">
        <f t="shared" si="67"/>
        <v>39</v>
      </c>
      <c r="BI260" s="70" t="s">
        <v>873</v>
      </c>
      <c r="BJ260" s="74">
        <f t="shared" si="68"/>
        <v>0</v>
      </c>
      <c r="BK260" s="70"/>
      <c r="BL260" s="70" t="s">
        <v>1235</v>
      </c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</row>
    <row r="261" spans="1:76" ht="18.75" customHeight="1" x14ac:dyDescent="0.4">
      <c r="A261" s="70">
        <v>280</v>
      </c>
      <c r="B261" s="70" t="s">
        <v>635</v>
      </c>
      <c r="C261" s="70" t="s">
        <v>459</v>
      </c>
      <c r="D261" s="70"/>
      <c r="E261" s="70" t="s">
        <v>140</v>
      </c>
      <c r="F261" s="70"/>
      <c r="G261" s="94">
        <v>1</v>
      </c>
      <c r="H261" s="94">
        <v>2</v>
      </c>
      <c r="I261" s="70" t="s">
        <v>635</v>
      </c>
      <c r="J261" s="70"/>
      <c r="K261" s="70"/>
      <c r="L261" s="70"/>
      <c r="M261" s="70">
        <v>0</v>
      </c>
      <c r="N261" s="71">
        <v>20198</v>
      </c>
      <c r="O261" s="72">
        <v>54</v>
      </c>
      <c r="P261" s="71"/>
      <c r="Q261" s="71">
        <f t="shared" si="60"/>
        <v>20198</v>
      </c>
      <c r="R261" s="70">
        <f t="shared" si="59"/>
        <v>1955</v>
      </c>
      <c r="S261" s="70">
        <f t="shared" si="61"/>
        <v>4</v>
      </c>
      <c r="T261" s="70">
        <f t="shared" si="62"/>
        <v>19</v>
      </c>
      <c r="U261" s="70">
        <f t="shared" si="63"/>
        <v>1955</v>
      </c>
      <c r="V261" s="73">
        <v>67716</v>
      </c>
      <c r="W261" s="70"/>
      <c r="X261" s="70"/>
      <c r="Y261" s="73">
        <v>0</v>
      </c>
      <c r="Z261" s="73">
        <f t="shared" si="64"/>
        <v>67716</v>
      </c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3">
        <f t="shared" si="65"/>
        <v>0</v>
      </c>
      <c r="AP261" s="70"/>
      <c r="AQ261" s="74">
        <f t="shared" si="66"/>
        <v>67716</v>
      </c>
      <c r="AR261" s="70" t="s">
        <v>872</v>
      </c>
      <c r="AS261" s="70"/>
      <c r="AT261" s="70"/>
      <c r="AU261" s="70"/>
      <c r="AV261" s="70"/>
      <c r="AW261" s="70"/>
      <c r="AX261" s="70" t="s">
        <v>873</v>
      </c>
      <c r="AY261" s="70"/>
      <c r="AZ261" s="70"/>
      <c r="BA261" s="70"/>
      <c r="BB261" s="70"/>
      <c r="BC261" s="70"/>
      <c r="BD261" s="72">
        <v>54</v>
      </c>
      <c r="BE261" s="70" t="s">
        <v>80</v>
      </c>
      <c r="BF261" s="73"/>
      <c r="BG261" s="70"/>
      <c r="BH261" s="70">
        <f t="shared" si="67"/>
        <v>65</v>
      </c>
      <c r="BI261" s="70" t="s">
        <v>873</v>
      </c>
      <c r="BJ261" s="74">
        <f t="shared" si="68"/>
        <v>0</v>
      </c>
      <c r="BK261" s="70"/>
      <c r="BL261" s="70" t="s">
        <v>1236</v>
      </c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</row>
    <row r="262" spans="1:76" ht="18.75" customHeight="1" x14ac:dyDescent="0.4">
      <c r="A262" s="70">
        <v>281</v>
      </c>
      <c r="B262" s="70" t="s">
        <v>635</v>
      </c>
      <c r="C262" s="70" t="s">
        <v>460</v>
      </c>
      <c r="D262" s="70"/>
      <c r="E262" s="70" t="s">
        <v>140</v>
      </c>
      <c r="F262" s="70"/>
      <c r="G262" s="94">
        <v>1</v>
      </c>
      <c r="H262" s="94">
        <v>2</v>
      </c>
      <c r="I262" s="70" t="s">
        <v>635</v>
      </c>
      <c r="J262" s="70"/>
      <c r="K262" s="70"/>
      <c r="L262" s="70"/>
      <c r="M262" s="70">
        <v>0</v>
      </c>
      <c r="N262" s="71">
        <v>26238</v>
      </c>
      <c r="O262" s="72">
        <v>139</v>
      </c>
      <c r="P262" s="71"/>
      <c r="Q262" s="71">
        <f t="shared" si="60"/>
        <v>26238</v>
      </c>
      <c r="R262" s="70">
        <f t="shared" si="59"/>
        <v>1971</v>
      </c>
      <c r="S262" s="70">
        <f t="shared" si="61"/>
        <v>11</v>
      </c>
      <c r="T262" s="70">
        <f t="shared" si="62"/>
        <v>1</v>
      </c>
      <c r="U262" s="70">
        <f t="shared" si="63"/>
        <v>1971</v>
      </c>
      <c r="V262" s="73">
        <v>174306</v>
      </c>
      <c r="W262" s="70"/>
      <c r="X262" s="70"/>
      <c r="Y262" s="73">
        <v>0</v>
      </c>
      <c r="Z262" s="73">
        <f t="shared" si="64"/>
        <v>174306</v>
      </c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3">
        <f t="shared" si="65"/>
        <v>0</v>
      </c>
      <c r="AP262" s="70"/>
      <c r="AQ262" s="74">
        <f t="shared" si="66"/>
        <v>174306</v>
      </c>
      <c r="AR262" s="70" t="s">
        <v>872</v>
      </c>
      <c r="AS262" s="70"/>
      <c r="AT262" s="70"/>
      <c r="AU262" s="70"/>
      <c r="AV262" s="70"/>
      <c r="AW262" s="70"/>
      <c r="AX262" s="70" t="s">
        <v>873</v>
      </c>
      <c r="AY262" s="70"/>
      <c r="AZ262" s="70"/>
      <c r="BA262" s="70"/>
      <c r="BB262" s="70"/>
      <c r="BC262" s="70"/>
      <c r="BD262" s="72">
        <v>139</v>
      </c>
      <c r="BE262" s="70" t="s">
        <v>80</v>
      </c>
      <c r="BF262" s="73"/>
      <c r="BG262" s="70"/>
      <c r="BH262" s="70">
        <f t="shared" si="67"/>
        <v>49</v>
      </c>
      <c r="BI262" s="70" t="s">
        <v>873</v>
      </c>
      <c r="BJ262" s="74">
        <f t="shared" si="68"/>
        <v>0</v>
      </c>
      <c r="BK262" s="70"/>
      <c r="BL262" s="70" t="s">
        <v>1237</v>
      </c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</row>
    <row r="263" spans="1:76" ht="18.75" customHeight="1" x14ac:dyDescent="0.4">
      <c r="A263" s="70">
        <v>282</v>
      </c>
      <c r="B263" s="70" t="s">
        <v>636</v>
      </c>
      <c r="C263" s="70" t="s">
        <v>461</v>
      </c>
      <c r="D263" s="70"/>
      <c r="E263" s="70" t="s">
        <v>876</v>
      </c>
      <c r="F263" s="70"/>
      <c r="G263" s="94">
        <v>1</v>
      </c>
      <c r="H263" s="94">
        <v>4</v>
      </c>
      <c r="I263" s="70" t="s">
        <v>636</v>
      </c>
      <c r="J263" s="70"/>
      <c r="K263" s="70"/>
      <c r="L263" s="70"/>
      <c r="M263" s="70">
        <v>0</v>
      </c>
      <c r="N263" s="71">
        <v>35149</v>
      </c>
      <c r="O263" s="72">
        <v>946</v>
      </c>
      <c r="P263" s="71"/>
      <c r="Q263" s="71">
        <f t="shared" si="60"/>
        <v>35149</v>
      </c>
      <c r="R263" s="70">
        <f t="shared" si="59"/>
        <v>1996</v>
      </c>
      <c r="S263" s="70">
        <f t="shared" si="61"/>
        <v>3</v>
      </c>
      <c r="T263" s="70">
        <f t="shared" si="62"/>
        <v>25</v>
      </c>
      <c r="U263" s="70">
        <f t="shared" si="63"/>
        <v>1995</v>
      </c>
      <c r="V263" s="73">
        <v>10689800</v>
      </c>
      <c r="W263" s="70"/>
      <c r="X263" s="70"/>
      <c r="Y263" s="73">
        <v>0</v>
      </c>
      <c r="Z263" s="73">
        <f t="shared" si="64"/>
        <v>10689800</v>
      </c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3">
        <f t="shared" si="65"/>
        <v>0</v>
      </c>
      <c r="AP263" s="70"/>
      <c r="AQ263" s="74">
        <f t="shared" si="66"/>
        <v>10689800</v>
      </c>
      <c r="AR263" s="70" t="s">
        <v>872</v>
      </c>
      <c r="AS263" s="70"/>
      <c r="AT263" s="70"/>
      <c r="AU263" s="70"/>
      <c r="AV263" s="70"/>
      <c r="AW263" s="70"/>
      <c r="AX263" s="70" t="s">
        <v>873</v>
      </c>
      <c r="AY263" s="70"/>
      <c r="AZ263" s="70"/>
      <c r="BA263" s="70"/>
      <c r="BB263" s="70"/>
      <c r="BC263" s="70"/>
      <c r="BD263" s="72">
        <v>946</v>
      </c>
      <c r="BE263" s="70" t="s">
        <v>80</v>
      </c>
      <c r="BF263" s="73"/>
      <c r="BG263" s="70"/>
      <c r="BH263" s="70">
        <f t="shared" si="67"/>
        <v>25</v>
      </c>
      <c r="BI263" s="70" t="s">
        <v>873</v>
      </c>
      <c r="BJ263" s="74">
        <f t="shared" si="68"/>
        <v>0</v>
      </c>
      <c r="BK263" s="70"/>
      <c r="BL263" s="70" t="s">
        <v>1238</v>
      </c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</row>
    <row r="264" spans="1:76" x14ac:dyDescent="0.4">
      <c r="A264" s="70">
        <v>283</v>
      </c>
      <c r="B264" s="70" t="s">
        <v>637</v>
      </c>
      <c r="C264" s="70" t="s">
        <v>462</v>
      </c>
      <c r="D264" s="70"/>
      <c r="E264" s="70" t="s">
        <v>877</v>
      </c>
      <c r="F264" s="70"/>
      <c r="G264" s="94">
        <v>1</v>
      </c>
      <c r="H264" s="94">
        <v>7</v>
      </c>
      <c r="I264" s="70" t="s">
        <v>637</v>
      </c>
      <c r="J264" s="70"/>
      <c r="K264" s="70"/>
      <c r="L264" s="70"/>
      <c r="M264" s="70">
        <v>0</v>
      </c>
      <c r="N264" s="71">
        <v>32591</v>
      </c>
      <c r="O264" s="72">
        <v>188</v>
      </c>
      <c r="P264" s="71"/>
      <c r="Q264" s="71">
        <f t="shared" si="60"/>
        <v>32591</v>
      </c>
      <c r="R264" s="70">
        <f t="shared" si="59"/>
        <v>1989</v>
      </c>
      <c r="S264" s="70">
        <f t="shared" si="61"/>
        <v>3</v>
      </c>
      <c r="T264" s="70">
        <f t="shared" si="62"/>
        <v>24</v>
      </c>
      <c r="U264" s="70">
        <f t="shared" si="63"/>
        <v>1988</v>
      </c>
      <c r="V264" s="73">
        <v>1560400</v>
      </c>
      <c r="W264" s="70"/>
      <c r="X264" s="70"/>
      <c r="Y264" s="73">
        <v>0</v>
      </c>
      <c r="Z264" s="73">
        <f t="shared" si="64"/>
        <v>1560400</v>
      </c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3">
        <f t="shared" si="65"/>
        <v>0</v>
      </c>
      <c r="AP264" s="70"/>
      <c r="AQ264" s="74">
        <f t="shared" si="66"/>
        <v>1560400</v>
      </c>
      <c r="AR264" s="70" t="s">
        <v>872</v>
      </c>
      <c r="AS264" s="70"/>
      <c r="AT264" s="70"/>
      <c r="AU264" s="70"/>
      <c r="AV264" s="70"/>
      <c r="AW264" s="70"/>
      <c r="AX264" s="70" t="s">
        <v>873</v>
      </c>
      <c r="AY264" s="70"/>
      <c r="AZ264" s="70"/>
      <c r="BA264" s="70"/>
      <c r="BB264" s="70"/>
      <c r="BC264" s="70"/>
      <c r="BD264" s="72">
        <v>188</v>
      </c>
      <c r="BE264" s="70" t="s">
        <v>80</v>
      </c>
      <c r="BF264" s="73"/>
      <c r="BG264" s="70"/>
      <c r="BH264" s="70">
        <f t="shared" si="67"/>
        <v>32</v>
      </c>
      <c r="BI264" s="70" t="s">
        <v>873</v>
      </c>
      <c r="BJ264" s="74">
        <f t="shared" si="68"/>
        <v>0</v>
      </c>
      <c r="BK264" s="70"/>
      <c r="BL264" s="70" t="s">
        <v>1239</v>
      </c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</row>
    <row r="265" spans="1:76" x14ac:dyDescent="0.4">
      <c r="A265" s="70">
        <v>284</v>
      </c>
      <c r="B265" s="70" t="s">
        <v>637</v>
      </c>
      <c r="C265" s="70" t="s">
        <v>463</v>
      </c>
      <c r="D265" s="70"/>
      <c r="E265" s="70" t="s">
        <v>877</v>
      </c>
      <c r="F265" s="70"/>
      <c r="G265" s="94">
        <v>1</v>
      </c>
      <c r="H265" s="94">
        <v>7</v>
      </c>
      <c r="I265" s="70" t="s">
        <v>637</v>
      </c>
      <c r="J265" s="70"/>
      <c r="K265" s="70"/>
      <c r="L265" s="70"/>
      <c r="M265" s="70">
        <v>0</v>
      </c>
      <c r="N265" s="71">
        <v>32608</v>
      </c>
      <c r="O265" s="72">
        <v>552</v>
      </c>
      <c r="P265" s="71"/>
      <c r="Q265" s="71">
        <f t="shared" si="60"/>
        <v>32608</v>
      </c>
      <c r="R265" s="70">
        <f t="shared" si="59"/>
        <v>1989</v>
      </c>
      <c r="S265" s="70">
        <f t="shared" si="61"/>
        <v>4</v>
      </c>
      <c r="T265" s="70">
        <f t="shared" si="62"/>
        <v>10</v>
      </c>
      <c r="U265" s="70">
        <f t="shared" si="63"/>
        <v>1989</v>
      </c>
      <c r="V265" s="73">
        <v>4581600</v>
      </c>
      <c r="W265" s="70"/>
      <c r="X265" s="70"/>
      <c r="Y265" s="73">
        <v>0</v>
      </c>
      <c r="Z265" s="73">
        <f t="shared" si="64"/>
        <v>4581600</v>
      </c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3">
        <f t="shared" si="65"/>
        <v>0</v>
      </c>
      <c r="AP265" s="70"/>
      <c r="AQ265" s="74">
        <f t="shared" si="66"/>
        <v>4581600</v>
      </c>
      <c r="AR265" s="70" t="s">
        <v>872</v>
      </c>
      <c r="AS265" s="70"/>
      <c r="AT265" s="70"/>
      <c r="AU265" s="70"/>
      <c r="AV265" s="70"/>
      <c r="AW265" s="70"/>
      <c r="AX265" s="70" t="s">
        <v>873</v>
      </c>
      <c r="AY265" s="70"/>
      <c r="AZ265" s="70"/>
      <c r="BA265" s="70"/>
      <c r="BB265" s="70"/>
      <c r="BC265" s="70"/>
      <c r="BD265" s="72">
        <v>552</v>
      </c>
      <c r="BE265" s="70" t="s">
        <v>80</v>
      </c>
      <c r="BF265" s="73"/>
      <c r="BG265" s="70"/>
      <c r="BH265" s="70">
        <f t="shared" si="67"/>
        <v>31</v>
      </c>
      <c r="BI265" s="70" t="s">
        <v>873</v>
      </c>
      <c r="BJ265" s="74">
        <f t="shared" si="68"/>
        <v>0</v>
      </c>
      <c r="BK265" s="70"/>
      <c r="BL265" s="70" t="s">
        <v>1240</v>
      </c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</row>
    <row r="266" spans="1:76" x14ac:dyDescent="0.4">
      <c r="A266" s="70">
        <v>285</v>
      </c>
      <c r="B266" s="70" t="s">
        <v>637</v>
      </c>
      <c r="C266" s="70" t="s">
        <v>464</v>
      </c>
      <c r="D266" s="70"/>
      <c r="E266" s="70" t="s">
        <v>877</v>
      </c>
      <c r="F266" s="70"/>
      <c r="G266" s="94">
        <v>1</v>
      </c>
      <c r="H266" s="94">
        <v>7</v>
      </c>
      <c r="I266" s="70" t="s">
        <v>637</v>
      </c>
      <c r="J266" s="70"/>
      <c r="K266" s="70"/>
      <c r="L266" s="70"/>
      <c r="M266" s="70">
        <v>0</v>
      </c>
      <c r="N266" s="71">
        <v>32608</v>
      </c>
      <c r="O266" s="72">
        <v>6090</v>
      </c>
      <c r="P266" s="71"/>
      <c r="Q266" s="71">
        <f t="shared" si="60"/>
        <v>32608</v>
      </c>
      <c r="R266" s="70">
        <f t="shared" si="59"/>
        <v>1989</v>
      </c>
      <c r="S266" s="70">
        <f t="shared" si="61"/>
        <v>4</v>
      </c>
      <c r="T266" s="70">
        <f t="shared" si="62"/>
        <v>10</v>
      </c>
      <c r="U266" s="70">
        <f t="shared" si="63"/>
        <v>1989</v>
      </c>
      <c r="V266" s="73">
        <v>50547000</v>
      </c>
      <c r="W266" s="70"/>
      <c r="X266" s="70"/>
      <c r="Y266" s="73">
        <v>0</v>
      </c>
      <c r="Z266" s="73">
        <f t="shared" si="64"/>
        <v>50547000</v>
      </c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3">
        <f t="shared" si="65"/>
        <v>0</v>
      </c>
      <c r="AP266" s="70"/>
      <c r="AQ266" s="74">
        <f t="shared" si="66"/>
        <v>50547000</v>
      </c>
      <c r="AR266" s="70" t="s">
        <v>872</v>
      </c>
      <c r="AS266" s="70"/>
      <c r="AT266" s="70"/>
      <c r="AU266" s="70"/>
      <c r="AV266" s="70"/>
      <c r="AW266" s="70"/>
      <c r="AX266" s="70" t="s">
        <v>873</v>
      </c>
      <c r="AY266" s="70"/>
      <c r="AZ266" s="70"/>
      <c r="BA266" s="70"/>
      <c r="BB266" s="70"/>
      <c r="BC266" s="70"/>
      <c r="BD266" s="72">
        <v>6090</v>
      </c>
      <c r="BE266" s="70" t="s">
        <v>80</v>
      </c>
      <c r="BF266" s="73"/>
      <c r="BG266" s="70"/>
      <c r="BH266" s="70">
        <f t="shared" si="67"/>
        <v>31</v>
      </c>
      <c r="BI266" s="70" t="s">
        <v>873</v>
      </c>
      <c r="BJ266" s="74">
        <f t="shared" si="68"/>
        <v>0</v>
      </c>
      <c r="BK266" s="70"/>
      <c r="BL266" s="70" t="s">
        <v>1241</v>
      </c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</row>
    <row r="267" spans="1:76" x14ac:dyDescent="0.4">
      <c r="A267" s="70">
        <v>286</v>
      </c>
      <c r="B267" s="70" t="s">
        <v>637</v>
      </c>
      <c r="C267" s="70" t="s">
        <v>465</v>
      </c>
      <c r="D267" s="70"/>
      <c r="E267" s="70" t="s">
        <v>877</v>
      </c>
      <c r="F267" s="70"/>
      <c r="G267" s="94">
        <v>1</v>
      </c>
      <c r="H267" s="94">
        <v>7</v>
      </c>
      <c r="I267" s="70" t="s">
        <v>637</v>
      </c>
      <c r="J267" s="70"/>
      <c r="K267" s="70"/>
      <c r="L267" s="70"/>
      <c r="M267" s="70">
        <v>0</v>
      </c>
      <c r="N267" s="71">
        <v>8442</v>
      </c>
      <c r="O267" s="72">
        <v>466</v>
      </c>
      <c r="P267" s="71"/>
      <c r="Q267" s="71">
        <f t="shared" si="60"/>
        <v>8442</v>
      </c>
      <c r="R267" s="70">
        <f t="shared" si="59"/>
        <v>1923</v>
      </c>
      <c r="S267" s="70">
        <f t="shared" si="61"/>
        <v>2</v>
      </c>
      <c r="T267" s="70">
        <f t="shared" si="62"/>
        <v>10</v>
      </c>
      <c r="U267" s="70">
        <f t="shared" si="63"/>
        <v>1922</v>
      </c>
      <c r="V267" s="73">
        <v>3867800</v>
      </c>
      <c r="W267" s="70"/>
      <c r="X267" s="70"/>
      <c r="Y267" s="73">
        <v>0</v>
      </c>
      <c r="Z267" s="73">
        <f t="shared" si="64"/>
        <v>3867800</v>
      </c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3">
        <f t="shared" si="65"/>
        <v>0</v>
      </c>
      <c r="AP267" s="70"/>
      <c r="AQ267" s="74">
        <f t="shared" si="66"/>
        <v>3867800</v>
      </c>
      <c r="AR267" s="70" t="s">
        <v>872</v>
      </c>
      <c r="AS267" s="70"/>
      <c r="AT267" s="70"/>
      <c r="AU267" s="70"/>
      <c r="AV267" s="70"/>
      <c r="AW267" s="70"/>
      <c r="AX267" s="70" t="s">
        <v>873</v>
      </c>
      <c r="AY267" s="70"/>
      <c r="AZ267" s="70"/>
      <c r="BA267" s="70"/>
      <c r="BB267" s="70"/>
      <c r="BC267" s="70"/>
      <c r="BD267" s="72">
        <v>466</v>
      </c>
      <c r="BE267" s="70" t="s">
        <v>80</v>
      </c>
      <c r="BF267" s="73"/>
      <c r="BG267" s="70"/>
      <c r="BH267" s="70">
        <f t="shared" si="67"/>
        <v>98</v>
      </c>
      <c r="BI267" s="70" t="s">
        <v>873</v>
      </c>
      <c r="BJ267" s="74">
        <f t="shared" si="68"/>
        <v>0</v>
      </c>
      <c r="BK267" s="70"/>
      <c r="BL267" s="70" t="s">
        <v>1242</v>
      </c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</row>
    <row r="268" spans="1:76" x14ac:dyDescent="0.4">
      <c r="A268" s="70">
        <v>287</v>
      </c>
      <c r="B268" s="70" t="s">
        <v>637</v>
      </c>
      <c r="C268" s="70" t="s">
        <v>466</v>
      </c>
      <c r="D268" s="70"/>
      <c r="E268" s="70" t="s">
        <v>877</v>
      </c>
      <c r="F268" s="70"/>
      <c r="G268" s="94">
        <v>1</v>
      </c>
      <c r="H268" s="94">
        <v>7</v>
      </c>
      <c r="I268" s="70" t="s">
        <v>637</v>
      </c>
      <c r="J268" s="70"/>
      <c r="K268" s="70"/>
      <c r="L268" s="70"/>
      <c r="M268" s="70">
        <v>0</v>
      </c>
      <c r="N268" s="71">
        <v>8442</v>
      </c>
      <c r="O268" s="72">
        <v>72</v>
      </c>
      <c r="P268" s="71"/>
      <c r="Q268" s="71">
        <f t="shared" si="60"/>
        <v>8442</v>
      </c>
      <c r="R268" s="70">
        <f t="shared" si="59"/>
        <v>1923</v>
      </c>
      <c r="S268" s="70">
        <f t="shared" si="61"/>
        <v>2</v>
      </c>
      <c r="T268" s="70">
        <f t="shared" si="62"/>
        <v>10</v>
      </c>
      <c r="U268" s="70">
        <f t="shared" si="63"/>
        <v>1922</v>
      </c>
      <c r="V268" s="73">
        <v>597600</v>
      </c>
      <c r="W268" s="70"/>
      <c r="X268" s="70"/>
      <c r="Y268" s="73">
        <v>0</v>
      </c>
      <c r="Z268" s="73">
        <f t="shared" si="64"/>
        <v>597600</v>
      </c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3">
        <f t="shared" si="65"/>
        <v>0</v>
      </c>
      <c r="AP268" s="70"/>
      <c r="AQ268" s="74">
        <f t="shared" si="66"/>
        <v>597600</v>
      </c>
      <c r="AR268" s="70" t="s">
        <v>872</v>
      </c>
      <c r="AS268" s="70"/>
      <c r="AT268" s="70"/>
      <c r="AU268" s="70"/>
      <c r="AV268" s="70"/>
      <c r="AW268" s="70"/>
      <c r="AX268" s="70" t="s">
        <v>873</v>
      </c>
      <c r="AY268" s="70"/>
      <c r="AZ268" s="70"/>
      <c r="BA268" s="70"/>
      <c r="BB268" s="70"/>
      <c r="BC268" s="70"/>
      <c r="BD268" s="72">
        <v>72</v>
      </c>
      <c r="BE268" s="70" t="s">
        <v>80</v>
      </c>
      <c r="BF268" s="73"/>
      <c r="BG268" s="70"/>
      <c r="BH268" s="70">
        <f t="shared" si="67"/>
        <v>98</v>
      </c>
      <c r="BI268" s="70" t="s">
        <v>873</v>
      </c>
      <c r="BJ268" s="74">
        <f t="shared" si="68"/>
        <v>0</v>
      </c>
      <c r="BK268" s="70"/>
      <c r="BL268" s="70" t="s">
        <v>1243</v>
      </c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</row>
    <row r="269" spans="1:76" x14ac:dyDescent="0.4">
      <c r="A269" s="70">
        <v>288</v>
      </c>
      <c r="B269" s="70" t="s">
        <v>637</v>
      </c>
      <c r="C269" s="70" t="s">
        <v>467</v>
      </c>
      <c r="D269" s="70"/>
      <c r="E269" s="70" t="s">
        <v>877</v>
      </c>
      <c r="F269" s="70"/>
      <c r="G269" s="94">
        <v>1</v>
      </c>
      <c r="H269" s="94">
        <v>7</v>
      </c>
      <c r="I269" s="70" t="s">
        <v>637</v>
      </c>
      <c r="J269" s="70"/>
      <c r="K269" s="70"/>
      <c r="L269" s="70"/>
      <c r="M269" s="70">
        <v>0</v>
      </c>
      <c r="N269" s="71">
        <v>20180</v>
      </c>
      <c r="O269" s="72">
        <v>109</v>
      </c>
      <c r="P269" s="71"/>
      <c r="Q269" s="71">
        <f t="shared" si="60"/>
        <v>20180</v>
      </c>
      <c r="R269" s="70">
        <f t="shared" si="59"/>
        <v>1955</v>
      </c>
      <c r="S269" s="70">
        <f t="shared" si="61"/>
        <v>4</v>
      </c>
      <c r="T269" s="70">
        <f t="shared" si="62"/>
        <v>1</v>
      </c>
      <c r="U269" s="70">
        <f t="shared" si="63"/>
        <v>1955</v>
      </c>
      <c r="V269" s="73">
        <v>904700</v>
      </c>
      <c r="W269" s="70"/>
      <c r="X269" s="70"/>
      <c r="Y269" s="73">
        <v>0</v>
      </c>
      <c r="Z269" s="73">
        <f t="shared" si="64"/>
        <v>904700</v>
      </c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3">
        <f t="shared" si="65"/>
        <v>0</v>
      </c>
      <c r="AP269" s="70"/>
      <c r="AQ269" s="74">
        <f t="shared" si="66"/>
        <v>904700</v>
      </c>
      <c r="AR269" s="70" t="s">
        <v>872</v>
      </c>
      <c r="AS269" s="70"/>
      <c r="AT269" s="70"/>
      <c r="AU269" s="70"/>
      <c r="AV269" s="70"/>
      <c r="AW269" s="70"/>
      <c r="AX269" s="70" t="s">
        <v>873</v>
      </c>
      <c r="AY269" s="70"/>
      <c r="AZ269" s="70"/>
      <c r="BA269" s="70"/>
      <c r="BB269" s="70"/>
      <c r="BC269" s="70"/>
      <c r="BD269" s="72">
        <v>109</v>
      </c>
      <c r="BE269" s="70" t="s">
        <v>80</v>
      </c>
      <c r="BF269" s="73"/>
      <c r="BG269" s="70"/>
      <c r="BH269" s="70">
        <f t="shared" si="67"/>
        <v>65</v>
      </c>
      <c r="BI269" s="70" t="s">
        <v>873</v>
      </c>
      <c r="BJ269" s="74">
        <f t="shared" si="68"/>
        <v>0</v>
      </c>
      <c r="BK269" s="70"/>
      <c r="BL269" s="70" t="s">
        <v>1244</v>
      </c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</row>
    <row r="270" spans="1:76" x14ac:dyDescent="0.4">
      <c r="A270" s="70">
        <v>289</v>
      </c>
      <c r="B270" s="70" t="s">
        <v>637</v>
      </c>
      <c r="C270" s="70" t="s">
        <v>468</v>
      </c>
      <c r="D270" s="70"/>
      <c r="E270" s="70" t="s">
        <v>877</v>
      </c>
      <c r="F270" s="70"/>
      <c r="G270" s="94">
        <v>1</v>
      </c>
      <c r="H270" s="94">
        <v>7</v>
      </c>
      <c r="I270" s="70" t="s">
        <v>637</v>
      </c>
      <c r="J270" s="70"/>
      <c r="K270" s="70"/>
      <c r="L270" s="70"/>
      <c r="M270" s="70">
        <v>0</v>
      </c>
      <c r="N270" s="71">
        <v>20180</v>
      </c>
      <c r="O270" s="72">
        <v>39</v>
      </c>
      <c r="P270" s="71"/>
      <c r="Q270" s="71">
        <f t="shared" si="60"/>
        <v>20180</v>
      </c>
      <c r="R270" s="70">
        <f t="shared" si="59"/>
        <v>1955</v>
      </c>
      <c r="S270" s="70">
        <f t="shared" si="61"/>
        <v>4</v>
      </c>
      <c r="T270" s="70">
        <f t="shared" si="62"/>
        <v>1</v>
      </c>
      <c r="U270" s="70">
        <f t="shared" si="63"/>
        <v>1955</v>
      </c>
      <c r="V270" s="73">
        <v>323700</v>
      </c>
      <c r="W270" s="70"/>
      <c r="X270" s="70"/>
      <c r="Y270" s="73">
        <v>0</v>
      </c>
      <c r="Z270" s="73">
        <f t="shared" si="64"/>
        <v>323700</v>
      </c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3">
        <f t="shared" si="65"/>
        <v>0</v>
      </c>
      <c r="AP270" s="70"/>
      <c r="AQ270" s="74">
        <f t="shared" si="66"/>
        <v>323700</v>
      </c>
      <c r="AR270" s="70" t="s">
        <v>872</v>
      </c>
      <c r="AS270" s="70"/>
      <c r="AT270" s="70"/>
      <c r="AU270" s="70"/>
      <c r="AV270" s="70"/>
      <c r="AW270" s="70"/>
      <c r="AX270" s="70" t="s">
        <v>873</v>
      </c>
      <c r="AY270" s="70"/>
      <c r="AZ270" s="70"/>
      <c r="BA270" s="70"/>
      <c r="BB270" s="70"/>
      <c r="BC270" s="70"/>
      <c r="BD270" s="72">
        <v>39</v>
      </c>
      <c r="BE270" s="70" t="s">
        <v>80</v>
      </c>
      <c r="BF270" s="73"/>
      <c r="BG270" s="70"/>
      <c r="BH270" s="70">
        <f t="shared" si="67"/>
        <v>65</v>
      </c>
      <c r="BI270" s="70" t="s">
        <v>873</v>
      </c>
      <c r="BJ270" s="74">
        <f t="shared" si="68"/>
        <v>0</v>
      </c>
      <c r="BK270" s="70"/>
      <c r="BL270" s="70" t="s">
        <v>1245</v>
      </c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</row>
    <row r="271" spans="1:76" x14ac:dyDescent="0.4">
      <c r="A271" s="70">
        <v>290</v>
      </c>
      <c r="B271" s="70" t="s">
        <v>637</v>
      </c>
      <c r="C271" s="70" t="s">
        <v>469</v>
      </c>
      <c r="D271" s="70"/>
      <c r="E271" s="70" t="s">
        <v>877</v>
      </c>
      <c r="F271" s="70"/>
      <c r="G271" s="94">
        <v>1</v>
      </c>
      <c r="H271" s="94">
        <v>7</v>
      </c>
      <c r="I271" s="70" t="s">
        <v>637</v>
      </c>
      <c r="J271" s="70"/>
      <c r="K271" s="70"/>
      <c r="L271" s="70"/>
      <c r="M271" s="70">
        <v>0</v>
      </c>
      <c r="N271" s="71">
        <v>8442</v>
      </c>
      <c r="O271" s="72">
        <v>23</v>
      </c>
      <c r="P271" s="71"/>
      <c r="Q271" s="71">
        <f t="shared" si="60"/>
        <v>8442</v>
      </c>
      <c r="R271" s="70">
        <f t="shared" si="59"/>
        <v>1923</v>
      </c>
      <c r="S271" s="70">
        <f t="shared" si="61"/>
        <v>2</v>
      </c>
      <c r="T271" s="70">
        <f t="shared" si="62"/>
        <v>10</v>
      </c>
      <c r="U271" s="70">
        <f t="shared" si="63"/>
        <v>1922</v>
      </c>
      <c r="V271" s="73">
        <v>190900</v>
      </c>
      <c r="W271" s="70"/>
      <c r="X271" s="70"/>
      <c r="Y271" s="73">
        <v>0</v>
      </c>
      <c r="Z271" s="73">
        <f t="shared" si="64"/>
        <v>190900</v>
      </c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3">
        <f t="shared" si="65"/>
        <v>0</v>
      </c>
      <c r="AP271" s="70"/>
      <c r="AQ271" s="74">
        <f t="shared" si="66"/>
        <v>190900</v>
      </c>
      <c r="AR271" s="70" t="s">
        <v>872</v>
      </c>
      <c r="AS271" s="70"/>
      <c r="AT271" s="70"/>
      <c r="AU271" s="70"/>
      <c r="AV271" s="70"/>
      <c r="AW271" s="70"/>
      <c r="AX271" s="70" t="s">
        <v>873</v>
      </c>
      <c r="AY271" s="70"/>
      <c r="AZ271" s="70"/>
      <c r="BA271" s="70"/>
      <c r="BB271" s="70"/>
      <c r="BC271" s="70"/>
      <c r="BD271" s="72">
        <v>23</v>
      </c>
      <c r="BE271" s="70" t="s">
        <v>80</v>
      </c>
      <c r="BF271" s="73"/>
      <c r="BG271" s="70"/>
      <c r="BH271" s="70">
        <f t="shared" si="67"/>
        <v>98</v>
      </c>
      <c r="BI271" s="70" t="s">
        <v>873</v>
      </c>
      <c r="BJ271" s="74">
        <f t="shared" si="68"/>
        <v>0</v>
      </c>
      <c r="BK271" s="70"/>
      <c r="BL271" s="70" t="s">
        <v>1246</v>
      </c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</row>
    <row r="272" spans="1:76" x14ac:dyDescent="0.4">
      <c r="A272" s="70">
        <v>291</v>
      </c>
      <c r="B272" s="70" t="s">
        <v>637</v>
      </c>
      <c r="C272" s="70" t="s">
        <v>470</v>
      </c>
      <c r="D272" s="70"/>
      <c r="E272" s="70" t="s">
        <v>877</v>
      </c>
      <c r="F272" s="70"/>
      <c r="G272" s="94">
        <v>1</v>
      </c>
      <c r="H272" s="94">
        <v>7</v>
      </c>
      <c r="I272" s="70" t="s">
        <v>637</v>
      </c>
      <c r="J272" s="70"/>
      <c r="K272" s="70"/>
      <c r="L272" s="70"/>
      <c r="M272" s="70">
        <v>0</v>
      </c>
      <c r="N272" s="71">
        <v>8442</v>
      </c>
      <c r="O272" s="72">
        <v>836</v>
      </c>
      <c r="P272" s="71"/>
      <c r="Q272" s="71">
        <f t="shared" si="60"/>
        <v>8442</v>
      </c>
      <c r="R272" s="70">
        <f t="shared" si="59"/>
        <v>1923</v>
      </c>
      <c r="S272" s="70">
        <f t="shared" si="61"/>
        <v>2</v>
      </c>
      <c r="T272" s="70">
        <f t="shared" si="62"/>
        <v>10</v>
      </c>
      <c r="U272" s="70">
        <f t="shared" si="63"/>
        <v>1922</v>
      </c>
      <c r="V272" s="73">
        <v>6938800</v>
      </c>
      <c r="W272" s="70"/>
      <c r="X272" s="70"/>
      <c r="Y272" s="73">
        <v>0</v>
      </c>
      <c r="Z272" s="73">
        <f t="shared" si="64"/>
        <v>6938800</v>
      </c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3">
        <f t="shared" si="65"/>
        <v>0</v>
      </c>
      <c r="AP272" s="70"/>
      <c r="AQ272" s="74">
        <f t="shared" si="66"/>
        <v>6938800</v>
      </c>
      <c r="AR272" s="70" t="s">
        <v>872</v>
      </c>
      <c r="AS272" s="70"/>
      <c r="AT272" s="70"/>
      <c r="AU272" s="70"/>
      <c r="AV272" s="70"/>
      <c r="AW272" s="70"/>
      <c r="AX272" s="70" t="s">
        <v>873</v>
      </c>
      <c r="AY272" s="70"/>
      <c r="AZ272" s="70"/>
      <c r="BA272" s="70"/>
      <c r="BB272" s="70"/>
      <c r="BC272" s="70"/>
      <c r="BD272" s="72">
        <v>836</v>
      </c>
      <c r="BE272" s="70" t="s">
        <v>80</v>
      </c>
      <c r="BF272" s="73"/>
      <c r="BG272" s="70"/>
      <c r="BH272" s="70">
        <f t="shared" si="67"/>
        <v>98</v>
      </c>
      <c r="BI272" s="70" t="s">
        <v>873</v>
      </c>
      <c r="BJ272" s="74">
        <f t="shared" si="68"/>
        <v>0</v>
      </c>
      <c r="BK272" s="70"/>
      <c r="BL272" s="70" t="s">
        <v>1247</v>
      </c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</row>
    <row r="273" spans="1:76" x14ac:dyDescent="0.4">
      <c r="A273" s="70">
        <v>292</v>
      </c>
      <c r="B273" s="70" t="s">
        <v>637</v>
      </c>
      <c r="C273" s="70" t="s">
        <v>471</v>
      </c>
      <c r="D273" s="70"/>
      <c r="E273" s="70" t="s">
        <v>877</v>
      </c>
      <c r="F273" s="70"/>
      <c r="G273" s="94">
        <v>1</v>
      </c>
      <c r="H273" s="94">
        <v>7</v>
      </c>
      <c r="I273" s="70" t="s">
        <v>637</v>
      </c>
      <c r="J273" s="70"/>
      <c r="K273" s="70"/>
      <c r="L273" s="70"/>
      <c r="M273" s="70">
        <v>0</v>
      </c>
      <c r="N273" s="71">
        <v>8442</v>
      </c>
      <c r="O273" s="72">
        <v>9.91</v>
      </c>
      <c r="P273" s="71"/>
      <c r="Q273" s="71">
        <f t="shared" si="60"/>
        <v>8442</v>
      </c>
      <c r="R273" s="70">
        <f t="shared" si="59"/>
        <v>1923</v>
      </c>
      <c r="S273" s="70">
        <f t="shared" si="61"/>
        <v>2</v>
      </c>
      <c r="T273" s="70">
        <f t="shared" si="62"/>
        <v>10</v>
      </c>
      <c r="U273" s="70">
        <f t="shared" si="63"/>
        <v>1922</v>
      </c>
      <c r="V273" s="73">
        <v>82253</v>
      </c>
      <c r="W273" s="70"/>
      <c r="X273" s="70"/>
      <c r="Y273" s="73">
        <v>0</v>
      </c>
      <c r="Z273" s="73">
        <f t="shared" si="64"/>
        <v>82253</v>
      </c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3">
        <f t="shared" si="65"/>
        <v>0</v>
      </c>
      <c r="AP273" s="70"/>
      <c r="AQ273" s="74">
        <f t="shared" si="66"/>
        <v>82253</v>
      </c>
      <c r="AR273" s="70" t="s">
        <v>872</v>
      </c>
      <c r="AS273" s="70"/>
      <c r="AT273" s="70"/>
      <c r="AU273" s="70"/>
      <c r="AV273" s="70"/>
      <c r="AW273" s="70"/>
      <c r="AX273" s="70" t="s">
        <v>873</v>
      </c>
      <c r="AY273" s="70"/>
      <c r="AZ273" s="70"/>
      <c r="BA273" s="70"/>
      <c r="BB273" s="70"/>
      <c r="BC273" s="70"/>
      <c r="BD273" s="72">
        <v>9.91</v>
      </c>
      <c r="BE273" s="70" t="s">
        <v>80</v>
      </c>
      <c r="BF273" s="73"/>
      <c r="BG273" s="70"/>
      <c r="BH273" s="70">
        <f t="shared" si="67"/>
        <v>98</v>
      </c>
      <c r="BI273" s="70" t="s">
        <v>873</v>
      </c>
      <c r="BJ273" s="74">
        <f t="shared" si="68"/>
        <v>0</v>
      </c>
      <c r="BK273" s="70"/>
      <c r="BL273" s="70" t="s">
        <v>1248</v>
      </c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</row>
    <row r="274" spans="1:76" x14ac:dyDescent="0.4">
      <c r="A274" s="70">
        <v>293</v>
      </c>
      <c r="B274" s="70" t="s">
        <v>637</v>
      </c>
      <c r="C274" s="70" t="s">
        <v>472</v>
      </c>
      <c r="D274" s="70"/>
      <c r="E274" s="70" t="s">
        <v>877</v>
      </c>
      <c r="F274" s="70"/>
      <c r="G274" s="94">
        <v>1</v>
      </c>
      <c r="H274" s="94">
        <v>7</v>
      </c>
      <c r="I274" s="70" t="s">
        <v>637</v>
      </c>
      <c r="J274" s="70"/>
      <c r="K274" s="70"/>
      <c r="L274" s="70"/>
      <c r="M274" s="70">
        <v>0</v>
      </c>
      <c r="N274" s="71">
        <v>8442</v>
      </c>
      <c r="O274" s="72">
        <v>158</v>
      </c>
      <c r="P274" s="71"/>
      <c r="Q274" s="71">
        <f t="shared" si="60"/>
        <v>8442</v>
      </c>
      <c r="R274" s="70">
        <f t="shared" si="59"/>
        <v>1923</v>
      </c>
      <c r="S274" s="70">
        <f t="shared" si="61"/>
        <v>2</v>
      </c>
      <c r="T274" s="70">
        <f t="shared" si="62"/>
        <v>10</v>
      </c>
      <c r="U274" s="70">
        <f t="shared" si="63"/>
        <v>1922</v>
      </c>
      <c r="V274" s="73">
        <v>1311400</v>
      </c>
      <c r="W274" s="70"/>
      <c r="X274" s="70"/>
      <c r="Y274" s="73">
        <v>0</v>
      </c>
      <c r="Z274" s="73">
        <f t="shared" si="64"/>
        <v>1311400</v>
      </c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3">
        <f t="shared" si="65"/>
        <v>0</v>
      </c>
      <c r="AP274" s="70"/>
      <c r="AQ274" s="74">
        <f t="shared" si="66"/>
        <v>1311400</v>
      </c>
      <c r="AR274" s="70" t="s">
        <v>872</v>
      </c>
      <c r="AS274" s="70"/>
      <c r="AT274" s="70"/>
      <c r="AU274" s="70"/>
      <c r="AV274" s="70"/>
      <c r="AW274" s="70"/>
      <c r="AX274" s="70" t="s">
        <v>873</v>
      </c>
      <c r="AY274" s="70"/>
      <c r="AZ274" s="70"/>
      <c r="BA274" s="70"/>
      <c r="BB274" s="70"/>
      <c r="BC274" s="70"/>
      <c r="BD274" s="72">
        <v>158</v>
      </c>
      <c r="BE274" s="70" t="s">
        <v>80</v>
      </c>
      <c r="BF274" s="73"/>
      <c r="BG274" s="70"/>
      <c r="BH274" s="70">
        <f t="shared" si="67"/>
        <v>98</v>
      </c>
      <c r="BI274" s="70" t="s">
        <v>873</v>
      </c>
      <c r="BJ274" s="74">
        <f t="shared" si="68"/>
        <v>0</v>
      </c>
      <c r="BK274" s="70"/>
      <c r="BL274" s="70" t="s">
        <v>1249</v>
      </c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</row>
    <row r="275" spans="1:76" x14ac:dyDescent="0.4">
      <c r="A275" s="70">
        <v>294</v>
      </c>
      <c r="B275" s="70" t="s">
        <v>637</v>
      </c>
      <c r="C275" s="70" t="s">
        <v>473</v>
      </c>
      <c r="D275" s="70"/>
      <c r="E275" s="70" t="s">
        <v>877</v>
      </c>
      <c r="F275" s="70"/>
      <c r="G275" s="94">
        <v>1</v>
      </c>
      <c r="H275" s="94">
        <v>7</v>
      </c>
      <c r="I275" s="70" t="s">
        <v>637</v>
      </c>
      <c r="J275" s="70"/>
      <c r="K275" s="70"/>
      <c r="L275" s="70"/>
      <c r="M275" s="70">
        <v>0</v>
      </c>
      <c r="N275" s="71">
        <v>8442</v>
      </c>
      <c r="O275" s="72">
        <v>13</v>
      </c>
      <c r="P275" s="71"/>
      <c r="Q275" s="71">
        <f t="shared" si="60"/>
        <v>8442</v>
      </c>
      <c r="R275" s="70">
        <f t="shared" si="59"/>
        <v>1923</v>
      </c>
      <c r="S275" s="70">
        <f t="shared" si="61"/>
        <v>2</v>
      </c>
      <c r="T275" s="70">
        <f t="shared" si="62"/>
        <v>10</v>
      </c>
      <c r="U275" s="70">
        <f t="shared" si="63"/>
        <v>1922</v>
      </c>
      <c r="V275" s="73">
        <v>107900</v>
      </c>
      <c r="W275" s="70"/>
      <c r="X275" s="70"/>
      <c r="Y275" s="73">
        <v>0</v>
      </c>
      <c r="Z275" s="73">
        <f t="shared" si="64"/>
        <v>107900</v>
      </c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3">
        <f t="shared" si="65"/>
        <v>0</v>
      </c>
      <c r="AP275" s="70"/>
      <c r="AQ275" s="74">
        <f t="shared" si="66"/>
        <v>107900</v>
      </c>
      <c r="AR275" s="70" t="s">
        <v>872</v>
      </c>
      <c r="AS275" s="70"/>
      <c r="AT275" s="70"/>
      <c r="AU275" s="70"/>
      <c r="AV275" s="70"/>
      <c r="AW275" s="70"/>
      <c r="AX275" s="70" t="s">
        <v>873</v>
      </c>
      <c r="AY275" s="70"/>
      <c r="AZ275" s="70"/>
      <c r="BA275" s="70"/>
      <c r="BB275" s="70"/>
      <c r="BC275" s="70"/>
      <c r="BD275" s="72">
        <v>13</v>
      </c>
      <c r="BE275" s="70" t="s">
        <v>80</v>
      </c>
      <c r="BF275" s="73"/>
      <c r="BG275" s="70"/>
      <c r="BH275" s="70">
        <f t="shared" si="67"/>
        <v>98</v>
      </c>
      <c r="BI275" s="70" t="s">
        <v>873</v>
      </c>
      <c r="BJ275" s="74">
        <f t="shared" si="68"/>
        <v>0</v>
      </c>
      <c r="BK275" s="70"/>
      <c r="BL275" s="70" t="s">
        <v>1250</v>
      </c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</row>
    <row r="276" spans="1:76" x14ac:dyDescent="0.4">
      <c r="A276" s="70">
        <v>295</v>
      </c>
      <c r="B276" s="70" t="s">
        <v>637</v>
      </c>
      <c r="C276" s="70" t="s">
        <v>474</v>
      </c>
      <c r="D276" s="70"/>
      <c r="E276" s="70" t="s">
        <v>877</v>
      </c>
      <c r="F276" s="70"/>
      <c r="G276" s="94">
        <v>1</v>
      </c>
      <c r="H276" s="94">
        <v>7</v>
      </c>
      <c r="I276" s="70" t="s">
        <v>637</v>
      </c>
      <c r="J276" s="70"/>
      <c r="K276" s="70"/>
      <c r="L276" s="70"/>
      <c r="M276" s="70">
        <v>0</v>
      </c>
      <c r="N276" s="71">
        <v>8542</v>
      </c>
      <c r="O276" s="72">
        <v>26</v>
      </c>
      <c r="P276" s="71"/>
      <c r="Q276" s="71">
        <f t="shared" si="60"/>
        <v>8542</v>
      </c>
      <c r="R276" s="70">
        <f t="shared" si="59"/>
        <v>1923</v>
      </c>
      <c r="S276" s="70">
        <f t="shared" si="61"/>
        <v>5</v>
      </c>
      <c r="T276" s="70">
        <f t="shared" si="62"/>
        <v>21</v>
      </c>
      <c r="U276" s="70">
        <f t="shared" si="63"/>
        <v>1923</v>
      </c>
      <c r="V276" s="73">
        <v>215800</v>
      </c>
      <c r="W276" s="70"/>
      <c r="X276" s="70"/>
      <c r="Y276" s="73">
        <v>0</v>
      </c>
      <c r="Z276" s="73">
        <f t="shared" si="64"/>
        <v>215800</v>
      </c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3">
        <f t="shared" si="65"/>
        <v>0</v>
      </c>
      <c r="AP276" s="70"/>
      <c r="AQ276" s="74">
        <f t="shared" si="66"/>
        <v>215800</v>
      </c>
      <c r="AR276" s="70" t="s">
        <v>872</v>
      </c>
      <c r="AS276" s="70"/>
      <c r="AT276" s="70"/>
      <c r="AU276" s="70"/>
      <c r="AV276" s="70"/>
      <c r="AW276" s="70"/>
      <c r="AX276" s="70" t="s">
        <v>873</v>
      </c>
      <c r="AY276" s="70"/>
      <c r="AZ276" s="70"/>
      <c r="BA276" s="70"/>
      <c r="BB276" s="70"/>
      <c r="BC276" s="70"/>
      <c r="BD276" s="72">
        <v>26</v>
      </c>
      <c r="BE276" s="70" t="s">
        <v>80</v>
      </c>
      <c r="BF276" s="73"/>
      <c r="BG276" s="70"/>
      <c r="BH276" s="70">
        <f t="shared" si="67"/>
        <v>97</v>
      </c>
      <c r="BI276" s="70" t="s">
        <v>873</v>
      </c>
      <c r="BJ276" s="74">
        <f t="shared" si="68"/>
        <v>0</v>
      </c>
      <c r="BK276" s="70"/>
      <c r="BL276" s="70" t="s">
        <v>1251</v>
      </c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</row>
    <row r="277" spans="1:76" x14ac:dyDescent="0.4">
      <c r="A277" s="70">
        <v>296</v>
      </c>
      <c r="B277" s="70" t="s">
        <v>637</v>
      </c>
      <c r="C277" s="70" t="s">
        <v>475</v>
      </c>
      <c r="D277" s="70"/>
      <c r="E277" s="70" t="s">
        <v>877</v>
      </c>
      <c r="F277" s="70"/>
      <c r="G277" s="94">
        <v>1</v>
      </c>
      <c r="H277" s="94">
        <v>7</v>
      </c>
      <c r="I277" s="70" t="s">
        <v>637</v>
      </c>
      <c r="J277" s="70"/>
      <c r="K277" s="70"/>
      <c r="L277" s="70"/>
      <c r="M277" s="70">
        <v>0</v>
      </c>
      <c r="N277" s="71">
        <v>8542</v>
      </c>
      <c r="O277" s="72">
        <v>238</v>
      </c>
      <c r="P277" s="71"/>
      <c r="Q277" s="71">
        <f t="shared" si="60"/>
        <v>8542</v>
      </c>
      <c r="R277" s="70">
        <f t="shared" si="59"/>
        <v>1923</v>
      </c>
      <c r="S277" s="70">
        <f t="shared" si="61"/>
        <v>5</v>
      </c>
      <c r="T277" s="70">
        <f t="shared" si="62"/>
        <v>21</v>
      </c>
      <c r="U277" s="70">
        <f t="shared" si="63"/>
        <v>1923</v>
      </c>
      <c r="V277" s="73">
        <v>1975400</v>
      </c>
      <c r="W277" s="70"/>
      <c r="X277" s="70"/>
      <c r="Y277" s="73">
        <v>0</v>
      </c>
      <c r="Z277" s="73">
        <f t="shared" si="64"/>
        <v>1975400</v>
      </c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3">
        <f t="shared" si="65"/>
        <v>0</v>
      </c>
      <c r="AP277" s="70"/>
      <c r="AQ277" s="74">
        <f t="shared" si="66"/>
        <v>1975400</v>
      </c>
      <c r="AR277" s="70" t="s">
        <v>872</v>
      </c>
      <c r="AS277" s="70"/>
      <c r="AT277" s="70"/>
      <c r="AU277" s="70"/>
      <c r="AV277" s="70"/>
      <c r="AW277" s="70"/>
      <c r="AX277" s="70" t="s">
        <v>873</v>
      </c>
      <c r="AY277" s="70"/>
      <c r="AZ277" s="70"/>
      <c r="BA277" s="70"/>
      <c r="BB277" s="70"/>
      <c r="BC277" s="70"/>
      <c r="BD277" s="72">
        <v>238</v>
      </c>
      <c r="BE277" s="70" t="s">
        <v>80</v>
      </c>
      <c r="BF277" s="73"/>
      <c r="BG277" s="70"/>
      <c r="BH277" s="70">
        <f t="shared" si="67"/>
        <v>97</v>
      </c>
      <c r="BI277" s="70" t="s">
        <v>873</v>
      </c>
      <c r="BJ277" s="74">
        <f t="shared" si="68"/>
        <v>0</v>
      </c>
      <c r="BK277" s="70"/>
      <c r="BL277" s="70" t="s">
        <v>1252</v>
      </c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</row>
    <row r="278" spans="1:76" x14ac:dyDescent="0.4">
      <c r="A278" s="70">
        <v>297</v>
      </c>
      <c r="B278" s="70" t="s">
        <v>637</v>
      </c>
      <c r="C278" s="70" t="s">
        <v>476</v>
      </c>
      <c r="D278" s="70"/>
      <c r="E278" s="70" t="s">
        <v>877</v>
      </c>
      <c r="F278" s="70"/>
      <c r="G278" s="94">
        <v>1</v>
      </c>
      <c r="H278" s="94">
        <v>7</v>
      </c>
      <c r="I278" s="70" t="s">
        <v>637</v>
      </c>
      <c r="J278" s="70"/>
      <c r="K278" s="70"/>
      <c r="L278" s="70"/>
      <c r="M278" s="70">
        <v>0</v>
      </c>
      <c r="N278" s="71">
        <v>8542</v>
      </c>
      <c r="O278" s="72">
        <v>42</v>
      </c>
      <c r="P278" s="71"/>
      <c r="Q278" s="71">
        <f t="shared" si="60"/>
        <v>8542</v>
      </c>
      <c r="R278" s="70">
        <f t="shared" si="59"/>
        <v>1923</v>
      </c>
      <c r="S278" s="70">
        <f t="shared" si="61"/>
        <v>5</v>
      </c>
      <c r="T278" s="70">
        <f t="shared" si="62"/>
        <v>21</v>
      </c>
      <c r="U278" s="70">
        <f t="shared" si="63"/>
        <v>1923</v>
      </c>
      <c r="V278" s="73">
        <v>348600</v>
      </c>
      <c r="W278" s="70"/>
      <c r="X278" s="70"/>
      <c r="Y278" s="73">
        <v>0</v>
      </c>
      <c r="Z278" s="73">
        <f t="shared" si="64"/>
        <v>348600</v>
      </c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3">
        <f t="shared" si="65"/>
        <v>0</v>
      </c>
      <c r="AP278" s="70"/>
      <c r="AQ278" s="74">
        <f t="shared" si="66"/>
        <v>348600</v>
      </c>
      <c r="AR278" s="70" t="s">
        <v>872</v>
      </c>
      <c r="AS278" s="70"/>
      <c r="AT278" s="70"/>
      <c r="AU278" s="70"/>
      <c r="AV278" s="70"/>
      <c r="AW278" s="70"/>
      <c r="AX278" s="70" t="s">
        <v>873</v>
      </c>
      <c r="AY278" s="70"/>
      <c r="AZ278" s="70"/>
      <c r="BA278" s="70"/>
      <c r="BB278" s="70"/>
      <c r="BC278" s="70"/>
      <c r="BD278" s="72">
        <v>42</v>
      </c>
      <c r="BE278" s="70" t="s">
        <v>80</v>
      </c>
      <c r="BF278" s="73"/>
      <c r="BG278" s="70"/>
      <c r="BH278" s="70">
        <f t="shared" si="67"/>
        <v>97</v>
      </c>
      <c r="BI278" s="70" t="s">
        <v>873</v>
      </c>
      <c r="BJ278" s="74">
        <f t="shared" si="68"/>
        <v>0</v>
      </c>
      <c r="BK278" s="70"/>
      <c r="BL278" s="70" t="s">
        <v>1253</v>
      </c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</row>
    <row r="279" spans="1:76" x14ac:dyDescent="0.4">
      <c r="A279" s="70">
        <v>298</v>
      </c>
      <c r="B279" s="70" t="s">
        <v>637</v>
      </c>
      <c r="C279" s="70" t="s">
        <v>477</v>
      </c>
      <c r="D279" s="70"/>
      <c r="E279" s="70" t="s">
        <v>877</v>
      </c>
      <c r="F279" s="70"/>
      <c r="G279" s="94">
        <v>1</v>
      </c>
      <c r="H279" s="94">
        <v>7</v>
      </c>
      <c r="I279" s="70" t="s">
        <v>637</v>
      </c>
      <c r="J279" s="70"/>
      <c r="K279" s="70"/>
      <c r="L279" s="70"/>
      <c r="M279" s="70">
        <v>0</v>
      </c>
      <c r="N279" s="71">
        <v>8542</v>
      </c>
      <c r="O279" s="72">
        <v>39</v>
      </c>
      <c r="P279" s="71"/>
      <c r="Q279" s="71">
        <f t="shared" si="60"/>
        <v>8542</v>
      </c>
      <c r="R279" s="70">
        <f t="shared" si="59"/>
        <v>1923</v>
      </c>
      <c r="S279" s="70">
        <f t="shared" si="61"/>
        <v>5</v>
      </c>
      <c r="T279" s="70">
        <f t="shared" si="62"/>
        <v>21</v>
      </c>
      <c r="U279" s="70">
        <f t="shared" si="63"/>
        <v>1923</v>
      </c>
      <c r="V279" s="73">
        <v>323700</v>
      </c>
      <c r="W279" s="70"/>
      <c r="X279" s="70"/>
      <c r="Y279" s="73">
        <v>0</v>
      </c>
      <c r="Z279" s="73">
        <f t="shared" si="64"/>
        <v>323700</v>
      </c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3">
        <f t="shared" si="65"/>
        <v>0</v>
      </c>
      <c r="AP279" s="70"/>
      <c r="AQ279" s="74">
        <f t="shared" si="66"/>
        <v>323700</v>
      </c>
      <c r="AR279" s="70" t="s">
        <v>872</v>
      </c>
      <c r="AS279" s="70"/>
      <c r="AT279" s="70"/>
      <c r="AU279" s="70"/>
      <c r="AV279" s="70"/>
      <c r="AW279" s="70"/>
      <c r="AX279" s="70" t="s">
        <v>873</v>
      </c>
      <c r="AY279" s="70"/>
      <c r="AZ279" s="70"/>
      <c r="BA279" s="70"/>
      <c r="BB279" s="70"/>
      <c r="BC279" s="70"/>
      <c r="BD279" s="72">
        <v>39</v>
      </c>
      <c r="BE279" s="70" t="s">
        <v>80</v>
      </c>
      <c r="BF279" s="73"/>
      <c r="BG279" s="70"/>
      <c r="BH279" s="70">
        <f t="shared" si="67"/>
        <v>97</v>
      </c>
      <c r="BI279" s="70" t="s">
        <v>873</v>
      </c>
      <c r="BJ279" s="74">
        <f t="shared" si="68"/>
        <v>0</v>
      </c>
      <c r="BK279" s="70"/>
      <c r="BL279" s="70" t="s">
        <v>1254</v>
      </c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</row>
    <row r="280" spans="1:76" x14ac:dyDescent="0.4">
      <c r="A280" s="70">
        <v>299</v>
      </c>
      <c r="B280" s="70" t="s">
        <v>637</v>
      </c>
      <c r="C280" s="70" t="s">
        <v>478</v>
      </c>
      <c r="D280" s="70"/>
      <c r="E280" s="70" t="s">
        <v>877</v>
      </c>
      <c r="F280" s="70"/>
      <c r="G280" s="94">
        <v>1</v>
      </c>
      <c r="H280" s="94">
        <v>7</v>
      </c>
      <c r="I280" s="70" t="s">
        <v>637</v>
      </c>
      <c r="J280" s="70"/>
      <c r="K280" s="70"/>
      <c r="L280" s="70"/>
      <c r="M280" s="70">
        <v>0</v>
      </c>
      <c r="N280" s="71">
        <v>8542</v>
      </c>
      <c r="O280" s="72">
        <v>99</v>
      </c>
      <c r="P280" s="71"/>
      <c r="Q280" s="71">
        <f t="shared" si="60"/>
        <v>8542</v>
      </c>
      <c r="R280" s="70">
        <f t="shared" si="59"/>
        <v>1923</v>
      </c>
      <c r="S280" s="70">
        <f t="shared" si="61"/>
        <v>5</v>
      </c>
      <c r="T280" s="70">
        <f t="shared" si="62"/>
        <v>21</v>
      </c>
      <c r="U280" s="70">
        <f t="shared" si="63"/>
        <v>1923</v>
      </c>
      <c r="V280" s="73">
        <v>821700</v>
      </c>
      <c r="W280" s="70"/>
      <c r="X280" s="70"/>
      <c r="Y280" s="73">
        <v>0</v>
      </c>
      <c r="Z280" s="73">
        <f t="shared" si="64"/>
        <v>821700</v>
      </c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3">
        <f t="shared" si="65"/>
        <v>0</v>
      </c>
      <c r="AP280" s="70"/>
      <c r="AQ280" s="74">
        <f t="shared" si="66"/>
        <v>821700</v>
      </c>
      <c r="AR280" s="70" t="s">
        <v>872</v>
      </c>
      <c r="AS280" s="70"/>
      <c r="AT280" s="70"/>
      <c r="AU280" s="70"/>
      <c r="AV280" s="70"/>
      <c r="AW280" s="70"/>
      <c r="AX280" s="70" t="s">
        <v>873</v>
      </c>
      <c r="AY280" s="70"/>
      <c r="AZ280" s="70"/>
      <c r="BA280" s="70"/>
      <c r="BB280" s="70"/>
      <c r="BC280" s="70"/>
      <c r="BD280" s="72">
        <v>99</v>
      </c>
      <c r="BE280" s="70" t="s">
        <v>80</v>
      </c>
      <c r="BF280" s="73"/>
      <c r="BG280" s="70"/>
      <c r="BH280" s="70">
        <f t="shared" si="67"/>
        <v>97</v>
      </c>
      <c r="BI280" s="70" t="s">
        <v>873</v>
      </c>
      <c r="BJ280" s="74">
        <f t="shared" si="68"/>
        <v>0</v>
      </c>
      <c r="BK280" s="70"/>
      <c r="BL280" s="70" t="s">
        <v>1255</v>
      </c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</row>
    <row r="281" spans="1:76" x14ac:dyDescent="0.4">
      <c r="A281" s="70">
        <v>300</v>
      </c>
      <c r="B281" s="70" t="s">
        <v>637</v>
      </c>
      <c r="C281" s="70" t="s">
        <v>479</v>
      </c>
      <c r="D281" s="70"/>
      <c r="E281" s="70" t="s">
        <v>877</v>
      </c>
      <c r="F281" s="70"/>
      <c r="G281" s="94">
        <v>1</v>
      </c>
      <c r="H281" s="94">
        <v>7</v>
      </c>
      <c r="I281" s="70" t="s">
        <v>637</v>
      </c>
      <c r="J281" s="70"/>
      <c r="K281" s="70"/>
      <c r="L281" s="70"/>
      <c r="M281" s="70">
        <v>0</v>
      </c>
      <c r="N281" s="71">
        <v>8542</v>
      </c>
      <c r="O281" s="72">
        <v>36</v>
      </c>
      <c r="P281" s="71"/>
      <c r="Q281" s="71">
        <f t="shared" si="60"/>
        <v>8542</v>
      </c>
      <c r="R281" s="70">
        <f t="shared" si="59"/>
        <v>1923</v>
      </c>
      <c r="S281" s="70">
        <f t="shared" si="61"/>
        <v>5</v>
      </c>
      <c r="T281" s="70">
        <f t="shared" si="62"/>
        <v>21</v>
      </c>
      <c r="U281" s="70">
        <f t="shared" si="63"/>
        <v>1923</v>
      </c>
      <c r="V281" s="73">
        <v>298800</v>
      </c>
      <c r="W281" s="70"/>
      <c r="X281" s="70"/>
      <c r="Y281" s="73">
        <v>0</v>
      </c>
      <c r="Z281" s="73">
        <f t="shared" si="64"/>
        <v>298800</v>
      </c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3">
        <f t="shared" si="65"/>
        <v>0</v>
      </c>
      <c r="AP281" s="70"/>
      <c r="AQ281" s="74">
        <f t="shared" si="66"/>
        <v>298800</v>
      </c>
      <c r="AR281" s="70" t="s">
        <v>872</v>
      </c>
      <c r="AS281" s="70"/>
      <c r="AT281" s="70"/>
      <c r="AU281" s="70"/>
      <c r="AV281" s="70"/>
      <c r="AW281" s="70"/>
      <c r="AX281" s="70" t="s">
        <v>873</v>
      </c>
      <c r="AY281" s="70"/>
      <c r="AZ281" s="70"/>
      <c r="BA281" s="70"/>
      <c r="BB281" s="70"/>
      <c r="BC281" s="70"/>
      <c r="BD281" s="72">
        <v>36</v>
      </c>
      <c r="BE281" s="70" t="s">
        <v>80</v>
      </c>
      <c r="BF281" s="73"/>
      <c r="BG281" s="70"/>
      <c r="BH281" s="70">
        <f t="shared" si="67"/>
        <v>97</v>
      </c>
      <c r="BI281" s="70" t="s">
        <v>873</v>
      </c>
      <c r="BJ281" s="74">
        <f t="shared" si="68"/>
        <v>0</v>
      </c>
      <c r="BK281" s="70"/>
      <c r="BL281" s="70" t="s">
        <v>1256</v>
      </c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</row>
    <row r="282" spans="1:76" x14ac:dyDescent="0.4">
      <c r="A282" s="70">
        <v>301</v>
      </c>
      <c r="B282" s="70" t="s">
        <v>637</v>
      </c>
      <c r="C282" s="70" t="s">
        <v>480</v>
      </c>
      <c r="D282" s="70"/>
      <c r="E282" s="70" t="s">
        <v>877</v>
      </c>
      <c r="F282" s="70"/>
      <c r="G282" s="94">
        <v>1</v>
      </c>
      <c r="H282" s="94">
        <v>7</v>
      </c>
      <c r="I282" s="70" t="s">
        <v>637</v>
      </c>
      <c r="J282" s="70"/>
      <c r="K282" s="70"/>
      <c r="L282" s="70"/>
      <c r="M282" s="70">
        <v>0</v>
      </c>
      <c r="N282" s="71">
        <v>8542</v>
      </c>
      <c r="O282" s="72">
        <v>79</v>
      </c>
      <c r="P282" s="71"/>
      <c r="Q282" s="71">
        <f t="shared" si="60"/>
        <v>8542</v>
      </c>
      <c r="R282" s="70">
        <f t="shared" si="59"/>
        <v>1923</v>
      </c>
      <c r="S282" s="70">
        <f t="shared" si="61"/>
        <v>5</v>
      </c>
      <c r="T282" s="70">
        <f t="shared" si="62"/>
        <v>21</v>
      </c>
      <c r="U282" s="70">
        <f t="shared" si="63"/>
        <v>1923</v>
      </c>
      <c r="V282" s="73">
        <v>655700</v>
      </c>
      <c r="W282" s="70"/>
      <c r="X282" s="70"/>
      <c r="Y282" s="73">
        <v>0</v>
      </c>
      <c r="Z282" s="73">
        <f t="shared" si="64"/>
        <v>655700</v>
      </c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3">
        <f t="shared" si="65"/>
        <v>0</v>
      </c>
      <c r="AP282" s="70"/>
      <c r="AQ282" s="74">
        <f t="shared" si="66"/>
        <v>655700</v>
      </c>
      <c r="AR282" s="70" t="s">
        <v>872</v>
      </c>
      <c r="AS282" s="70"/>
      <c r="AT282" s="70"/>
      <c r="AU282" s="70"/>
      <c r="AV282" s="70"/>
      <c r="AW282" s="70"/>
      <c r="AX282" s="70" t="s">
        <v>873</v>
      </c>
      <c r="AY282" s="70"/>
      <c r="AZ282" s="70"/>
      <c r="BA282" s="70"/>
      <c r="BB282" s="70"/>
      <c r="BC282" s="70"/>
      <c r="BD282" s="72">
        <v>79</v>
      </c>
      <c r="BE282" s="70" t="s">
        <v>80</v>
      </c>
      <c r="BF282" s="73"/>
      <c r="BG282" s="70"/>
      <c r="BH282" s="70">
        <f t="shared" si="67"/>
        <v>97</v>
      </c>
      <c r="BI282" s="70" t="s">
        <v>873</v>
      </c>
      <c r="BJ282" s="74">
        <f t="shared" si="68"/>
        <v>0</v>
      </c>
      <c r="BK282" s="70"/>
      <c r="BL282" s="70" t="s">
        <v>1257</v>
      </c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</row>
    <row r="283" spans="1:76" x14ac:dyDescent="0.4">
      <c r="A283" s="70">
        <v>302</v>
      </c>
      <c r="B283" s="70" t="s">
        <v>637</v>
      </c>
      <c r="C283" s="70" t="s">
        <v>481</v>
      </c>
      <c r="D283" s="70"/>
      <c r="E283" s="70" t="s">
        <v>877</v>
      </c>
      <c r="F283" s="70"/>
      <c r="G283" s="94">
        <v>1</v>
      </c>
      <c r="H283" s="94">
        <v>7</v>
      </c>
      <c r="I283" s="70" t="s">
        <v>637</v>
      </c>
      <c r="J283" s="70"/>
      <c r="K283" s="70"/>
      <c r="L283" s="70"/>
      <c r="M283" s="70">
        <v>0</v>
      </c>
      <c r="N283" s="71">
        <v>10593</v>
      </c>
      <c r="O283" s="72">
        <v>79</v>
      </c>
      <c r="P283" s="71"/>
      <c r="Q283" s="71">
        <f t="shared" si="60"/>
        <v>10593</v>
      </c>
      <c r="R283" s="70">
        <f t="shared" si="59"/>
        <v>1928</v>
      </c>
      <c r="S283" s="70">
        <f t="shared" si="61"/>
        <v>12</v>
      </c>
      <c r="T283" s="70">
        <f t="shared" si="62"/>
        <v>31</v>
      </c>
      <c r="U283" s="70">
        <f t="shared" si="63"/>
        <v>1928</v>
      </c>
      <c r="V283" s="73">
        <v>655700</v>
      </c>
      <c r="W283" s="70"/>
      <c r="X283" s="70"/>
      <c r="Y283" s="73">
        <v>0</v>
      </c>
      <c r="Z283" s="73">
        <f t="shared" si="64"/>
        <v>655700</v>
      </c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3">
        <f t="shared" si="65"/>
        <v>0</v>
      </c>
      <c r="AP283" s="70"/>
      <c r="AQ283" s="74">
        <f t="shared" si="66"/>
        <v>655700</v>
      </c>
      <c r="AR283" s="70" t="s">
        <v>872</v>
      </c>
      <c r="AS283" s="70"/>
      <c r="AT283" s="70"/>
      <c r="AU283" s="70"/>
      <c r="AV283" s="70"/>
      <c r="AW283" s="70"/>
      <c r="AX283" s="70" t="s">
        <v>873</v>
      </c>
      <c r="AY283" s="70"/>
      <c r="AZ283" s="70"/>
      <c r="BA283" s="70"/>
      <c r="BB283" s="70"/>
      <c r="BC283" s="70"/>
      <c r="BD283" s="72">
        <v>79</v>
      </c>
      <c r="BE283" s="70" t="s">
        <v>80</v>
      </c>
      <c r="BF283" s="73"/>
      <c r="BG283" s="70"/>
      <c r="BH283" s="70">
        <f t="shared" si="67"/>
        <v>92</v>
      </c>
      <c r="BI283" s="70" t="s">
        <v>873</v>
      </c>
      <c r="BJ283" s="74">
        <f t="shared" si="68"/>
        <v>0</v>
      </c>
      <c r="BK283" s="70"/>
      <c r="BL283" s="70" t="s">
        <v>1258</v>
      </c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</row>
    <row r="284" spans="1:76" x14ac:dyDescent="0.4">
      <c r="A284" s="70">
        <v>303</v>
      </c>
      <c r="B284" s="70" t="s">
        <v>637</v>
      </c>
      <c r="C284" s="70" t="s">
        <v>482</v>
      </c>
      <c r="D284" s="70"/>
      <c r="E284" s="70" t="s">
        <v>877</v>
      </c>
      <c r="F284" s="70"/>
      <c r="G284" s="94">
        <v>1</v>
      </c>
      <c r="H284" s="94">
        <v>7</v>
      </c>
      <c r="I284" s="70" t="s">
        <v>637</v>
      </c>
      <c r="J284" s="70"/>
      <c r="K284" s="70"/>
      <c r="L284" s="70"/>
      <c r="M284" s="70">
        <v>0</v>
      </c>
      <c r="N284" s="71">
        <v>10593</v>
      </c>
      <c r="O284" s="72">
        <v>446</v>
      </c>
      <c r="P284" s="71"/>
      <c r="Q284" s="71">
        <f t="shared" si="60"/>
        <v>10593</v>
      </c>
      <c r="R284" s="70">
        <f t="shared" si="59"/>
        <v>1928</v>
      </c>
      <c r="S284" s="70">
        <f t="shared" si="61"/>
        <v>12</v>
      </c>
      <c r="T284" s="70">
        <f t="shared" si="62"/>
        <v>31</v>
      </c>
      <c r="U284" s="70">
        <f t="shared" si="63"/>
        <v>1928</v>
      </c>
      <c r="V284" s="73">
        <v>3701800</v>
      </c>
      <c r="W284" s="70"/>
      <c r="X284" s="70"/>
      <c r="Y284" s="73">
        <v>0</v>
      </c>
      <c r="Z284" s="73">
        <f t="shared" si="64"/>
        <v>3701800</v>
      </c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3">
        <f t="shared" si="65"/>
        <v>0</v>
      </c>
      <c r="AP284" s="70"/>
      <c r="AQ284" s="74">
        <f t="shared" si="66"/>
        <v>3701800</v>
      </c>
      <c r="AR284" s="70" t="s">
        <v>872</v>
      </c>
      <c r="AS284" s="70"/>
      <c r="AT284" s="70"/>
      <c r="AU284" s="70"/>
      <c r="AV284" s="70"/>
      <c r="AW284" s="70"/>
      <c r="AX284" s="70" t="s">
        <v>873</v>
      </c>
      <c r="AY284" s="70"/>
      <c r="AZ284" s="70"/>
      <c r="BA284" s="70"/>
      <c r="BB284" s="70"/>
      <c r="BC284" s="70"/>
      <c r="BD284" s="72">
        <v>446</v>
      </c>
      <c r="BE284" s="70" t="s">
        <v>80</v>
      </c>
      <c r="BF284" s="73"/>
      <c r="BG284" s="70"/>
      <c r="BH284" s="70">
        <f t="shared" si="67"/>
        <v>92</v>
      </c>
      <c r="BI284" s="70" t="s">
        <v>873</v>
      </c>
      <c r="BJ284" s="74">
        <f t="shared" si="68"/>
        <v>0</v>
      </c>
      <c r="BK284" s="70"/>
      <c r="BL284" s="70" t="s">
        <v>1259</v>
      </c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</row>
    <row r="285" spans="1:76" x14ac:dyDescent="0.4">
      <c r="A285" s="70">
        <v>304</v>
      </c>
      <c r="B285" s="70" t="s">
        <v>637</v>
      </c>
      <c r="C285" s="70" t="s">
        <v>483</v>
      </c>
      <c r="D285" s="70"/>
      <c r="E285" s="70" t="s">
        <v>877</v>
      </c>
      <c r="F285" s="70"/>
      <c r="G285" s="94">
        <v>1</v>
      </c>
      <c r="H285" s="94">
        <v>7</v>
      </c>
      <c r="I285" s="70" t="s">
        <v>637</v>
      </c>
      <c r="J285" s="70"/>
      <c r="K285" s="70"/>
      <c r="L285" s="70"/>
      <c r="M285" s="70">
        <v>0</v>
      </c>
      <c r="N285" s="71">
        <v>10593</v>
      </c>
      <c r="O285" s="72">
        <v>66</v>
      </c>
      <c r="P285" s="71"/>
      <c r="Q285" s="71">
        <f t="shared" si="60"/>
        <v>10593</v>
      </c>
      <c r="R285" s="70">
        <f t="shared" si="59"/>
        <v>1928</v>
      </c>
      <c r="S285" s="70">
        <f t="shared" si="61"/>
        <v>12</v>
      </c>
      <c r="T285" s="70">
        <f t="shared" si="62"/>
        <v>31</v>
      </c>
      <c r="U285" s="70">
        <f t="shared" si="63"/>
        <v>1928</v>
      </c>
      <c r="V285" s="73">
        <v>547800</v>
      </c>
      <c r="W285" s="70"/>
      <c r="X285" s="70"/>
      <c r="Y285" s="73">
        <v>0</v>
      </c>
      <c r="Z285" s="73">
        <f t="shared" si="64"/>
        <v>547800</v>
      </c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3">
        <f t="shared" si="65"/>
        <v>0</v>
      </c>
      <c r="AP285" s="70"/>
      <c r="AQ285" s="74">
        <f t="shared" si="66"/>
        <v>547800</v>
      </c>
      <c r="AR285" s="70" t="s">
        <v>872</v>
      </c>
      <c r="AS285" s="70"/>
      <c r="AT285" s="70"/>
      <c r="AU285" s="70"/>
      <c r="AV285" s="70"/>
      <c r="AW285" s="70"/>
      <c r="AX285" s="70" t="s">
        <v>873</v>
      </c>
      <c r="AY285" s="70"/>
      <c r="AZ285" s="70"/>
      <c r="BA285" s="70"/>
      <c r="BB285" s="70"/>
      <c r="BC285" s="70"/>
      <c r="BD285" s="72">
        <v>66</v>
      </c>
      <c r="BE285" s="70" t="s">
        <v>80</v>
      </c>
      <c r="BF285" s="73"/>
      <c r="BG285" s="70"/>
      <c r="BH285" s="70">
        <f t="shared" si="67"/>
        <v>92</v>
      </c>
      <c r="BI285" s="70" t="s">
        <v>873</v>
      </c>
      <c r="BJ285" s="74">
        <f t="shared" si="68"/>
        <v>0</v>
      </c>
      <c r="BK285" s="70"/>
      <c r="BL285" s="70" t="s">
        <v>1260</v>
      </c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</row>
    <row r="286" spans="1:76" x14ac:dyDescent="0.4">
      <c r="A286" s="70">
        <v>305</v>
      </c>
      <c r="B286" s="70" t="s">
        <v>637</v>
      </c>
      <c r="C286" s="70" t="s">
        <v>484</v>
      </c>
      <c r="D286" s="70"/>
      <c r="E286" s="70" t="s">
        <v>877</v>
      </c>
      <c r="F286" s="70"/>
      <c r="G286" s="94">
        <v>1</v>
      </c>
      <c r="H286" s="94">
        <v>7</v>
      </c>
      <c r="I286" s="70" t="s">
        <v>637</v>
      </c>
      <c r="J286" s="70"/>
      <c r="K286" s="70"/>
      <c r="L286" s="70"/>
      <c r="M286" s="70">
        <v>0</v>
      </c>
      <c r="N286" s="71">
        <v>10593</v>
      </c>
      <c r="O286" s="72">
        <v>419</v>
      </c>
      <c r="P286" s="71"/>
      <c r="Q286" s="71">
        <f t="shared" si="60"/>
        <v>10593</v>
      </c>
      <c r="R286" s="70">
        <f t="shared" si="59"/>
        <v>1928</v>
      </c>
      <c r="S286" s="70">
        <f t="shared" si="61"/>
        <v>12</v>
      </c>
      <c r="T286" s="70">
        <f t="shared" si="62"/>
        <v>31</v>
      </c>
      <c r="U286" s="70">
        <f t="shared" si="63"/>
        <v>1928</v>
      </c>
      <c r="V286" s="73">
        <v>3477700</v>
      </c>
      <c r="W286" s="70"/>
      <c r="X286" s="70"/>
      <c r="Y286" s="73">
        <v>0</v>
      </c>
      <c r="Z286" s="73">
        <f t="shared" si="64"/>
        <v>3477700</v>
      </c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3">
        <f t="shared" si="65"/>
        <v>0</v>
      </c>
      <c r="AP286" s="70"/>
      <c r="AQ286" s="74">
        <f t="shared" si="66"/>
        <v>3477700</v>
      </c>
      <c r="AR286" s="70" t="s">
        <v>872</v>
      </c>
      <c r="AS286" s="70"/>
      <c r="AT286" s="70"/>
      <c r="AU286" s="70"/>
      <c r="AV286" s="70"/>
      <c r="AW286" s="70"/>
      <c r="AX286" s="70" t="s">
        <v>873</v>
      </c>
      <c r="AY286" s="70"/>
      <c r="AZ286" s="70"/>
      <c r="BA286" s="70"/>
      <c r="BB286" s="70"/>
      <c r="BC286" s="70"/>
      <c r="BD286" s="72">
        <v>419</v>
      </c>
      <c r="BE286" s="70" t="s">
        <v>80</v>
      </c>
      <c r="BF286" s="73"/>
      <c r="BG286" s="70"/>
      <c r="BH286" s="70">
        <f t="shared" si="67"/>
        <v>92</v>
      </c>
      <c r="BI286" s="70" t="s">
        <v>873</v>
      </c>
      <c r="BJ286" s="74">
        <f t="shared" si="68"/>
        <v>0</v>
      </c>
      <c r="BK286" s="70"/>
      <c r="BL286" s="70" t="s">
        <v>1261</v>
      </c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</row>
    <row r="287" spans="1:76" x14ac:dyDescent="0.4">
      <c r="A287" s="70">
        <v>306</v>
      </c>
      <c r="B287" s="70" t="s">
        <v>637</v>
      </c>
      <c r="C287" s="70" t="s">
        <v>485</v>
      </c>
      <c r="D287" s="70"/>
      <c r="E287" s="70" t="s">
        <v>877</v>
      </c>
      <c r="F287" s="70"/>
      <c r="G287" s="94">
        <v>1</v>
      </c>
      <c r="H287" s="94">
        <v>7</v>
      </c>
      <c r="I287" s="70" t="s">
        <v>637</v>
      </c>
      <c r="J287" s="70"/>
      <c r="K287" s="70"/>
      <c r="L287" s="70"/>
      <c r="M287" s="70">
        <v>0</v>
      </c>
      <c r="N287" s="71">
        <v>10348</v>
      </c>
      <c r="O287" s="72">
        <v>446</v>
      </c>
      <c r="P287" s="71"/>
      <c r="Q287" s="71">
        <f t="shared" si="60"/>
        <v>10348</v>
      </c>
      <c r="R287" s="70">
        <f t="shared" si="59"/>
        <v>1928</v>
      </c>
      <c r="S287" s="70">
        <f t="shared" si="61"/>
        <v>4</v>
      </c>
      <c r="T287" s="70">
        <f t="shared" si="62"/>
        <v>30</v>
      </c>
      <c r="U287" s="70">
        <f t="shared" si="63"/>
        <v>1928</v>
      </c>
      <c r="V287" s="73">
        <v>3701800</v>
      </c>
      <c r="W287" s="70"/>
      <c r="X287" s="70"/>
      <c r="Y287" s="73">
        <v>0</v>
      </c>
      <c r="Z287" s="73">
        <f t="shared" si="64"/>
        <v>3701800</v>
      </c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3">
        <f t="shared" si="65"/>
        <v>0</v>
      </c>
      <c r="AP287" s="70"/>
      <c r="AQ287" s="74">
        <f t="shared" si="66"/>
        <v>3701800</v>
      </c>
      <c r="AR287" s="70" t="s">
        <v>872</v>
      </c>
      <c r="AS287" s="70"/>
      <c r="AT287" s="70"/>
      <c r="AU287" s="70"/>
      <c r="AV287" s="70"/>
      <c r="AW287" s="70"/>
      <c r="AX287" s="70" t="s">
        <v>873</v>
      </c>
      <c r="AY287" s="70"/>
      <c r="AZ287" s="70"/>
      <c r="BA287" s="70"/>
      <c r="BB287" s="70"/>
      <c r="BC287" s="70"/>
      <c r="BD287" s="72">
        <v>446</v>
      </c>
      <c r="BE287" s="70" t="s">
        <v>80</v>
      </c>
      <c r="BF287" s="73"/>
      <c r="BG287" s="70"/>
      <c r="BH287" s="70">
        <f t="shared" si="67"/>
        <v>92</v>
      </c>
      <c r="BI287" s="70" t="s">
        <v>873</v>
      </c>
      <c r="BJ287" s="74">
        <f t="shared" si="68"/>
        <v>0</v>
      </c>
      <c r="BK287" s="70"/>
      <c r="BL287" s="70" t="s">
        <v>1262</v>
      </c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</row>
    <row r="288" spans="1:76" x14ac:dyDescent="0.4">
      <c r="A288" s="70">
        <v>307</v>
      </c>
      <c r="B288" s="70" t="s">
        <v>637</v>
      </c>
      <c r="C288" s="70" t="s">
        <v>486</v>
      </c>
      <c r="D288" s="70"/>
      <c r="E288" s="70" t="s">
        <v>877</v>
      </c>
      <c r="F288" s="70"/>
      <c r="G288" s="94">
        <v>1</v>
      </c>
      <c r="H288" s="94">
        <v>7</v>
      </c>
      <c r="I288" s="70" t="s">
        <v>637</v>
      </c>
      <c r="J288" s="70"/>
      <c r="K288" s="70"/>
      <c r="L288" s="70"/>
      <c r="M288" s="70">
        <v>0</v>
      </c>
      <c r="N288" s="71">
        <v>10348</v>
      </c>
      <c r="O288" s="72">
        <v>753</v>
      </c>
      <c r="P288" s="71"/>
      <c r="Q288" s="71">
        <f t="shared" si="60"/>
        <v>10348</v>
      </c>
      <c r="R288" s="70">
        <f t="shared" si="59"/>
        <v>1928</v>
      </c>
      <c r="S288" s="70">
        <f t="shared" si="61"/>
        <v>4</v>
      </c>
      <c r="T288" s="70">
        <f t="shared" si="62"/>
        <v>30</v>
      </c>
      <c r="U288" s="70">
        <f t="shared" si="63"/>
        <v>1928</v>
      </c>
      <c r="V288" s="73">
        <v>6249900</v>
      </c>
      <c r="W288" s="70"/>
      <c r="X288" s="70"/>
      <c r="Y288" s="73">
        <v>0</v>
      </c>
      <c r="Z288" s="73">
        <f t="shared" si="64"/>
        <v>6249900</v>
      </c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3">
        <f t="shared" si="65"/>
        <v>0</v>
      </c>
      <c r="AP288" s="70"/>
      <c r="AQ288" s="74">
        <f t="shared" si="66"/>
        <v>6249900</v>
      </c>
      <c r="AR288" s="70" t="s">
        <v>872</v>
      </c>
      <c r="AS288" s="70"/>
      <c r="AT288" s="70"/>
      <c r="AU288" s="70"/>
      <c r="AV288" s="70"/>
      <c r="AW288" s="70"/>
      <c r="AX288" s="70" t="s">
        <v>873</v>
      </c>
      <c r="AY288" s="70"/>
      <c r="AZ288" s="70"/>
      <c r="BA288" s="70"/>
      <c r="BB288" s="70"/>
      <c r="BC288" s="70"/>
      <c r="BD288" s="72">
        <v>753</v>
      </c>
      <c r="BE288" s="70" t="s">
        <v>80</v>
      </c>
      <c r="BF288" s="73"/>
      <c r="BG288" s="70"/>
      <c r="BH288" s="70">
        <f t="shared" si="67"/>
        <v>92</v>
      </c>
      <c r="BI288" s="70" t="s">
        <v>873</v>
      </c>
      <c r="BJ288" s="74">
        <f t="shared" si="68"/>
        <v>0</v>
      </c>
      <c r="BK288" s="70"/>
      <c r="BL288" s="70" t="s">
        <v>1263</v>
      </c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</row>
    <row r="289" spans="1:76" x14ac:dyDescent="0.4">
      <c r="A289" s="70">
        <v>308</v>
      </c>
      <c r="B289" s="70" t="s">
        <v>637</v>
      </c>
      <c r="C289" s="70" t="s">
        <v>487</v>
      </c>
      <c r="D289" s="70"/>
      <c r="E289" s="70" t="s">
        <v>877</v>
      </c>
      <c r="F289" s="70"/>
      <c r="G289" s="94">
        <v>1</v>
      </c>
      <c r="H289" s="94">
        <v>7</v>
      </c>
      <c r="I289" s="70" t="s">
        <v>637</v>
      </c>
      <c r="J289" s="70"/>
      <c r="K289" s="70"/>
      <c r="L289" s="70"/>
      <c r="M289" s="70">
        <v>0</v>
      </c>
      <c r="N289" s="71">
        <v>33756</v>
      </c>
      <c r="O289" s="72">
        <v>366</v>
      </c>
      <c r="P289" s="71"/>
      <c r="Q289" s="71">
        <f t="shared" si="60"/>
        <v>33756</v>
      </c>
      <c r="R289" s="70">
        <f t="shared" si="59"/>
        <v>1992</v>
      </c>
      <c r="S289" s="70">
        <f t="shared" si="61"/>
        <v>6</v>
      </c>
      <c r="T289" s="70">
        <f t="shared" si="62"/>
        <v>1</v>
      </c>
      <c r="U289" s="70">
        <f t="shared" si="63"/>
        <v>1992</v>
      </c>
      <c r="V289" s="73">
        <v>3037800</v>
      </c>
      <c r="W289" s="70"/>
      <c r="X289" s="70"/>
      <c r="Y289" s="73">
        <v>0</v>
      </c>
      <c r="Z289" s="73">
        <f t="shared" si="64"/>
        <v>3037800</v>
      </c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3">
        <f t="shared" si="65"/>
        <v>0</v>
      </c>
      <c r="AP289" s="70"/>
      <c r="AQ289" s="74">
        <f t="shared" si="66"/>
        <v>3037800</v>
      </c>
      <c r="AR289" s="70" t="s">
        <v>872</v>
      </c>
      <c r="AS289" s="70"/>
      <c r="AT289" s="70"/>
      <c r="AU289" s="70"/>
      <c r="AV289" s="70"/>
      <c r="AW289" s="70"/>
      <c r="AX289" s="70" t="s">
        <v>873</v>
      </c>
      <c r="AY289" s="70"/>
      <c r="AZ289" s="70"/>
      <c r="BA289" s="70"/>
      <c r="BB289" s="70"/>
      <c r="BC289" s="70"/>
      <c r="BD289" s="72">
        <v>366</v>
      </c>
      <c r="BE289" s="70" t="s">
        <v>80</v>
      </c>
      <c r="BF289" s="73"/>
      <c r="BG289" s="70"/>
      <c r="BH289" s="70">
        <f t="shared" si="67"/>
        <v>28</v>
      </c>
      <c r="BI289" s="70" t="s">
        <v>873</v>
      </c>
      <c r="BJ289" s="74">
        <f t="shared" si="68"/>
        <v>0</v>
      </c>
      <c r="BK289" s="70"/>
      <c r="BL289" s="70" t="s">
        <v>1264</v>
      </c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</row>
    <row r="290" spans="1:76" x14ac:dyDescent="0.4">
      <c r="A290" s="70">
        <v>309</v>
      </c>
      <c r="B290" s="70" t="s">
        <v>637</v>
      </c>
      <c r="C290" s="70" t="s">
        <v>488</v>
      </c>
      <c r="D290" s="70"/>
      <c r="E290" s="70" t="s">
        <v>877</v>
      </c>
      <c r="F290" s="70"/>
      <c r="G290" s="94">
        <v>1</v>
      </c>
      <c r="H290" s="94">
        <v>7</v>
      </c>
      <c r="I290" s="70" t="s">
        <v>637</v>
      </c>
      <c r="J290" s="70"/>
      <c r="K290" s="70"/>
      <c r="L290" s="70"/>
      <c r="M290" s="70">
        <v>0</v>
      </c>
      <c r="N290" s="71">
        <v>33719</v>
      </c>
      <c r="O290" s="72">
        <v>446</v>
      </c>
      <c r="P290" s="71"/>
      <c r="Q290" s="71">
        <f t="shared" si="60"/>
        <v>33719</v>
      </c>
      <c r="R290" s="70">
        <f t="shared" si="59"/>
        <v>1992</v>
      </c>
      <c r="S290" s="70">
        <f t="shared" si="61"/>
        <v>4</v>
      </c>
      <c r="T290" s="70">
        <f t="shared" si="62"/>
        <v>25</v>
      </c>
      <c r="U290" s="70">
        <f t="shared" si="63"/>
        <v>1992</v>
      </c>
      <c r="V290" s="73">
        <v>3701800</v>
      </c>
      <c r="W290" s="70"/>
      <c r="X290" s="70"/>
      <c r="Y290" s="73">
        <v>0</v>
      </c>
      <c r="Z290" s="73">
        <f t="shared" si="64"/>
        <v>3701800</v>
      </c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3">
        <f t="shared" si="65"/>
        <v>0</v>
      </c>
      <c r="AP290" s="70"/>
      <c r="AQ290" s="74">
        <f t="shared" si="66"/>
        <v>3701800</v>
      </c>
      <c r="AR290" s="70" t="s">
        <v>872</v>
      </c>
      <c r="AS290" s="70"/>
      <c r="AT290" s="70"/>
      <c r="AU290" s="70"/>
      <c r="AV290" s="70"/>
      <c r="AW290" s="70"/>
      <c r="AX290" s="70" t="s">
        <v>873</v>
      </c>
      <c r="AY290" s="70"/>
      <c r="AZ290" s="70"/>
      <c r="BA290" s="70"/>
      <c r="BB290" s="70"/>
      <c r="BC290" s="70"/>
      <c r="BD290" s="72">
        <v>446</v>
      </c>
      <c r="BE290" s="70" t="s">
        <v>80</v>
      </c>
      <c r="BF290" s="73"/>
      <c r="BG290" s="70"/>
      <c r="BH290" s="70">
        <f t="shared" si="67"/>
        <v>28</v>
      </c>
      <c r="BI290" s="70" t="s">
        <v>873</v>
      </c>
      <c r="BJ290" s="74">
        <f t="shared" si="68"/>
        <v>0</v>
      </c>
      <c r="BK290" s="70"/>
      <c r="BL290" s="70" t="s">
        <v>1265</v>
      </c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</row>
    <row r="291" spans="1:76" x14ac:dyDescent="0.4">
      <c r="A291" s="70">
        <v>310</v>
      </c>
      <c r="B291" s="70" t="s">
        <v>637</v>
      </c>
      <c r="C291" s="70" t="s">
        <v>489</v>
      </c>
      <c r="D291" s="70"/>
      <c r="E291" s="70" t="s">
        <v>877</v>
      </c>
      <c r="F291" s="70"/>
      <c r="G291" s="94">
        <v>1</v>
      </c>
      <c r="H291" s="94">
        <v>7</v>
      </c>
      <c r="I291" s="70" t="s">
        <v>637</v>
      </c>
      <c r="J291" s="70"/>
      <c r="K291" s="70"/>
      <c r="L291" s="70"/>
      <c r="M291" s="70">
        <v>0</v>
      </c>
      <c r="N291" s="71">
        <v>21782</v>
      </c>
      <c r="O291" s="72">
        <v>29</v>
      </c>
      <c r="P291" s="71"/>
      <c r="Q291" s="71">
        <f t="shared" si="60"/>
        <v>21782</v>
      </c>
      <c r="R291" s="70">
        <f t="shared" si="59"/>
        <v>1959</v>
      </c>
      <c r="S291" s="70">
        <f t="shared" si="61"/>
        <v>8</v>
      </c>
      <c r="T291" s="70">
        <f t="shared" si="62"/>
        <v>20</v>
      </c>
      <c r="U291" s="70">
        <f t="shared" si="63"/>
        <v>1959</v>
      </c>
      <c r="V291" s="73">
        <v>240700</v>
      </c>
      <c r="W291" s="70"/>
      <c r="X291" s="70"/>
      <c r="Y291" s="73">
        <v>0</v>
      </c>
      <c r="Z291" s="73">
        <f t="shared" si="64"/>
        <v>240700</v>
      </c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3">
        <f t="shared" si="65"/>
        <v>0</v>
      </c>
      <c r="AP291" s="70"/>
      <c r="AQ291" s="74">
        <f t="shared" si="66"/>
        <v>240700</v>
      </c>
      <c r="AR291" s="70" t="s">
        <v>872</v>
      </c>
      <c r="AS291" s="70"/>
      <c r="AT291" s="70"/>
      <c r="AU291" s="70"/>
      <c r="AV291" s="70"/>
      <c r="AW291" s="70"/>
      <c r="AX291" s="70" t="s">
        <v>873</v>
      </c>
      <c r="AY291" s="70"/>
      <c r="AZ291" s="70"/>
      <c r="BA291" s="70"/>
      <c r="BB291" s="70"/>
      <c r="BC291" s="70"/>
      <c r="BD291" s="72">
        <v>29</v>
      </c>
      <c r="BE291" s="70" t="s">
        <v>80</v>
      </c>
      <c r="BF291" s="73"/>
      <c r="BG291" s="70"/>
      <c r="BH291" s="70">
        <f t="shared" si="67"/>
        <v>61</v>
      </c>
      <c r="BI291" s="70" t="s">
        <v>873</v>
      </c>
      <c r="BJ291" s="74">
        <f t="shared" si="68"/>
        <v>0</v>
      </c>
      <c r="BK291" s="70"/>
      <c r="BL291" s="70" t="s">
        <v>1266</v>
      </c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</row>
    <row r="292" spans="1:76" x14ac:dyDescent="0.4">
      <c r="A292" s="70">
        <v>311</v>
      </c>
      <c r="B292" s="70" t="s">
        <v>637</v>
      </c>
      <c r="C292" s="70" t="s">
        <v>490</v>
      </c>
      <c r="D292" s="70"/>
      <c r="E292" s="70" t="s">
        <v>877</v>
      </c>
      <c r="F292" s="70"/>
      <c r="G292" s="94">
        <v>1</v>
      </c>
      <c r="H292" s="94">
        <v>7</v>
      </c>
      <c r="I292" s="70" t="s">
        <v>637</v>
      </c>
      <c r="J292" s="70"/>
      <c r="K292" s="70"/>
      <c r="L292" s="70"/>
      <c r="M292" s="70">
        <v>0</v>
      </c>
      <c r="N292" s="71">
        <v>21782</v>
      </c>
      <c r="O292" s="72">
        <v>800</v>
      </c>
      <c r="P292" s="71"/>
      <c r="Q292" s="71">
        <f t="shared" si="60"/>
        <v>21782</v>
      </c>
      <c r="R292" s="70">
        <f t="shared" si="59"/>
        <v>1959</v>
      </c>
      <c r="S292" s="70">
        <f t="shared" si="61"/>
        <v>8</v>
      </c>
      <c r="T292" s="70">
        <f t="shared" si="62"/>
        <v>20</v>
      </c>
      <c r="U292" s="70">
        <f t="shared" si="63"/>
        <v>1959</v>
      </c>
      <c r="V292" s="73">
        <v>6640000</v>
      </c>
      <c r="W292" s="70"/>
      <c r="X292" s="70"/>
      <c r="Y292" s="73">
        <v>0</v>
      </c>
      <c r="Z292" s="73">
        <f t="shared" si="64"/>
        <v>6640000</v>
      </c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3">
        <f t="shared" si="65"/>
        <v>0</v>
      </c>
      <c r="AP292" s="70"/>
      <c r="AQ292" s="74">
        <f t="shared" si="66"/>
        <v>6640000</v>
      </c>
      <c r="AR292" s="70" t="s">
        <v>872</v>
      </c>
      <c r="AS292" s="70"/>
      <c r="AT292" s="70"/>
      <c r="AU292" s="70"/>
      <c r="AV292" s="70"/>
      <c r="AW292" s="70"/>
      <c r="AX292" s="70" t="s">
        <v>873</v>
      </c>
      <c r="AY292" s="70"/>
      <c r="AZ292" s="70"/>
      <c r="BA292" s="70"/>
      <c r="BB292" s="70"/>
      <c r="BC292" s="70"/>
      <c r="BD292" s="72">
        <v>800</v>
      </c>
      <c r="BE292" s="70" t="s">
        <v>80</v>
      </c>
      <c r="BF292" s="73"/>
      <c r="BG292" s="70"/>
      <c r="BH292" s="70">
        <f t="shared" si="67"/>
        <v>61</v>
      </c>
      <c r="BI292" s="70" t="s">
        <v>873</v>
      </c>
      <c r="BJ292" s="74">
        <f t="shared" si="68"/>
        <v>0</v>
      </c>
      <c r="BK292" s="70"/>
      <c r="BL292" s="70" t="s">
        <v>1267</v>
      </c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</row>
    <row r="293" spans="1:76" x14ac:dyDescent="0.4">
      <c r="A293" s="70">
        <v>312</v>
      </c>
      <c r="B293" s="70" t="s">
        <v>637</v>
      </c>
      <c r="C293" s="70" t="s">
        <v>491</v>
      </c>
      <c r="D293" s="70"/>
      <c r="E293" s="70" t="s">
        <v>877</v>
      </c>
      <c r="F293" s="70"/>
      <c r="G293" s="94">
        <v>1</v>
      </c>
      <c r="H293" s="94">
        <v>7</v>
      </c>
      <c r="I293" s="70" t="s">
        <v>637</v>
      </c>
      <c r="J293" s="70"/>
      <c r="K293" s="70"/>
      <c r="L293" s="70"/>
      <c r="M293" s="70">
        <v>0</v>
      </c>
      <c r="N293" s="71">
        <v>21782</v>
      </c>
      <c r="O293" s="72">
        <v>99</v>
      </c>
      <c r="P293" s="71"/>
      <c r="Q293" s="71">
        <f t="shared" si="60"/>
        <v>21782</v>
      </c>
      <c r="R293" s="70">
        <f t="shared" si="59"/>
        <v>1959</v>
      </c>
      <c r="S293" s="70">
        <f t="shared" si="61"/>
        <v>8</v>
      </c>
      <c r="T293" s="70">
        <f t="shared" si="62"/>
        <v>20</v>
      </c>
      <c r="U293" s="70">
        <f t="shared" si="63"/>
        <v>1959</v>
      </c>
      <c r="V293" s="73">
        <v>821700</v>
      </c>
      <c r="W293" s="70"/>
      <c r="X293" s="70"/>
      <c r="Y293" s="73">
        <v>0</v>
      </c>
      <c r="Z293" s="73">
        <f t="shared" si="64"/>
        <v>821700</v>
      </c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3">
        <f t="shared" si="65"/>
        <v>0</v>
      </c>
      <c r="AP293" s="70"/>
      <c r="AQ293" s="74">
        <f t="shared" si="66"/>
        <v>821700</v>
      </c>
      <c r="AR293" s="70" t="s">
        <v>872</v>
      </c>
      <c r="AS293" s="70"/>
      <c r="AT293" s="70"/>
      <c r="AU293" s="70"/>
      <c r="AV293" s="70"/>
      <c r="AW293" s="70"/>
      <c r="AX293" s="70" t="s">
        <v>873</v>
      </c>
      <c r="AY293" s="70"/>
      <c r="AZ293" s="70"/>
      <c r="BA293" s="70"/>
      <c r="BB293" s="70"/>
      <c r="BC293" s="70"/>
      <c r="BD293" s="72">
        <v>99</v>
      </c>
      <c r="BE293" s="70" t="s">
        <v>80</v>
      </c>
      <c r="BF293" s="73"/>
      <c r="BG293" s="70"/>
      <c r="BH293" s="70">
        <f t="shared" si="67"/>
        <v>61</v>
      </c>
      <c r="BI293" s="70" t="s">
        <v>873</v>
      </c>
      <c r="BJ293" s="74">
        <f t="shared" si="68"/>
        <v>0</v>
      </c>
      <c r="BK293" s="70"/>
      <c r="BL293" s="70" t="s">
        <v>1268</v>
      </c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</row>
    <row r="294" spans="1:76" x14ac:dyDescent="0.4">
      <c r="A294" s="70">
        <v>313</v>
      </c>
      <c r="B294" s="70" t="s">
        <v>637</v>
      </c>
      <c r="C294" s="70" t="s">
        <v>492</v>
      </c>
      <c r="D294" s="70"/>
      <c r="E294" s="70" t="s">
        <v>877</v>
      </c>
      <c r="F294" s="70"/>
      <c r="G294" s="94">
        <v>1</v>
      </c>
      <c r="H294" s="94">
        <v>7</v>
      </c>
      <c r="I294" s="70" t="s">
        <v>637</v>
      </c>
      <c r="J294" s="70"/>
      <c r="K294" s="70"/>
      <c r="L294" s="70"/>
      <c r="M294" s="70">
        <v>0</v>
      </c>
      <c r="N294" s="71">
        <v>21782</v>
      </c>
      <c r="O294" s="72">
        <v>429</v>
      </c>
      <c r="P294" s="71"/>
      <c r="Q294" s="71">
        <f t="shared" si="60"/>
        <v>21782</v>
      </c>
      <c r="R294" s="70">
        <f t="shared" si="59"/>
        <v>1959</v>
      </c>
      <c r="S294" s="70">
        <f t="shared" si="61"/>
        <v>8</v>
      </c>
      <c r="T294" s="70">
        <f t="shared" si="62"/>
        <v>20</v>
      </c>
      <c r="U294" s="70">
        <f t="shared" si="63"/>
        <v>1959</v>
      </c>
      <c r="V294" s="73">
        <v>3560700</v>
      </c>
      <c r="W294" s="70"/>
      <c r="X294" s="70"/>
      <c r="Y294" s="73">
        <v>0</v>
      </c>
      <c r="Z294" s="73">
        <f t="shared" si="64"/>
        <v>3560700</v>
      </c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3">
        <f t="shared" si="65"/>
        <v>0</v>
      </c>
      <c r="AP294" s="70"/>
      <c r="AQ294" s="74">
        <f t="shared" si="66"/>
        <v>3560700</v>
      </c>
      <c r="AR294" s="70" t="s">
        <v>872</v>
      </c>
      <c r="AS294" s="70"/>
      <c r="AT294" s="70"/>
      <c r="AU294" s="70"/>
      <c r="AV294" s="70"/>
      <c r="AW294" s="70"/>
      <c r="AX294" s="70" t="s">
        <v>873</v>
      </c>
      <c r="AY294" s="70"/>
      <c r="AZ294" s="70"/>
      <c r="BA294" s="70"/>
      <c r="BB294" s="70"/>
      <c r="BC294" s="70"/>
      <c r="BD294" s="72">
        <v>429</v>
      </c>
      <c r="BE294" s="70" t="s">
        <v>80</v>
      </c>
      <c r="BF294" s="73"/>
      <c r="BG294" s="70"/>
      <c r="BH294" s="70">
        <f t="shared" si="67"/>
        <v>61</v>
      </c>
      <c r="BI294" s="70" t="s">
        <v>873</v>
      </c>
      <c r="BJ294" s="74">
        <f t="shared" si="68"/>
        <v>0</v>
      </c>
      <c r="BK294" s="70"/>
      <c r="BL294" s="70" t="s">
        <v>1269</v>
      </c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</row>
    <row r="295" spans="1:76" x14ac:dyDescent="0.4">
      <c r="A295" s="70">
        <v>314</v>
      </c>
      <c r="B295" s="70" t="s">
        <v>637</v>
      </c>
      <c r="C295" s="70" t="s">
        <v>493</v>
      </c>
      <c r="D295" s="70"/>
      <c r="E295" s="70" t="s">
        <v>877</v>
      </c>
      <c r="F295" s="70"/>
      <c r="G295" s="94">
        <v>1</v>
      </c>
      <c r="H295" s="94">
        <v>7</v>
      </c>
      <c r="I295" s="70" t="s">
        <v>637</v>
      </c>
      <c r="J295" s="70"/>
      <c r="K295" s="70"/>
      <c r="L295" s="70"/>
      <c r="M295" s="70">
        <v>0</v>
      </c>
      <c r="N295" s="71">
        <v>35131</v>
      </c>
      <c r="O295" s="72">
        <v>53</v>
      </c>
      <c r="P295" s="71"/>
      <c r="Q295" s="71">
        <f t="shared" si="60"/>
        <v>35131</v>
      </c>
      <c r="R295" s="70">
        <f t="shared" si="59"/>
        <v>1996</v>
      </c>
      <c r="S295" s="70">
        <f t="shared" si="61"/>
        <v>3</v>
      </c>
      <c r="T295" s="70">
        <f t="shared" si="62"/>
        <v>7</v>
      </c>
      <c r="U295" s="70">
        <f t="shared" si="63"/>
        <v>1995</v>
      </c>
      <c r="V295" s="73">
        <v>439900</v>
      </c>
      <c r="W295" s="70"/>
      <c r="X295" s="70"/>
      <c r="Y295" s="73">
        <v>0</v>
      </c>
      <c r="Z295" s="73">
        <f t="shared" si="64"/>
        <v>439900</v>
      </c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3">
        <f t="shared" si="65"/>
        <v>0</v>
      </c>
      <c r="AP295" s="70"/>
      <c r="AQ295" s="74">
        <f t="shared" si="66"/>
        <v>439900</v>
      </c>
      <c r="AR295" s="70" t="s">
        <v>872</v>
      </c>
      <c r="AS295" s="70"/>
      <c r="AT295" s="70"/>
      <c r="AU295" s="70"/>
      <c r="AV295" s="70"/>
      <c r="AW295" s="70"/>
      <c r="AX295" s="70" t="s">
        <v>873</v>
      </c>
      <c r="AY295" s="70"/>
      <c r="AZ295" s="70"/>
      <c r="BA295" s="70"/>
      <c r="BB295" s="70"/>
      <c r="BC295" s="70"/>
      <c r="BD295" s="72">
        <v>53</v>
      </c>
      <c r="BE295" s="70" t="s">
        <v>80</v>
      </c>
      <c r="BF295" s="73"/>
      <c r="BG295" s="70"/>
      <c r="BH295" s="70">
        <f t="shared" si="67"/>
        <v>25</v>
      </c>
      <c r="BI295" s="70" t="s">
        <v>873</v>
      </c>
      <c r="BJ295" s="74">
        <f t="shared" si="68"/>
        <v>0</v>
      </c>
      <c r="BK295" s="70"/>
      <c r="BL295" s="70" t="s">
        <v>1270</v>
      </c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</row>
    <row r="296" spans="1:76" x14ac:dyDescent="0.4">
      <c r="A296" s="70">
        <v>315</v>
      </c>
      <c r="B296" s="70" t="s">
        <v>637</v>
      </c>
      <c r="C296" s="70" t="s">
        <v>494</v>
      </c>
      <c r="D296" s="70"/>
      <c r="E296" s="70" t="s">
        <v>877</v>
      </c>
      <c r="F296" s="70"/>
      <c r="G296" s="94">
        <v>1</v>
      </c>
      <c r="H296" s="94">
        <v>7</v>
      </c>
      <c r="I296" s="70" t="s">
        <v>637</v>
      </c>
      <c r="J296" s="70"/>
      <c r="K296" s="70"/>
      <c r="L296" s="70"/>
      <c r="M296" s="70">
        <v>0</v>
      </c>
      <c r="N296" s="71">
        <v>35121</v>
      </c>
      <c r="O296" s="72">
        <v>86</v>
      </c>
      <c r="P296" s="71"/>
      <c r="Q296" s="71">
        <f t="shared" si="60"/>
        <v>35121</v>
      </c>
      <c r="R296" s="70">
        <f t="shared" si="59"/>
        <v>1996</v>
      </c>
      <c r="S296" s="70">
        <f t="shared" si="61"/>
        <v>2</v>
      </c>
      <c r="T296" s="70">
        <f t="shared" si="62"/>
        <v>26</v>
      </c>
      <c r="U296" s="70">
        <f t="shared" si="63"/>
        <v>1995</v>
      </c>
      <c r="V296" s="73">
        <v>713800</v>
      </c>
      <c r="W296" s="70"/>
      <c r="X296" s="70"/>
      <c r="Y296" s="73">
        <v>0</v>
      </c>
      <c r="Z296" s="73">
        <f t="shared" si="64"/>
        <v>713800</v>
      </c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3">
        <f t="shared" si="65"/>
        <v>0</v>
      </c>
      <c r="AP296" s="70"/>
      <c r="AQ296" s="74">
        <f t="shared" si="66"/>
        <v>713800</v>
      </c>
      <c r="AR296" s="70" t="s">
        <v>872</v>
      </c>
      <c r="AS296" s="70"/>
      <c r="AT296" s="70"/>
      <c r="AU296" s="70"/>
      <c r="AV296" s="70"/>
      <c r="AW296" s="70"/>
      <c r="AX296" s="70" t="s">
        <v>873</v>
      </c>
      <c r="AY296" s="70"/>
      <c r="AZ296" s="70"/>
      <c r="BA296" s="70"/>
      <c r="BB296" s="70"/>
      <c r="BC296" s="70"/>
      <c r="BD296" s="72">
        <v>86</v>
      </c>
      <c r="BE296" s="70" t="s">
        <v>80</v>
      </c>
      <c r="BF296" s="73"/>
      <c r="BG296" s="70"/>
      <c r="BH296" s="70">
        <f t="shared" si="67"/>
        <v>25</v>
      </c>
      <c r="BI296" s="70" t="s">
        <v>873</v>
      </c>
      <c r="BJ296" s="74">
        <f t="shared" si="68"/>
        <v>0</v>
      </c>
      <c r="BK296" s="70"/>
      <c r="BL296" s="70" t="s">
        <v>1271</v>
      </c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</row>
    <row r="297" spans="1:76" x14ac:dyDescent="0.4">
      <c r="A297" s="70">
        <v>316</v>
      </c>
      <c r="B297" s="70" t="s">
        <v>637</v>
      </c>
      <c r="C297" s="70" t="s">
        <v>495</v>
      </c>
      <c r="D297" s="70"/>
      <c r="E297" s="70" t="s">
        <v>877</v>
      </c>
      <c r="F297" s="70"/>
      <c r="G297" s="94">
        <v>1</v>
      </c>
      <c r="H297" s="94">
        <v>7</v>
      </c>
      <c r="I297" s="70" t="s">
        <v>637</v>
      </c>
      <c r="J297" s="70"/>
      <c r="K297" s="70"/>
      <c r="L297" s="70"/>
      <c r="M297" s="70">
        <v>0</v>
      </c>
      <c r="N297" s="71">
        <v>27578</v>
      </c>
      <c r="O297" s="72">
        <v>78</v>
      </c>
      <c r="P297" s="71"/>
      <c r="Q297" s="71">
        <f t="shared" si="60"/>
        <v>27578</v>
      </c>
      <c r="R297" s="70">
        <f t="shared" si="59"/>
        <v>1975</v>
      </c>
      <c r="S297" s="70">
        <f t="shared" si="61"/>
        <v>7</v>
      </c>
      <c r="T297" s="70">
        <f t="shared" si="62"/>
        <v>3</v>
      </c>
      <c r="U297" s="70">
        <f t="shared" si="63"/>
        <v>1975</v>
      </c>
      <c r="V297" s="73">
        <v>647400</v>
      </c>
      <c r="W297" s="70"/>
      <c r="X297" s="70"/>
      <c r="Y297" s="73">
        <v>0</v>
      </c>
      <c r="Z297" s="73">
        <f t="shared" si="64"/>
        <v>647400</v>
      </c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3">
        <f t="shared" si="65"/>
        <v>0</v>
      </c>
      <c r="AP297" s="70"/>
      <c r="AQ297" s="74">
        <f t="shared" si="66"/>
        <v>647400</v>
      </c>
      <c r="AR297" s="70" t="s">
        <v>872</v>
      </c>
      <c r="AS297" s="70"/>
      <c r="AT297" s="70"/>
      <c r="AU297" s="70"/>
      <c r="AV297" s="70"/>
      <c r="AW297" s="70"/>
      <c r="AX297" s="70" t="s">
        <v>873</v>
      </c>
      <c r="AY297" s="70"/>
      <c r="AZ297" s="70"/>
      <c r="BA297" s="70"/>
      <c r="BB297" s="70"/>
      <c r="BC297" s="70"/>
      <c r="BD297" s="72">
        <v>78</v>
      </c>
      <c r="BE297" s="70" t="s">
        <v>80</v>
      </c>
      <c r="BF297" s="73"/>
      <c r="BG297" s="70"/>
      <c r="BH297" s="70">
        <f t="shared" si="67"/>
        <v>45</v>
      </c>
      <c r="BI297" s="70" t="s">
        <v>873</v>
      </c>
      <c r="BJ297" s="74">
        <f t="shared" si="68"/>
        <v>0</v>
      </c>
      <c r="BK297" s="70"/>
      <c r="BL297" s="70" t="s">
        <v>1272</v>
      </c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</row>
    <row r="298" spans="1:76" x14ac:dyDescent="0.4">
      <c r="A298" s="70">
        <v>317</v>
      </c>
      <c r="B298" s="70" t="s">
        <v>637</v>
      </c>
      <c r="C298" s="70" t="s">
        <v>496</v>
      </c>
      <c r="D298" s="70"/>
      <c r="E298" s="70" t="s">
        <v>877</v>
      </c>
      <c r="F298" s="70"/>
      <c r="G298" s="94">
        <v>1</v>
      </c>
      <c r="H298" s="94">
        <v>7</v>
      </c>
      <c r="I298" s="70" t="s">
        <v>637</v>
      </c>
      <c r="J298" s="70"/>
      <c r="K298" s="70"/>
      <c r="L298" s="70"/>
      <c r="M298" s="70">
        <v>0</v>
      </c>
      <c r="N298" s="71">
        <v>21782</v>
      </c>
      <c r="O298" s="72">
        <v>102</v>
      </c>
      <c r="P298" s="71"/>
      <c r="Q298" s="71">
        <f t="shared" si="60"/>
        <v>21782</v>
      </c>
      <c r="R298" s="70">
        <f t="shared" si="59"/>
        <v>1959</v>
      </c>
      <c r="S298" s="70">
        <f t="shared" si="61"/>
        <v>8</v>
      </c>
      <c r="T298" s="70">
        <f t="shared" si="62"/>
        <v>20</v>
      </c>
      <c r="U298" s="70">
        <f t="shared" si="63"/>
        <v>1959</v>
      </c>
      <c r="V298" s="73">
        <v>846600</v>
      </c>
      <c r="W298" s="70"/>
      <c r="X298" s="70"/>
      <c r="Y298" s="73">
        <v>0</v>
      </c>
      <c r="Z298" s="73">
        <f t="shared" si="64"/>
        <v>846600</v>
      </c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3">
        <f t="shared" si="65"/>
        <v>0</v>
      </c>
      <c r="AP298" s="70"/>
      <c r="AQ298" s="74">
        <f t="shared" si="66"/>
        <v>846600</v>
      </c>
      <c r="AR298" s="70" t="s">
        <v>872</v>
      </c>
      <c r="AS298" s="70"/>
      <c r="AT298" s="70"/>
      <c r="AU298" s="70"/>
      <c r="AV298" s="70"/>
      <c r="AW298" s="70"/>
      <c r="AX298" s="70" t="s">
        <v>873</v>
      </c>
      <c r="AY298" s="70"/>
      <c r="AZ298" s="70"/>
      <c r="BA298" s="70"/>
      <c r="BB298" s="70"/>
      <c r="BC298" s="70"/>
      <c r="BD298" s="72">
        <v>102</v>
      </c>
      <c r="BE298" s="70" t="s">
        <v>80</v>
      </c>
      <c r="BF298" s="73"/>
      <c r="BG298" s="70"/>
      <c r="BH298" s="70">
        <f t="shared" si="67"/>
        <v>61</v>
      </c>
      <c r="BI298" s="70" t="s">
        <v>873</v>
      </c>
      <c r="BJ298" s="74">
        <f t="shared" si="68"/>
        <v>0</v>
      </c>
      <c r="BK298" s="70"/>
      <c r="BL298" s="70" t="s">
        <v>1273</v>
      </c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</row>
    <row r="299" spans="1:76" x14ac:dyDescent="0.4">
      <c r="A299" s="70">
        <v>318</v>
      </c>
      <c r="B299" s="70" t="s">
        <v>637</v>
      </c>
      <c r="C299" s="70" t="s">
        <v>497</v>
      </c>
      <c r="D299" s="70"/>
      <c r="E299" s="70" t="s">
        <v>877</v>
      </c>
      <c r="F299" s="70"/>
      <c r="G299" s="94">
        <v>1</v>
      </c>
      <c r="H299" s="94">
        <v>7</v>
      </c>
      <c r="I299" s="70" t="s">
        <v>637</v>
      </c>
      <c r="J299" s="70"/>
      <c r="K299" s="70"/>
      <c r="L299" s="70"/>
      <c r="M299" s="70">
        <v>0</v>
      </c>
      <c r="N299" s="71">
        <v>21782</v>
      </c>
      <c r="O299" s="72">
        <v>175</v>
      </c>
      <c r="P299" s="71"/>
      <c r="Q299" s="71">
        <f t="shared" si="60"/>
        <v>21782</v>
      </c>
      <c r="R299" s="70">
        <f t="shared" si="59"/>
        <v>1959</v>
      </c>
      <c r="S299" s="70">
        <f t="shared" si="61"/>
        <v>8</v>
      </c>
      <c r="T299" s="70">
        <f t="shared" si="62"/>
        <v>20</v>
      </c>
      <c r="U299" s="70">
        <f t="shared" si="63"/>
        <v>1959</v>
      </c>
      <c r="V299" s="73">
        <v>1452500</v>
      </c>
      <c r="W299" s="70"/>
      <c r="X299" s="70"/>
      <c r="Y299" s="73">
        <v>0</v>
      </c>
      <c r="Z299" s="73">
        <f t="shared" si="64"/>
        <v>1452500</v>
      </c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3">
        <f t="shared" si="65"/>
        <v>0</v>
      </c>
      <c r="AP299" s="70"/>
      <c r="AQ299" s="74">
        <f t="shared" si="66"/>
        <v>1452500</v>
      </c>
      <c r="AR299" s="70" t="s">
        <v>872</v>
      </c>
      <c r="AS299" s="70"/>
      <c r="AT299" s="70"/>
      <c r="AU299" s="70"/>
      <c r="AV299" s="70"/>
      <c r="AW299" s="70"/>
      <c r="AX299" s="70" t="s">
        <v>873</v>
      </c>
      <c r="AY299" s="70"/>
      <c r="AZ299" s="70"/>
      <c r="BA299" s="70"/>
      <c r="BB299" s="70"/>
      <c r="BC299" s="70"/>
      <c r="BD299" s="72">
        <v>175</v>
      </c>
      <c r="BE299" s="70" t="s">
        <v>80</v>
      </c>
      <c r="BF299" s="73"/>
      <c r="BG299" s="70"/>
      <c r="BH299" s="70">
        <f t="shared" si="67"/>
        <v>61</v>
      </c>
      <c r="BI299" s="70" t="s">
        <v>873</v>
      </c>
      <c r="BJ299" s="74">
        <f t="shared" si="68"/>
        <v>0</v>
      </c>
      <c r="BK299" s="70"/>
      <c r="BL299" s="70" t="s">
        <v>1274</v>
      </c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</row>
    <row r="300" spans="1:76" x14ac:dyDescent="0.4">
      <c r="A300" s="70">
        <v>319</v>
      </c>
      <c r="B300" s="70" t="s">
        <v>637</v>
      </c>
      <c r="C300" s="70" t="s">
        <v>498</v>
      </c>
      <c r="D300" s="70"/>
      <c r="E300" s="70" t="s">
        <v>877</v>
      </c>
      <c r="F300" s="70"/>
      <c r="G300" s="94">
        <v>1</v>
      </c>
      <c r="H300" s="94">
        <v>7</v>
      </c>
      <c r="I300" s="70" t="s">
        <v>637</v>
      </c>
      <c r="J300" s="70"/>
      <c r="K300" s="70"/>
      <c r="L300" s="70"/>
      <c r="M300" s="70">
        <v>0</v>
      </c>
      <c r="N300" s="71">
        <v>21782</v>
      </c>
      <c r="O300" s="72">
        <v>238</v>
      </c>
      <c r="P300" s="71"/>
      <c r="Q300" s="71">
        <f t="shared" si="60"/>
        <v>21782</v>
      </c>
      <c r="R300" s="70">
        <f t="shared" si="59"/>
        <v>1959</v>
      </c>
      <c r="S300" s="70">
        <f t="shared" si="61"/>
        <v>8</v>
      </c>
      <c r="T300" s="70">
        <f t="shared" si="62"/>
        <v>20</v>
      </c>
      <c r="U300" s="70">
        <f t="shared" si="63"/>
        <v>1959</v>
      </c>
      <c r="V300" s="73">
        <v>1975400</v>
      </c>
      <c r="W300" s="70"/>
      <c r="X300" s="70"/>
      <c r="Y300" s="73">
        <v>0</v>
      </c>
      <c r="Z300" s="73">
        <f t="shared" si="64"/>
        <v>1975400</v>
      </c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3">
        <f t="shared" si="65"/>
        <v>0</v>
      </c>
      <c r="AP300" s="70"/>
      <c r="AQ300" s="74">
        <f t="shared" si="66"/>
        <v>1975400</v>
      </c>
      <c r="AR300" s="70" t="s">
        <v>872</v>
      </c>
      <c r="AS300" s="70"/>
      <c r="AT300" s="70"/>
      <c r="AU300" s="70"/>
      <c r="AV300" s="70"/>
      <c r="AW300" s="70"/>
      <c r="AX300" s="70" t="s">
        <v>873</v>
      </c>
      <c r="AY300" s="70"/>
      <c r="AZ300" s="70"/>
      <c r="BA300" s="70"/>
      <c r="BB300" s="70"/>
      <c r="BC300" s="70"/>
      <c r="BD300" s="72">
        <v>238</v>
      </c>
      <c r="BE300" s="70" t="s">
        <v>80</v>
      </c>
      <c r="BF300" s="73"/>
      <c r="BG300" s="70"/>
      <c r="BH300" s="70">
        <f t="shared" si="67"/>
        <v>61</v>
      </c>
      <c r="BI300" s="70" t="s">
        <v>873</v>
      </c>
      <c r="BJ300" s="74">
        <f t="shared" si="68"/>
        <v>0</v>
      </c>
      <c r="BK300" s="70"/>
      <c r="BL300" s="70" t="s">
        <v>1275</v>
      </c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</row>
    <row r="301" spans="1:76" x14ac:dyDescent="0.4">
      <c r="A301" s="70">
        <v>320</v>
      </c>
      <c r="B301" s="70" t="s">
        <v>637</v>
      </c>
      <c r="C301" s="70" t="s">
        <v>499</v>
      </c>
      <c r="D301" s="70"/>
      <c r="E301" s="70" t="s">
        <v>877</v>
      </c>
      <c r="F301" s="70"/>
      <c r="G301" s="94">
        <v>1</v>
      </c>
      <c r="H301" s="94">
        <v>7</v>
      </c>
      <c r="I301" s="70" t="s">
        <v>637</v>
      </c>
      <c r="J301" s="70"/>
      <c r="K301" s="70"/>
      <c r="L301" s="70"/>
      <c r="M301" s="70">
        <v>0</v>
      </c>
      <c r="N301" s="71">
        <v>21782</v>
      </c>
      <c r="O301" s="72">
        <v>99</v>
      </c>
      <c r="P301" s="71"/>
      <c r="Q301" s="71">
        <f t="shared" si="60"/>
        <v>21782</v>
      </c>
      <c r="R301" s="70">
        <f t="shared" si="59"/>
        <v>1959</v>
      </c>
      <c r="S301" s="70">
        <f t="shared" si="61"/>
        <v>8</v>
      </c>
      <c r="T301" s="70">
        <f t="shared" si="62"/>
        <v>20</v>
      </c>
      <c r="U301" s="70">
        <f t="shared" si="63"/>
        <v>1959</v>
      </c>
      <c r="V301" s="73">
        <v>821700</v>
      </c>
      <c r="W301" s="70"/>
      <c r="X301" s="70"/>
      <c r="Y301" s="73">
        <v>0</v>
      </c>
      <c r="Z301" s="73">
        <f t="shared" si="64"/>
        <v>821700</v>
      </c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3">
        <f t="shared" si="65"/>
        <v>0</v>
      </c>
      <c r="AP301" s="70"/>
      <c r="AQ301" s="74">
        <f t="shared" si="66"/>
        <v>821700</v>
      </c>
      <c r="AR301" s="70" t="s">
        <v>872</v>
      </c>
      <c r="AS301" s="70"/>
      <c r="AT301" s="70"/>
      <c r="AU301" s="70"/>
      <c r="AV301" s="70"/>
      <c r="AW301" s="70"/>
      <c r="AX301" s="70" t="s">
        <v>873</v>
      </c>
      <c r="AY301" s="70"/>
      <c r="AZ301" s="70"/>
      <c r="BA301" s="70"/>
      <c r="BB301" s="70"/>
      <c r="BC301" s="70"/>
      <c r="BD301" s="72">
        <v>99</v>
      </c>
      <c r="BE301" s="70" t="s">
        <v>80</v>
      </c>
      <c r="BF301" s="73"/>
      <c r="BG301" s="70"/>
      <c r="BH301" s="70">
        <f t="shared" si="67"/>
        <v>61</v>
      </c>
      <c r="BI301" s="70" t="s">
        <v>873</v>
      </c>
      <c r="BJ301" s="74">
        <f t="shared" si="68"/>
        <v>0</v>
      </c>
      <c r="BK301" s="70"/>
      <c r="BL301" s="70" t="s">
        <v>1276</v>
      </c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</row>
    <row r="302" spans="1:76" ht="18.75" customHeight="1" x14ac:dyDescent="0.4">
      <c r="A302" s="70">
        <v>321</v>
      </c>
      <c r="B302" s="70" t="s">
        <v>638</v>
      </c>
      <c r="C302" s="70" t="s">
        <v>500</v>
      </c>
      <c r="D302" s="70"/>
      <c r="E302" s="70" t="s">
        <v>877</v>
      </c>
      <c r="F302" s="70"/>
      <c r="G302" s="94">
        <v>1</v>
      </c>
      <c r="H302" s="94">
        <v>7</v>
      </c>
      <c r="I302" s="70" t="s">
        <v>638</v>
      </c>
      <c r="J302" s="70"/>
      <c r="K302" s="70"/>
      <c r="L302" s="70"/>
      <c r="M302" s="70">
        <v>0</v>
      </c>
      <c r="N302" s="71">
        <v>38443</v>
      </c>
      <c r="O302" s="72">
        <v>11858.88</v>
      </c>
      <c r="P302" s="71"/>
      <c r="Q302" s="71">
        <f t="shared" si="60"/>
        <v>38443</v>
      </c>
      <c r="R302" s="70">
        <f t="shared" si="59"/>
        <v>2005</v>
      </c>
      <c r="S302" s="70">
        <f t="shared" si="61"/>
        <v>4</v>
      </c>
      <c r="T302" s="70">
        <f t="shared" si="62"/>
        <v>1</v>
      </c>
      <c r="U302" s="70">
        <f t="shared" si="63"/>
        <v>2005</v>
      </c>
      <c r="V302" s="73">
        <v>77082720</v>
      </c>
      <c r="W302" s="70"/>
      <c r="X302" s="70"/>
      <c r="Y302" s="73">
        <v>0</v>
      </c>
      <c r="Z302" s="73">
        <f t="shared" si="64"/>
        <v>77082720</v>
      </c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3">
        <f t="shared" si="65"/>
        <v>0</v>
      </c>
      <c r="AP302" s="70"/>
      <c r="AQ302" s="74">
        <f t="shared" si="66"/>
        <v>77082720</v>
      </c>
      <c r="AR302" s="70" t="s">
        <v>872</v>
      </c>
      <c r="AS302" s="70"/>
      <c r="AT302" s="70"/>
      <c r="AU302" s="70"/>
      <c r="AV302" s="70"/>
      <c r="AW302" s="70"/>
      <c r="AX302" s="70" t="s">
        <v>873</v>
      </c>
      <c r="AY302" s="70"/>
      <c r="AZ302" s="70"/>
      <c r="BA302" s="70"/>
      <c r="BB302" s="70"/>
      <c r="BC302" s="70"/>
      <c r="BD302" s="72">
        <v>11858.88</v>
      </c>
      <c r="BE302" s="70" t="s">
        <v>80</v>
      </c>
      <c r="BF302" s="73"/>
      <c r="BG302" s="70"/>
      <c r="BH302" s="70">
        <f t="shared" si="67"/>
        <v>15</v>
      </c>
      <c r="BI302" s="70" t="s">
        <v>873</v>
      </c>
      <c r="BJ302" s="74">
        <f t="shared" si="68"/>
        <v>0</v>
      </c>
      <c r="BK302" s="70"/>
      <c r="BL302" s="70" t="s">
        <v>1277</v>
      </c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</row>
    <row r="303" spans="1:76" ht="18.75" customHeight="1" x14ac:dyDescent="0.4">
      <c r="A303" s="70">
        <v>322</v>
      </c>
      <c r="B303" s="70" t="s">
        <v>638</v>
      </c>
      <c r="C303" s="70" t="s">
        <v>501</v>
      </c>
      <c r="D303" s="70"/>
      <c r="E303" s="70" t="s">
        <v>877</v>
      </c>
      <c r="F303" s="70"/>
      <c r="G303" s="94">
        <v>1</v>
      </c>
      <c r="H303" s="94">
        <v>7</v>
      </c>
      <c r="I303" s="70" t="s">
        <v>638</v>
      </c>
      <c r="J303" s="70"/>
      <c r="K303" s="70"/>
      <c r="L303" s="70"/>
      <c r="M303" s="70">
        <v>0</v>
      </c>
      <c r="N303" s="71">
        <v>38443</v>
      </c>
      <c r="O303" s="72">
        <v>14533.84</v>
      </c>
      <c r="P303" s="71"/>
      <c r="Q303" s="71">
        <f t="shared" si="60"/>
        <v>38443</v>
      </c>
      <c r="R303" s="70">
        <f t="shared" si="59"/>
        <v>2005</v>
      </c>
      <c r="S303" s="70">
        <f t="shared" si="61"/>
        <v>4</v>
      </c>
      <c r="T303" s="70">
        <f t="shared" si="62"/>
        <v>1</v>
      </c>
      <c r="U303" s="70">
        <f t="shared" si="63"/>
        <v>2005</v>
      </c>
      <c r="V303" s="73">
        <v>94469960</v>
      </c>
      <c r="W303" s="70"/>
      <c r="X303" s="70"/>
      <c r="Y303" s="73">
        <v>0</v>
      </c>
      <c r="Z303" s="73">
        <f t="shared" si="64"/>
        <v>94469960</v>
      </c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3">
        <f t="shared" si="65"/>
        <v>0</v>
      </c>
      <c r="AP303" s="70"/>
      <c r="AQ303" s="74">
        <f t="shared" si="66"/>
        <v>94469960</v>
      </c>
      <c r="AR303" s="70" t="s">
        <v>872</v>
      </c>
      <c r="AS303" s="70"/>
      <c r="AT303" s="70"/>
      <c r="AU303" s="70"/>
      <c r="AV303" s="70"/>
      <c r="AW303" s="70"/>
      <c r="AX303" s="70" t="s">
        <v>873</v>
      </c>
      <c r="AY303" s="70"/>
      <c r="AZ303" s="70"/>
      <c r="BA303" s="70"/>
      <c r="BB303" s="70"/>
      <c r="BC303" s="70"/>
      <c r="BD303" s="72">
        <v>14533.84</v>
      </c>
      <c r="BE303" s="70" t="s">
        <v>80</v>
      </c>
      <c r="BF303" s="73"/>
      <c r="BG303" s="70"/>
      <c r="BH303" s="70">
        <f t="shared" si="67"/>
        <v>15</v>
      </c>
      <c r="BI303" s="70" t="s">
        <v>873</v>
      </c>
      <c r="BJ303" s="74">
        <f t="shared" si="68"/>
        <v>0</v>
      </c>
      <c r="BK303" s="70"/>
      <c r="BL303" s="70" t="s">
        <v>1278</v>
      </c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</row>
    <row r="304" spans="1:76" ht="18.75" customHeight="1" x14ac:dyDescent="0.4">
      <c r="A304" s="70">
        <v>323</v>
      </c>
      <c r="B304" s="70" t="s">
        <v>638</v>
      </c>
      <c r="C304" s="70" t="s">
        <v>502</v>
      </c>
      <c r="D304" s="70"/>
      <c r="E304" s="70" t="s">
        <v>877</v>
      </c>
      <c r="F304" s="70"/>
      <c r="G304" s="94">
        <v>1</v>
      </c>
      <c r="H304" s="94">
        <v>7</v>
      </c>
      <c r="I304" s="70" t="s">
        <v>638</v>
      </c>
      <c r="J304" s="70"/>
      <c r="K304" s="70"/>
      <c r="L304" s="70"/>
      <c r="M304" s="70">
        <v>0</v>
      </c>
      <c r="N304" s="71">
        <v>38443</v>
      </c>
      <c r="O304" s="72">
        <v>501.98</v>
      </c>
      <c r="P304" s="71"/>
      <c r="Q304" s="71">
        <f t="shared" si="60"/>
        <v>38443</v>
      </c>
      <c r="R304" s="70">
        <f t="shared" si="59"/>
        <v>2005</v>
      </c>
      <c r="S304" s="70">
        <f t="shared" si="61"/>
        <v>4</v>
      </c>
      <c r="T304" s="70">
        <f t="shared" si="62"/>
        <v>1</v>
      </c>
      <c r="U304" s="70">
        <f t="shared" si="63"/>
        <v>2005</v>
      </c>
      <c r="V304" s="73">
        <v>3262870</v>
      </c>
      <c r="W304" s="70"/>
      <c r="X304" s="70"/>
      <c r="Y304" s="73">
        <v>0</v>
      </c>
      <c r="Z304" s="73">
        <f t="shared" si="64"/>
        <v>3262870</v>
      </c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3">
        <f t="shared" si="65"/>
        <v>0</v>
      </c>
      <c r="AP304" s="70"/>
      <c r="AQ304" s="74">
        <f t="shared" si="66"/>
        <v>3262870</v>
      </c>
      <c r="AR304" s="70" t="s">
        <v>872</v>
      </c>
      <c r="AS304" s="70"/>
      <c r="AT304" s="70"/>
      <c r="AU304" s="70"/>
      <c r="AV304" s="70"/>
      <c r="AW304" s="70"/>
      <c r="AX304" s="70" t="s">
        <v>873</v>
      </c>
      <c r="AY304" s="70"/>
      <c r="AZ304" s="70"/>
      <c r="BA304" s="70"/>
      <c r="BB304" s="70"/>
      <c r="BC304" s="70"/>
      <c r="BD304" s="72">
        <v>501.98</v>
      </c>
      <c r="BE304" s="70" t="s">
        <v>80</v>
      </c>
      <c r="BF304" s="73"/>
      <c r="BG304" s="70"/>
      <c r="BH304" s="70">
        <f t="shared" si="67"/>
        <v>15</v>
      </c>
      <c r="BI304" s="70" t="s">
        <v>873</v>
      </c>
      <c r="BJ304" s="74">
        <f t="shared" si="68"/>
        <v>0</v>
      </c>
      <c r="BK304" s="70"/>
      <c r="BL304" s="70" t="s">
        <v>1279</v>
      </c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</row>
    <row r="305" spans="1:76" ht="18.75" customHeight="1" x14ac:dyDescent="0.4">
      <c r="A305" s="70">
        <v>324</v>
      </c>
      <c r="B305" s="70" t="s">
        <v>638</v>
      </c>
      <c r="C305" s="70" t="s">
        <v>503</v>
      </c>
      <c r="D305" s="70"/>
      <c r="E305" s="70" t="s">
        <v>877</v>
      </c>
      <c r="F305" s="70"/>
      <c r="G305" s="94">
        <v>1</v>
      </c>
      <c r="H305" s="94">
        <v>7</v>
      </c>
      <c r="I305" s="70" t="s">
        <v>638</v>
      </c>
      <c r="J305" s="70"/>
      <c r="K305" s="70"/>
      <c r="L305" s="70"/>
      <c r="M305" s="70">
        <v>0</v>
      </c>
      <c r="N305" s="71">
        <v>38443</v>
      </c>
      <c r="O305" s="72">
        <v>2846</v>
      </c>
      <c r="P305" s="71"/>
      <c r="Q305" s="71">
        <f t="shared" si="60"/>
        <v>38443</v>
      </c>
      <c r="R305" s="70">
        <f t="shared" si="59"/>
        <v>2005</v>
      </c>
      <c r="S305" s="70">
        <f t="shared" si="61"/>
        <v>4</v>
      </c>
      <c r="T305" s="70">
        <f t="shared" si="62"/>
        <v>1</v>
      </c>
      <c r="U305" s="70">
        <f t="shared" si="63"/>
        <v>2005</v>
      </c>
      <c r="V305" s="73">
        <v>18499000</v>
      </c>
      <c r="W305" s="70"/>
      <c r="X305" s="70"/>
      <c r="Y305" s="73">
        <v>0</v>
      </c>
      <c r="Z305" s="73">
        <f t="shared" si="64"/>
        <v>18499000</v>
      </c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3">
        <f t="shared" si="65"/>
        <v>0</v>
      </c>
      <c r="AP305" s="70"/>
      <c r="AQ305" s="74">
        <f t="shared" si="66"/>
        <v>18499000</v>
      </c>
      <c r="AR305" s="70" t="s">
        <v>872</v>
      </c>
      <c r="AS305" s="70"/>
      <c r="AT305" s="70"/>
      <c r="AU305" s="70"/>
      <c r="AV305" s="70"/>
      <c r="AW305" s="70"/>
      <c r="AX305" s="70" t="s">
        <v>873</v>
      </c>
      <c r="AY305" s="70"/>
      <c r="AZ305" s="70"/>
      <c r="BA305" s="70"/>
      <c r="BB305" s="70"/>
      <c r="BC305" s="70"/>
      <c r="BD305" s="72">
        <v>2846</v>
      </c>
      <c r="BE305" s="70" t="s">
        <v>80</v>
      </c>
      <c r="BF305" s="73"/>
      <c r="BG305" s="70"/>
      <c r="BH305" s="70">
        <f t="shared" si="67"/>
        <v>15</v>
      </c>
      <c r="BI305" s="70" t="s">
        <v>873</v>
      </c>
      <c r="BJ305" s="74">
        <f t="shared" si="68"/>
        <v>0</v>
      </c>
      <c r="BK305" s="70"/>
      <c r="BL305" s="70" t="s">
        <v>1280</v>
      </c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</row>
    <row r="306" spans="1:76" ht="18.75" customHeight="1" x14ac:dyDescent="0.4">
      <c r="A306" s="70">
        <v>325</v>
      </c>
      <c r="B306" s="70" t="s">
        <v>638</v>
      </c>
      <c r="C306" s="70" t="s">
        <v>504</v>
      </c>
      <c r="D306" s="70"/>
      <c r="E306" s="70" t="s">
        <v>877</v>
      </c>
      <c r="F306" s="70"/>
      <c r="G306" s="94">
        <v>1</v>
      </c>
      <c r="H306" s="94">
        <v>7</v>
      </c>
      <c r="I306" s="70" t="s">
        <v>638</v>
      </c>
      <c r="J306" s="70"/>
      <c r="K306" s="70"/>
      <c r="L306" s="70"/>
      <c r="M306" s="70">
        <v>0</v>
      </c>
      <c r="N306" s="71">
        <v>27829</v>
      </c>
      <c r="O306" s="72">
        <v>262</v>
      </c>
      <c r="P306" s="71"/>
      <c r="Q306" s="71">
        <f t="shared" si="60"/>
        <v>27829</v>
      </c>
      <c r="R306" s="70">
        <f t="shared" si="59"/>
        <v>1976</v>
      </c>
      <c r="S306" s="70">
        <f t="shared" si="61"/>
        <v>3</v>
      </c>
      <c r="T306" s="70">
        <f t="shared" si="62"/>
        <v>10</v>
      </c>
      <c r="U306" s="70">
        <f t="shared" si="63"/>
        <v>1975</v>
      </c>
      <c r="V306" s="73">
        <v>1703000</v>
      </c>
      <c r="W306" s="70"/>
      <c r="X306" s="70"/>
      <c r="Y306" s="73">
        <v>0</v>
      </c>
      <c r="Z306" s="73">
        <f t="shared" si="64"/>
        <v>1703000</v>
      </c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3">
        <f t="shared" si="65"/>
        <v>0</v>
      </c>
      <c r="AP306" s="70"/>
      <c r="AQ306" s="74">
        <f t="shared" si="66"/>
        <v>1703000</v>
      </c>
      <c r="AR306" s="70" t="s">
        <v>872</v>
      </c>
      <c r="AS306" s="70"/>
      <c r="AT306" s="70"/>
      <c r="AU306" s="70"/>
      <c r="AV306" s="70"/>
      <c r="AW306" s="70"/>
      <c r="AX306" s="70" t="s">
        <v>873</v>
      </c>
      <c r="AY306" s="70"/>
      <c r="AZ306" s="70"/>
      <c r="BA306" s="70"/>
      <c r="BB306" s="70"/>
      <c r="BC306" s="70"/>
      <c r="BD306" s="72">
        <v>262</v>
      </c>
      <c r="BE306" s="70" t="s">
        <v>80</v>
      </c>
      <c r="BF306" s="73"/>
      <c r="BG306" s="70"/>
      <c r="BH306" s="70">
        <f t="shared" si="67"/>
        <v>45</v>
      </c>
      <c r="BI306" s="70" t="s">
        <v>873</v>
      </c>
      <c r="BJ306" s="74">
        <f t="shared" si="68"/>
        <v>0</v>
      </c>
      <c r="BK306" s="70"/>
      <c r="BL306" s="70" t="s">
        <v>1281</v>
      </c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</row>
    <row r="307" spans="1:76" ht="18.75" customHeight="1" x14ac:dyDescent="0.4">
      <c r="A307" s="70">
        <v>326</v>
      </c>
      <c r="B307" s="70" t="s">
        <v>638</v>
      </c>
      <c r="C307" s="70" t="s">
        <v>505</v>
      </c>
      <c r="D307" s="70"/>
      <c r="E307" s="70" t="s">
        <v>877</v>
      </c>
      <c r="F307" s="70"/>
      <c r="G307" s="94">
        <v>1</v>
      </c>
      <c r="H307" s="94">
        <v>7</v>
      </c>
      <c r="I307" s="70" t="s">
        <v>638</v>
      </c>
      <c r="J307" s="70"/>
      <c r="K307" s="70"/>
      <c r="L307" s="70"/>
      <c r="M307" s="70">
        <v>0</v>
      </c>
      <c r="N307" s="71">
        <v>38443</v>
      </c>
      <c r="O307" s="72">
        <v>22</v>
      </c>
      <c r="P307" s="71"/>
      <c r="Q307" s="71">
        <f t="shared" si="60"/>
        <v>38443</v>
      </c>
      <c r="R307" s="70">
        <f t="shared" si="59"/>
        <v>2005</v>
      </c>
      <c r="S307" s="70">
        <f t="shared" si="61"/>
        <v>4</v>
      </c>
      <c r="T307" s="70">
        <f t="shared" si="62"/>
        <v>1</v>
      </c>
      <c r="U307" s="70">
        <f t="shared" si="63"/>
        <v>2005</v>
      </c>
      <c r="V307" s="73">
        <v>143000</v>
      </c>
      <c r="W307" s="70"/>
      <c r="X307" s="70"/>
      <c r="Y307" s="73">
        <v>0</v>
      </c>
      <c r="Z307" s="73">
        <f t="shared" si="64"/>
        <v>143000</v>
      </c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3">
        <f t="shared" si="65"/>
        <v>0</v>
      </c>
      <c r="AP307" s="70"/>
      <c r="AQ307" s="74">
        <f t="shared" si="66"/>
        <v>143000</v>
      </c>
      <c r="AR307" s="70" t="s">
        <v>872</v>
      </c>
      <c r="AS307" s="70"/>
      <c r="AT307" s="70"/>
      <c r="AU307" s="70"/>
      <c r="AV307" s="70"/>
      <c r="AW307" s="70"/>
      <c r="AX307" s="70" t="s">
        <v>873</v>
      </c>
      <c r="AY307" s="70"/>
      <c r="AZ307" s="70"/>
      <c r="BA307" s="70"/>
      <c r="BB307" s="70"/>
      <c r="BC307" s="70"/>
      <c r="BD307" s="72">
        <v>22</v>
      </c>
      <c r="BE307" s="70" t="s">
        <v>80</v>
      </c>
      <c r="BF307" s="73"/>
      <c r="BG307" s="70"/>
      <c r="BH307" s="70">
        <f t="shared" si="67"/>
        <v>15</v>
      </c>
      <c r="BI307" s="70" t="s">
        <v>873</v>
      </c>
      <c r="BJ307" s="74">
        <f t="shared" si="68"/>
        <v>0</v>
      </c>
      <c r="BK307" s="70"/>
      <c r="BL307" s="70" t="s">
        <v>1282</v>
      </c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</row>
    <row r="308" spans="1:76" ht="18.75" customHeight="1" x14ac:dyDescent="0.4">
      <c r="A308" s="70">
        <v>327</v>
      </c>
      <c r="B308" s="70" t="s">
        <v>638</v>
      </c>
      <c r="C308" s="70" t="s">
        <v>506</v>
      </c>
      <c r="D308" s="70"/>
      <c r="E308" s="70" t="s">
        <v>877</v>
      </c>
      <c r="F308" s="70"/>
      <c r="G308" s="94">
        <v>1</v>
      </c>
      <c r="H308" s="94">
        <v>7</v>
      </c>
      <c r="I308" s="70" t="s">
        <v>638</v>
      </c>
      <c r="J308" s="70"/>
      <c r="K308" s="70"/>
      <c r="L308" s="70"/>
      <c r="M308" s="70">
        <v>0</v>
      </c>
      <c r="N308" s="71">
        <v>38443</v>
      </c>
      <c r="O308" s="72">
        <v>65</v>
      </c>
      <c r="P308" s="71"/>
      <c r="Q308" s="71">
        <f t="shared" si="60"/>
        <v>38443</v>
      </c>
      <c r="R308" s="70">
        <f t="shared" si="59"/>
        <v>2005</v>
      </c>
      <c r="S308" s="70">
        <f t="shared" si="61"/>
        <v>4</v>
      </c>
      <c r="T308" s="70">
        <f t="shared" si="62"/>
        <v>1</v>
      </c>
      <c r="U308" s="70">
        <f t="shared" si="63"/>
        <v>2005</v>
      </c>
      <c r="V308" s="73">
        <v>422500</v>
      </c>
      <c r="W308" s="70"/>
      <c r="X308" s="70"/>
      <c r="Y308" s="73">
        <v>0</v>
      </c>
      <c r="Z308" s="73">
        <f t="shared" si="64"/>
        <v>422500</v>
      </c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3">
        <f t="shared" si="65"/>
        <v>0</v>
      </c>
      <c r="AP308" s="70"/>
      <c r="AQ308" s="74">
        <f t="shared" si="66"/>
        <v>422500</v>
      </c>
      <c r="AR308" s="70" t="s">
        <v>872</v>
      </c>
      <c r="AS308" s="70"/>
      <c r="AT308" s="70"/>
      <c r="AU308" s="70"/>
      <c r="AV308" s="70"/>
      <c r="AW308" s="70"/>
      <c r="AX308" s="70" t="s">
        <v>873</v>
      </c>
      <c r="AY308" s="70"/>
      <c r="AZ308" s="70"/>
      <c r="BA308" s="70"/>
      <c r="BB308" s="70"/>
      <c r="BC308" s="70"/>
      <c r="BD308" s="72">
        <v>65</v>
      </c>
      <c r="BE308" s="70" t="s">
        <v>80</v>
      </c>
      <c r="BF308" s="73"/>
      <c r="BG308" s="70"/>
      <c r="BH308" s="70">
        <f t="shared" si="67"/>
        <v>15</v>
      </c>
      <c r="BI308" s="70" t="s">
        <v>873</v>
      </c>
      <c r="BJ308" s="74">
        <f t="shared" si="68"/>
        <v>0</v>
      </c>
      <c r="BK308" s="70"/>
      <c r="BL308" s="70" t="s">
        <v>1283</v>
      </c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</row>
    <row r="309" spans="1:76" ht="18.75" customHeight="1" x14ac:dyDescent="0.4">
      <c r="A309" s="70">
        <v>328</v>
      </c>
      <c r="B309" s="70" t="s">
        <v>638</v>
      </c>
      <c r="C309" s="70" t="s">
        <v>507</v>
      </c>
      <c r="D309" s="70"/>
      <c r="E309" s="70" t="s">
        <v>877</v>
      </c>
      <c r="F309" s="70"/>
      <c r="G309" s="94">
        <v>1</v>
      </c>
      <c r="H309" s="94">
        <v>7</v>
      </c>
      <c r="I309" s="70" t="s">
        <v>638</v>
      </c>
      <c r="J309" s="70"/>
      <c r="K309" s="70"/>
      <c r="L309" s="70"/>
      <c r="M309" s="70">
        <v>0</v>
      </c>
      <c r="N309" s="71">
        <v>33686</v>
      </c>
      <c r="O309" s="72">
        <v>53</v>
      </c>
      <c r="P309" s="71"/>
      <c r="Q309" s="71">
        <f t="shared" si="60"/>
        <v>33686</v>
      </c>
      <c r="R309" s="70">
        <f t="shared" si="59"/>
        <v>1992</v>
      </c>
      <c r="S309" s="70">
        <f t="shared" si="61"/>
        <v>3</v>
      </c>
      <c r="T309" s="70">
        <f t="shared" si="62"/>
        <v>23</v>
      </c>
      <c r="U309" s="70">
        <f t="shared" si="63"/>
        <v>1991</v>
      </c>
      <c r="V309" s="73">
        <v>344500</v>
      </c>
      <c r="W309" s="70"/>
      <c r="X309" s="70"/>
      <c r="Y309" s="73">
        <v>0</v>
      </c>
      <c r="Z309" s="73">
        <f t="shared" si="64"/>
        <v>344500</v>
      </c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3">
        <f t="shared" si="65"/>
        <v>0</v>
      </c>
      <c r="AP309" s="70"/>
      <c r="AQ309" s="74">
        <f t="shared" si="66"/>
        <v>344500</v>
      </c>
      <c r="AR309" s="70" t="s">
        <v>872</v>
      </c>
      <c r="AS309" s="70"/>
      <c r="AT309" s="70"/>
      <c r="AU309" s="70"/>
      <c r="AV309" s="70"/>
      <c r="AW309" s="70"/>
      <c r="AX309" s="70" t="s">
        <v>873</v>
      </c>
      <c r="AY309" s="70"/>
      <c r="AZ309" s="70"/>
      <c r="BA309" s="70"/>
      <c r="BB309" s="70"/>
      <c r="BC309" s="70"/>
      <c r="BD309" s="72">
        <v>53</v>
      </c>
      <c r="BE309" s="70" t="s">
        <v>80</v>
      </c>
      <c r="BF309" s="73"/>
      <c r="BG309" s="70"/>
      <c r="BH309" s="70">
        <f t="shared" si="67"/>
        <v>29</v>
      </c>
      <c r="BI309" s="70" t="s">
        <v>873</v>
      </c>
      <c r="BJ309" s="74">
        <f t="shared" si="68"/>
        <v>0</v>
      </c>
      <c r="BK309" s="70"/>
      <c r="BL309" s="70" t="s">
        <v>1284</v>
      </c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</row>
    <row r="310" spans="1:76" ht="18.75" customHeight="1" x14ac:dyDescent="0.4">
      <c r="A310" s="70">
        <v>329</v>
      </c>
      <c r="B310" s="70" t="s">
        <v>638</v>
      </c>
      <c r="C310" s="70" t="s">
        <v>508</v>
      </c>
      <c r="D310" s="70"/>
      <c r="E310" s="70" t="s">
        <v>877</v>
      </c>
      <c r="F310" s="70"/>
      <c r="G310" s="94">
        <v>1</v>
      </c>
      <c r="H310" s="94">
        <v>7</v>
      </c>
      <c r="I310" s="70" t="s">
        <v>638</v>
      </c>
      <c r="J310" s="70"/>
      <c r="K310" s="70"/>
      <c r="L310" s="70"/>
      <c r="M310" s="70">
        <v>0</v>
      </c>
      <c r="N310" s="71">
        <v>38443</v>
      </c>
      <c r="O310" s="72">
        <v>101</v>
      </c>
      <c r="P310" s="71"/>
      <c r="Q310" s="71">
        <f t="shared" si="60"/>
        <v>38443</v>
      </c>
      <c r="R310" s="70">
        <f t="shared" si="59"/>
        <v>2005</v>
      </c>
      <c r="S310" s="70">
        <f t="shared" si="61"/>
        <v>4</v>
      </c>
      <c r="T310" s="70">
        <f t="shared" si="62"/>
        <v>1</v>
      </c>
      <c r="U310" s="70">
        <f t="shared" si="63"/>
        <v>2005</v>
      </c>
      <c r="V310" s="73">
        <v>656500</v>
      </c>
      <c r="W310" s="70"/>
      <c r="X310" s="70"/>
      <c r="Y310" s="73">
        <v>0</v>
      </c>
      <c r="Z310" s="73">
        <f t="shared" si="64"/>
        <v>656500</v>
      </c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3">
        <f t="shared" si="65"/>
        <v>0</v>
      </c>
      <c r="AP310" s="70"/>
      <c r="AQ310" s="74">
        <f t="shared" si="66"/>
        <v>656500</v>
      </c>
      <c r="AR310" s="70" t="s">
        <v>872</v>
      </c>
      <c r="AS310" s="70"/>
      <c r="AT310" s="70"/>
      <c r="AU310" s="70"/>
      <c r="AV310" s="70"/>
      <c r="AW310" s="70"/>
      <c r="AX310" s="70" t="s">
        <v>873</v>
      </c>
      <c r="AY310" s="70"/>
      <c r="AZ310" s="70"/>
      <c r="BA310" s="70"/>
      <c r="BB310" s="70"/>
      <c r="BC310" s="70"/>
      <c r="BD310" s="72">
        <v>101</v>
      </c>
      <c r="BE310" s="70" t="s">
        <v>80</v>
      </c>
      <c r="BF310" s="73"/>
      <c r="BG310" s="70"/>
      <c r="BH310" s="70">
        <f t="shared" si="67"/>
        <v>15</v>
      </c>
      <c r="BI310" s="70" t="s">
        <v>873</v>
      </c>
      <c r="BJ310" s="74">
        <f t="shared" si="68"/>
        <v>0</v>
      </c>
      <c r="BK310" s="70"/>
      <c r="BL310" s="70" t="s">
        <v>1285</v>
      </c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</row>
    <row r="311" spans="1:76" ht="18.75" customHeight="1" x14ac:dyDescent="0.4">
      <c r="A311" s="70">
        <v>330</v>
      </c>
      <c r="B311" s="70" t="s">
        <v>638</v>
      </c>
      <c r="C311" s="70" t="s">
        <v>509</v>
      </c>
      <c r="D311" s="70"/>
      <c r="E311" s="70" t="s">
        <v>877</v>
      </c>
      <c r="F311" s="70"/>
      <c r="G311" s="94">
        <v>1</v>
      </c>
      <c r="H311" s="94">
        <v>7</v>
      </c>
      <c r="I311" s="70" t="s">
        <v>638</v>
      </c>
      <c r="J311" s="70"/>
      <c r="K311" s="70"/>
      <c r="L311" s="70"/>
      <c r="M311" s="70">
        <v>0</v>
      </c>
      <c r="N311" s="71">
        <v>33869</v>
      </c>
      <c r="O311" s="72">
        <v>14</v>
      </c>
      <c r="P311" s="71"/>
      <c r="Q311" s="71">
        <f t="shared" si="60"/>
        <v>33869</v>
      </c>
      <c r="R311" s="70">
        <f t="shared" si="59"/>
        <v>1992</v>
      </c>
      <c r="S311" s="70">
        <f t="shared" si="61"/>
        <v>9</v>
      </c>
      <c r="T311" s="70">
        <f t="shared" si="62"/>
        <v>22</v>
      </c>
      <c r="U311" s="70">
        <f t="shared" si="63"/>
        <v>1992</v>
      </c>
      <c r="V311" s="73">
        <v>91000</v>
      </c>
      <c r="W311" s="70"/>
      <c r="X311" s="70"/>
      <c r="Y311" s="73">
        <v>0</v>
      </c>
      <c r="Z311" s="73">
        <f t="shared" si="64"/>
        <v>91000</v>
      </c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3">
        <f t="shared" si="65"/>
        <v>0</v>
      </c>
      <c r="AP311" s="70"/>
      <c r="AQ311" s="74">
        <f t="shared" si="66"/>
        <v>91000</v>
      </c>
      <c r="AR311" s="70" t="s">
        <v>872</v>
      </c>
      <c r="AS311" s="70"/>
      <c r="AT311" s="70"/>
      <c r="AU311" s="70"/>
      <c r="AV311" s="70"/>
      <c r="AW311" s="70"/>
      <c r="AX311" s="70" t="s">
        <v>873</v>
      </c>
      <c r="AY311" s="70"/>
      <c r="AZ311" s="70"/>
      <c r="BA311" s="70"/>
      <c r="BB311" s="70"/>
      <c r="BC311" s="70"/>
      <c r="BD311" s="72">
        <v>14</v>
      </c>
      <c r="BE311" s="70" t="s">
        <v>80</v>
      </c>
      <c r="BF311" s="73"/>
      <c r="BG311" s="70"/>
      <c r="BH311" s="70">
        <f t="shared" si="67"/>
        <v>28</v>
      </c>
      <c r="BI311" s="70" t="s">
        <v>873</v>
      </c>
      <c r="BJ311" s="74">
        <f t="shared" si="68"/>
        <v>0</v>
      </c>
      <c r="BK311" s="70"/>
      <c r="BL311" s="70" t="s">
        <v>1286</v>
      </c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</row>
    <row r="312" spans="1:76" ht="18.75" customHeight="1" x14ac:dyDescent="0.4">
      <c r="A312" s="70">
        <v>331</v>
      </c>
      <c r="B312" s="70" t="s">
        <v>638</v>
      </c>
      <c r="C312" s="70" t="s">
        <v>510</v>
      </c>
      <c r="D312" s="70"/>
      <c r="E312" s="70" t="s">
        <v>877</v>
      </c>
      <c r="F312" s="70"/>
      <c r="G312" s="94">
        <v>1</v>
      </c>
      <c r="H312" s="94">
        <v>7</v>
      </c>
      <c r="I312" s="70" t="s">
        <v>638</v>
      </c>
      <c r="J312" s="70"/>
      <c r="K312" s="70"/>
      <c r="L312" s="70"/>
      <c r="M312" s="70">
        <v>0</v>
      </c>
      <c r="N312" s="71">
        <v>33869</v>
      </c>
      <c r="O312" s="72">
        <v>0.08</v>
      </c>
      <c r="P312" s="71"/>
      <c r="Q312" s="71">
        <f t="shared" si="60"/>
        <v>33869</v>
      </c>
      <c r="R312" s="70">
        <f t="shared" si="59"/>
        <v>1992</v>
      </c>
      <c r="S312" s="70">
        <f t="shared" si="61"/>
        <v>9</v>
      </c>
      <c r="T312" s="70">
        <f t="shared" si="62"/>
        <v>22</v>
      </c>
      <c r="U312" s="70">
        <f t="shared" si="63"/>
        <v>1992</v>
      </c>
      <c r="V312" s="73">
        <v>520</v>
      </c>
      <c r="W312" s="70"/>
      <c r="X312" s="70"/>
      <c r="Y312" s="73">
        <v>0</v>
      </c>
      <c r="Z312" s="73">
        <f t="shared" si="64"/>
        <v>520</v>
      </c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3">
        <f t="shared" si="65"/>
        <v>0</v>
      </c>
      <c r="AP312" s="70"/>
      <c r="AQ312" s="74">
        <f t="shared" si="66"/>
        <v>520</v>
      </c>
      <c r="AR312" s="70" t="s">
        <v>872</v>
      </c>
      <c r="AS312" s="70"/>
      <c r="AT312" s="70"/>
      <c r="AU312" s="70"/>
      <c r="AV312" s="70"/>
      <c r="AW312" s="70"/>
      <c r="AX312" s="70" t="s">
        <v>873</v>
      </c>
      <c r="AY312" s="70"/>
      <c r="AZ312" s="70"/>
      <c r="BA312" s="70"/>
      <c r="BB312" s="70"/>
      <c r="BC312" s="70"/>
      <c r="BD312" s="72">
        <v>0.08</v>
      </c>
      <c r="BE312" s="70" t="s">
        <v>80</v>
      </c>
      <c r="BF312" s="73"/>
      <c r="BG312" s="70"/>
      <c r="BH312" s="70">
        <f t="shared" si="67"/>
        <v>28</v>
      </c>
      <c r="BI312" s="70" t="s">
        <v>873</v>
      </c>
      <c r="BJ312" s="74">
        <f t="shared" si="68"/>
        <v>0</v>
      </c>
      <c r="BK312" s="70"/>
      <c r="BL312" s="70" t="s">
        <v>1287</v>
      </c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</row>
    <row r="313" spans="1:76" ht="18.75" customHeight="1" x14ac:dyDescent="0.4">
      <c r="A313" s="70">
        <v>332</v>
      </c>
      <c r="B313" s="70" t="s">
        <v>638</v>
      </c>
      <c r="C313" s="70" t="s">
        <v>511</v>
      </c>
      <c r="D313" s="70"/>
      <c r="E313" s="70" t="s">
        <v>877</v>
      </c>
      <c r="F313" s="70"/>
      <c r="G313" s="94">
        <v>1</v>
      </c>
      <c r="H313" s="94">
        <v>7</v>
      </c>
      <c r="I313" s="70" t="s">
        <v>638</v>
      </c>
      <c r="J313" s="70"/>
      <c r="K313" s="70"/>
      <c r="L313" s="70"/>
      <c r="M313" s="70">
        <v>0</v>
      </c>
      <c r="N313" s="71">
        <v>33869</v>
      </c>
      <c r="O313" s="72">
        <v>0.2</v>
      </c>
      <c r="P313" s="71"/>
      <c r="Q313" s="71">
        <f t="shared" si="60"/>
        <v>33869</v>
      </c>
      <c r="R313" s="70">
        <f t="shared" si="59"/>
        <v>1992</v>
      </c>
      <c r="S313" s="70">
        <f t="shared" si="61"/>
        <v>9</v>
      </c>
      <c r="T313" s="70">
        <f t="shared" si="62"/>
        <v>22</v>
      </c>
      <c r="U313" s="70">
        <f t="shared" si="63"/>
        <v>1992</v>
      </c>
      <c r="V313" s="73">
        <v>1300</v>
      </c>
      <c r="W313" s="70"/>
      <c r="X313" s="70"/>
      <c r="Y313" s="73">
        <v>0</v>
      </c>
      <c r="Z313" s="73">
        <f t="shared" si="64"/>
        <v>1300</v>
      </c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3">
        <f t="shared" si="65"/>
        <v>0</v>
      </c>
      <c r="AP313" s="70"/>
      <c r="AQ313" s="74">
        <f t="shared" si="66"/>
        <v>1300</v>
      </c>
      <c r="AR313" s="70" t="s">
        <v>872</v>
      </c>
      <c r="AS313" s="70"/>
      <c r="AT313" s="70"/>
      <c r="AU313" s="70"/>
      <c r="AV313" s="70"/>
      <c r="AW313" s="70"/>
      <c r="AX313" s="70" t="s">
        <v>873</v>
      </c>
      <c r="AY313" s="70"/>
      <c r="AZ313" s="70"/>
      <c r="BA313" s="70"/>
      <c r="BB313" s="70"/>
      <c r="BC313" s="70"/>
      <c r="BD313" s="72">
        <v>0.2</v>
      </c>
      <c r="BE313" s="70" t="s">
        <v>80</v>
      </c>
      <c r="BF313" s="73"/>
      <c r="BG313" s="70"/>
      <c r="BH313" s="70">
        <f t="shared" si="67"/>
        <v>28</v>
      </c>
      <c r="BI313" s="70" t="s">
        <v>873</v>
      </c>
      <c r="BJ313" s="74">
        <f t="shared" si="68"/>
        <v>0</v>
      </c>
      <c r="BK313" s="70"/>
      <c r="BL313" s="70" t="s">
        <v>1288</v>
      </c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</row>
    <row r="314" spans="1:76" ht="18.75" customHeight="1" x14ac:dyDescent="0.4">
      <c r="A314" s="70">
        <v>333</v>
      </c>
      <c r="B314" s="70" t="s">
        <v>638</v>
      </c>
      <c r="C314" s="70" t="s">
        <v>512</v>
      </c>
      <c r="D314" s="70"/>
      <c r="E314" s="70" t="s">
        <v>877</v>
      </c>
      <c r="F314" s="70"/>
      <c r="G314" s="94">
        <v>1</v>
      </c>
      <c r="H314" s="94">
        <v>7</v>
      </c>
      <c r="I314" s="70" t="s">
        <v>638</v>
      </c>
      <c r="J314" s="70"/>
      <c r="K314" s="70"/>
      <c r="L314" s="70"/>
      <c r="M314" s="70">
        <v>0</v>
      </c>
      <c r="N314" s="71">
        <v>27023</v>
      </c>
      <c r="O314" s="72">
        <v>55</v>
      </c>
      <c r="P314" s="71"/>
      <c r="Q314" s="71">
        <f t="shared" si="60"/>
        <v>27023</v>
      </c>
      <c r="R314" s="70">
        <f t="shared" si="59"/>
        <v>1973</v>
      </c>
      <c r="S314" s="70">
        <f t="shared" si="61"/>
        <v>12</v>
      </c>
      <c r="T314" s="70">
        <f t="shared" si="62"/>
        <v>25</v>
      </c>
      <c r="U314" s="70">
        <f t="shared" si="63"/>
        <v>1973</v>
      </c>
      <c r="V314" s="73">
        <v>357500</v>
      </c>
      <c r="W314" s="70"/>
      <c r="X314" s="70"/>
      <c r="Y314" s="73">
        <v>0</v>
      </c>
      <c r="Z314" s="73">
        <f t="shared" si="64"/>
        <v>357500</v>
      </c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3">
        <f t="shared" si="65"/>
        <v>0</v>
      </c>
      <c r="AP314" s="70"/>
      <c r="AQ314" s="74">
        <f t="shared" si="66"/>
        <v>357500</v>
      </c>
      <c r="AR314" s="70" t="s">
        <v>872</v>
      </c>
      <c r="AS314" s="70"/>
      <c r="AT314" s="70"/>
      <c r="AU314" s="70"/>
      <c r="AV314" s="70"/>
      <c r="AW314" s="70"/>
      <c r="AX314" s="70" t="s">
        <v>873</v>
      </c>
      <c r="AY314" s="70"/>
      <c r="AZ314" s="70"/>
      <c r="BA314" s="70"/>
      <c r="BB314" s="70"/>
      <c r="BC314" s="70"/>
      <c r="BD314" s="72">
        <v>55</v>
      </c>
      <c r="BE314" s="70" t="s">
        <v>80</v>
      </c>
      <c r="BF314" s="73"/>
      <c r="BG314" s="70"/>
      <c r="BH314" s="70">
        <f t="shared" si="67"/>
        <v>47</v>
      </c>
      <c r="BI314" s="70" t="s">
        <v>873</v>
      </c>
      <c r="BJ314" s="74">
        <f t="shared" si="68"/>
        <v>0</v>
      </c>
      <c r="BK314" s="70"/>
      <c r="BL314" s="70" t="s">
        <v>1289</v>
      </c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</row>
    <row r="315" spans="1:76" ht="18.75" customHeight="1" x14ac:dyDescent="0.4">
      <c r="A315" s="70">
        <v>334</v>
      </c>
      <c r="B315" s="70" t="s">
        <v>638</v>
      </c>
      <c r="C315" s="70" t="s">
        <v>513</v>
      </c>
      <c r="D315" s="70"/>
      <c r="E315" s="70" t="s">
        <v>877</v>
      </c>
      <c r="F315" s="70"/>
      <c r="G315" s="94">
        <v>1</v>
      </c>
      <c r="H315" s="94">
        <v>7</v>
      </c>
      <c r="I315" s="70" t="s">
        <v>638</v>
      </c>
      <c r="J315" s="70"/>
      <c r="K315" s="70"/>
      <c r="L315" s="70"/>
      <c r="M315" s="70">
        <v>0</v>
      </c>
      <c r="N315" s="71">
        <v>27023</v>
      </c>
      <c r="O315" s="72">
        <v>172</v>
      </c>
      <c r="P315" s="71"/>
      <c r="Q315" s="71">
        <f t="shared" si="60"/>
        <v>27023</v>
      </c>
      <c r="R315" s="70">
        <f t="shared" si="59"/>
        <v>1973</v>
      </c>
      <c r="S315" s="70">
        <f t="shared" si="61"/>
        <v>12</v>
      </c>
      <c r="T315" s="70">
        <f t="shared" si="62"/>
        <v>25</v>
      </c>
      <c r="U315" s="70">
        <f t="shared" si="63"/>
        <v>1973</v>
      </c>
      <c r="V315" s="73">
        <v>1118000</v>
      </c>
      <c r="W315" s="70"/>
      <c r="X315" s="70"/>
      <c r="Y315" s="73">
        <v>0</v>
      </c>
      <c r="Z315" s="73">
        <f t="shared" si="64"/>
        <v>1118000</v>
      </c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3">
        <f t="shared" si="65"/>
        <v>0</v>
      </c>
      <c r="AP315" s="70"/>
      <c r="AQ315" s="74">
        <f t="shared" si="66"/>
        <v>1118000</v>
      </c>
      <c r="AR315" s="70" t="s">
        <v>872</v>
      </c>
      <c r="AS315" s="70"/>
      <c r="AT315" s="70"/>
      <c r="AU315" s="70"/>
      <c r="AV315" s="70"/>
      <c r="AW315" s="70"/>
      <c r="AX315" s="70" t="s">
        <v>873</v>
      </c>
      <c r="AY315" s="70"/>
      <c r="AZ315" s="70"/>
      <c r="BA315" s="70"/>
      <c r="BB315" s="70"/>
      <c r="BC315" s="70"/>
      <c r="BD315" s="72">
        <v>172</v>
      </c>
      <c r="BE315" s="70" t="s">
        <v>80</v>
      </c>
      <c r="BF315" s="73"/>
      <c r="BG315" s="70"/>
      <c r="BH315" s="70">
        <f t="shared" si="67"/>
        <v>47</v>
      </c>
      <c r="BI315" s="70" t="s">
        <v>873</v>
      </c>
      <c r="BJ315" s="74">
        <f t="shared" si="68"/>
        <v>0</v>
      </c>
      <c r="BK315" s="70"/>
      <c r="BL315" s="70" t="s">
        <v>1290</v>
      </c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</row>
    <row r="316" spans="1:76" ht="18.75" customHeight="1" x14ac:dyDescent="0.4">
      <c r="A316" s="70">
        <v>335</v>
      </c>
      <c r="B316" s="70" t="s">
        <v>638</v>
      </c>
      <c r="C316" s="70" t="s">
        <v>514</v>
      </c>
      <c r="D316" s="70"/>
      <c r="E316" s="70" t="s">
        <v>877</v>
      </c>
      <c r="F316" s="70"/>
      <c r="G316" s="94">
        <v>1</v>
      </c>
      <c r="H316" s="94">
        <v>7</v>
      </c>
      <c r="I316" s="70" t="s">
        <v>638</v>
      </c>
      <c r="J316" s="70"/>
      <c r="K316" s="70"/>
      <c r="L316" s="70"/>
      <c r="M316" s="70">
        <v>0</v>
      </c>
      <c r="N316" s="71">
        <v>38443</v>
      </c>
      <c r="O316" s="72">
        <v>4566</v>
      </c>
      <c r="P316" s="71"/>
      <c r="Q316" s="71">
        <f t="shared" si="60"/>
        <v>38443</v>
      </c>
      <c r="R316" s="70">
        <f t="shared" si="59"/>
        <v>2005</v>
      </c>
      <c r="S316" s="70">
        <f t="shared" si="61"/>
        <v>4</v>
      </c>
      <c r="T316" s="70">
        <f t="shared" si="62"/>
        <v>1</v>
      </c>
      <c r="U316" s="70">
        <f t="shared" si="63"/>
        <v>2005</v>
      </c>
      <c r="V316" s="73">
        <v>29679000</v>
      </c>
      <c r="W316" s="70"/>
      <c r="X316" s="70"/>
      <c r="Y316" s="73">
        <v>0</v>
      </c>
      <c r="Z316" s="73">
        <f t="shared" si="64"/>
        <v>29679000</v>
      </c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3">
        <f t="shared" si="65"/>
        <v>0</v>
      </c>
      <c r="AP316" s="70"/>
      <c r="AQ316" s="74">
        <f t="shared" si="66"/>
        <v>29679000</v>
      </c>
      <c r="AR316" s="70" t="s">
        <v>872</v>
      </c>
      <c r="AS316" s="70"/>
      <c r="AT316" s="70"/>
      <c r="AU316" s="70"/>
      <c r="AV316" s="70"/>
      <c r="AW316" s="70"/>
      <c r="AX316" s="70" t="s">
        <v>873</v>
      </c>
      <c r="AY316" s="70"/>
      <c r="AZ316" s="70"/>
      <c r="BA316" s="70"/>
      <c r="BB316" s="70"/>
      <c r="BC316" s="70"/>
      <c r="BD316" s="72">
        <v>4566</v>
      </c>
      <c r="BE316" s="70" t="s">
        <v>80</v>
      </c>
      <c r="BF316" s="73"/>
      <c r="BG316" s="70"/>
      <c r="BH316" s="70">
        <f t="shared" si="67"/>
        <v>15</v>
      </c>
      <c r="BI316" s="70" t="s">
        <v>873</v>
      </c>
      <c r="BJ316" s="74">
        <f t="shared" si="68"/>
        <v>0</v>
      </c>
      <c r="BK316" s="70"/>
      <c r="BL316" s="70" t="s">
        <v>1291</v>
      </c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</row>
    <row r="317" spans="1:76" ht="18.75" customHeight="1" x14ac:dyDescent="0.4">
      <c r="A317" s="70">
        <v>336</v>
      </c>
      <c r="B317" s="70" t="s">
        <v>638</v>
      </c>
      <c r="C317" s="70" t="s">
        <v>515</v>
      </c>
      <c r="D317" s="70"/>
      <c r="E317" s="70" t="s">
        <v>877</v>
      </c>
      <c r="F317" s="70"/>
      <c r="G317" s="94">
        <v>1</v>
      </c>
      <c r="H317" s="94">
        <v>7</v>
      </c>
      <c r="I317" s="70" t="s">
        <v>638</v>
      </c>
      <c r="J317" s="70"/>
      <c r="K317" s="70"/>
      <c r="L317" s="70"/>
      <c r="M317" s="70">
        <v>0</v>
      </c>
      <c r="N317" s="71">
        <v>38443</v>
      </c>
      <c r="O317" s="72">
        <v>506</v>
      </c>
      <c r="P317" s="71"/>
      <c r="Q317" s="71">
        <f t="shared" si="60"/>
        <v>38443</v>
      </c>
      <c r="R317" s="70">
        <f t="shared" si="59"/>
        <v>2005</v>
      </c>
      <c r="S317" s="70">
        <f t="shared" si="61"/>
        <v>4</v>
      </c>
      <c r="T317" s="70">
        <f t="shared" si="62"/>
        <v>1</v>
      </c>
      <c r="U317" s="70">
        <f t="shared" si="63"/>
        <v>2005</v>
      </c>
      <c r="V317" s="73">
        <v>3289000</v>
      </c>
      <c r="W317" s="70"/>
      <c r="X317" s="70"/>
      <c r="Y317" s="73">
        <v>0</v>
      </c>
      <c r="Z317" s="73">
        <f t="shared" si="64"/>
        <v>3289000</v>
      </c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3">
        <f t="shared" si="65"/>
        <v>0</v>
      </c>
      <c r="AP317" s="70"/>
      <c r="AQ317" s="74">
        <f t="shared" si="66"/>
        <v>3289000</v>
      </c>
      <c r="AR317" s="70" t="s">
        <v>872</v>
      </c>
      <c r="AS317" s="70"/>
      <c r="AT317" s="70"/>
      <c r="AU317" s="70"/>
      <c r="AV317" s="70"/>
      <c r="AW317" s="70"/>
      <c r="AX317" s="70" t="s">
        <v>873</v>
      </c>
      <c r="AY317" s="70"/>
      <c r="AZ317" s="70"/>
      <c r="BA317" s="70"/>
      <c r="BB317" s="70"/>
      <c r="BC317" s="70"/>
      <c r="BD317" s="72">
        <v>506</v>
      </c>
      <c r="BE317" s="70" t="s">
        <v>80</v>
      </c>
      <c r="BF317" s="73"/>
      <c r="BG317" s="70"/>
      <c r="BH317" s="70">
        <f t="shared" si="67"/>
        <v>15</v>
      </c>
      <c r="BI317" s="70" t="s">
        <v>873</v>
      </c>
      <c r="BJ317" s="74">
        <f t="shared" si="68"/>
        <v>0</v>
      </c>
      <c r="BK317" s="70"/>
      <c r="BL317" s="70" t="s">
        <v>1292</v>
      </c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</row>
    <row r="318" spans="1:76" ht="18.75" customHeight="1" x14ac:dyDescent="0.4">
      <c r="A318" s="70">
        <v>337</v>
      </c>
      <c r="B318" s="70" t="s">
        <v>638</v>
      </c>
      <c r="C318" s="70" t="s">
        <v>516</v>
      </c>
      <c r="D318" s="70"/>
      <c r="E318" s="70" t="s">
        <v>877</v>
      </c>
      <c r="F318" s="70"/>
      <c r="G318" s="94">
        <v>1</v>
      </c>
      <c r="H318" s="94">
        <v>7</v>
      </c>
      <c r="I318" s="70" t="s">
        <v>638</v>
      </c>
      <c r="J318" s="70"/>
      <c r="K318" s="70"/>
      <c r="L318" s="70"/>
      <c r="M318" s="70">
        <v>0</v>
      </c>
      <c r="N318" s="71">
        <v>27023</v>
      </c>
      <c r="O318" s="72">
        <v>20</v>
      </c>
      <c r="P318" s="71"/>
      <c r="Q318" s="71">
        <f t="shared" si="60"/>
        <v>27023</v>
      </c>
      <c r="R318" s="70">
        <f t="shared" ref="R318:R381" si="69">YEAR(Q318)</f>
        <v>1973</v>
      </c>
      <c r="S318" s="70">
        <f t="shared" si="61"/>
        <v>12</v>
      </c>
      <c r="T318" s="70">
        <f t="shared" si="62"/>
        <v>25</v>
      </c>
      <c r="U318" s="70">
        <f t="shared" si="63"/>
        <v>1973</v>
      </c>
      <c r="V318" s="73">
        <v>130000</v>
      </c>
      <c r="W318" s="70"/>
      <c r="X318" s="70"/>
      <c r="Y318" s="73">
        <v>0</v>
      </c>
      <c r="Z318" s="73">
        <f t="shared" si="64"/>
        <v>130000</v>
      </c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3">
        <f t="shared" si="65"/>
        <v>0</v>
      </c>
      <c r="AP318" s="70"/>
      <c r="AQ318" s="74">
        <f t="shared" si="66"/>
        <v>130000</v>
      </c>
      <c r="AR318" s="70" t="s">
        <v>872</v>
      </c>
      <c r="AS318" s="70"/>
      <c r="AT318" s="70"/>
      <c r="AU318" s="70"/>
      <c r="AV318" s="70"/>
      <c r="AW318" s="70"/>
      <c r="AX318" s="70" t="s">
        <v>873</v>
      </c>
      <c r="AY318" s="70"/>
      <c r="AZ318" s="70"/>
      <c r="BA318" s="70"/>
      <c r="BB318" s="70"/>
      <c r="BC318" s="70"/>
      <c r="BD318" s="72">
        <v>20</v>
      </c>
      <c r="BE318" s="70" t="s">
        <v>80</v>
      </c>
      <c r="BF318" s="73"/>
      <c r="BG318" s="70"/>
      <c r="BH318" s="70">
        <f t="shared" si="67"/>
        <v>47</v>
      </c>
      <c r="BI318" s="70" t="s">
        <v>873</v>
      </c>
      <c r="BJ318" s="74">
        <f t="shared" si="68"/>
        <v>0</v>
      </c>
      <c r="BK318" s="70"/>
      <c r="BL318" s="70" t="s">
        <v>1293</v>
      </c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</row>
    <row r="319" spans="1:76" ht="18.75" customHeight="1" x14ac:dyDescent="0.4">
      <c r="A319" s="70">
        <v>338</v>
      </c>
      <c r="B319" s="70" t="s">
        <v>638</v>
      </c>
      <c r="C319" s="70" t="s">
        <v>517</v>
      </c>
      <c r="D319" s="70"/>
      <c r="E319" s="70" t="s">
        <v>877</v>
      </c>
      <c r="F319" s="70"/>
      <c r="G319" s="94">
        <v>1</v>
      </c>
      <c r="H319" s="94">
        <v>7</v>
      </c>
      <c r="I319" s="70" t="s">
        <v>638</v>
      </c>
      <c r="J319" s="70"/>
      <c r="K319" s="70"/>
      <c r="L319" s="70"/>
      <c r="M319" s="70">
        <v>0</v>
      </c>
      <c r="N319" s="71">
        <v>27098</v>
      </c>
      <c r="O319" s="72">
        <v>161</v>
      </c>
      <c r="P319" s="71"/>
      <c r="Q319" s="71">
        <f t="shared" si="60"/>
        <v>27098</v>
      </c>
      <c r="R319" s="70">
        <f t="shared" si="69"/>
        <v>1974</v>
      </c>
      <c r="S319" s="70">
        <f t="shared" si="61"/>
        <v>3</v>
      </c>
      <c r="T319" s="70">
        <f t="shared" si="62"/>
        <v>10</v>
      </c>
      <c r="U319" s="70">
        <f t="shared" si="63"/>
        <v>1973</v>
      </c>
      <c r="V319" s="73">
        <v>1046500</v>
      </c>
      <c r="W319" s="70"/>
      <c r="X319" s="70"/>
      <c r="Y319" s="73">
        <v>0</v>
      </c>
      <c r="Z319" s="73">
        <f t="shared" si="64"/>
        <v>1046500</v>
      </c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3">
        <f t="shared" si="65"/>
        <v>0</v>
      </c>
      <c r="AP319" s="70"/>
      <c r="AQ319" s="74">
        <f t="shared" si="66"/>
        <v>1046500</v>
      </c>
      <c r="AR319" s="70" t="s">
        <v>872</v>
      </c>
      <c r="AS319" s="70"/>
      <c r="AT319" s="70"/>
      <c r="AU319" s="70"/>
      <c r="AV319" s="70"/>
      <c r="AW319" s="70"/>
      <c r="AX319" s="70" t="s">
        <v>873</v>
      </c>
      <c r="AY319" s="70"/>
      <c r="AZ319" s="70"/>
      <c r="BA319" s="70"/>
      <c r="BB319" s="70"/>
      <c r="BC319" s="70"/>
      <c r="BD319" s="72">
        <v>161</v>
      </c>
      <c r="BE319" s="70" t="s">
        <v>80</v>
      </c>
      <c r="BF319" s="73"/>
      <c r="BG319" s="70"/>
      <c r="BH319" s="70">
        <f t="shared" si="67"/>
        <v>47</v>
      </c>
      <c r="BI319" s="70" t="s">
        <v>873</v>
      </c>
      <c r="BJ319" s="74">
        <f t="shared" si="68"/>
        <v>0</v>
      </c>
      <c r="BK319" s="70"/>
      <c r="BL319" s="70" t="s">
        <v>1294</v>
      </c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</row>
    <row r="320" spans="1:76" ht="18.75" customHeight="1" x14ac:dyDescent="0.4">
      <c r="A320" s="70">
        <v>339</v>
      </c>
      <c r="B320" s="70" t="s">
        <v>638</v>
      </c>
      <c r="C320" s="70" t="s">
        <v>518</v>
      </c>
      <c r="D320" s="70"/>
      <c r="E320" s="70" t="s">
        <v>877</v>
      </c>
      <c r="F320" s="70"/>
      <c r="G320" s="94">
        <v>1</v>
      </c>
      <c r="H320" s="94">
        <v>7</v>
      </c>
      <c r="I320" s="70" t="s">
        <v>638</v>
      </c>
      <c r="J320" s="70"/>
      <c r="K320" s="70"/>
      <c r="L320" s="70"/>
      <c r="M320" s="70">
        <v>0</v>
      </c>
      <c r="N320" s="71">
        <v>27098</v>
      </c>
      <c r="O320" s="72">
        <v>58</v>
      </c>
      <c r="P320" s="71"/>
      <c r="Q320" s="71">
        <f t="shared" ref="Q320:Q383" si="70">IF(P320="",N320,P320)</f>
        <v>27098</v>
      </c>
      <c r="R320" s="70">
        <f t="shared" si="69"/>
        <v>1974</v>
      </c>
      <c r="S320" s="70">
        <f t="shared" ref="S320:S383" si="71">MONTH(Q320)</f>
        <v>3</v>
      </c>
      <c r="T320" s="70">
        <f t="shared" ref="T320:T383" si="72">DAY(N320)</f>
        <v>10</v>
      </c>
      <c r="U320" s="70">
        <f t="shared" ref="U320:U383" si="73">IF(R320=1900,"",IF(S320&lt;4,R320-1,R320))</f>
        <v>1973</v>
      </c>
      <c r="V320" s="73">
        <v>377000</v>
      </c>
      <c r="W320" s="70"/>
      <c r="X320" s="70"/>
      <c r="Y320" s="73">
        <v>0</v>
      </c>
      <c r="Z320" s="73">
        <f t="shared" ref="Z320:Z383" si="74">V320-Y320</f>
        <v>377000</v>
      </c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3">
        <f t="shared" ref="AO320:AO383" si="75">IF(BH320=0,0,IF(BH320=L320,Z320-1,IF(Z320=1,0,ROUND(V320*M320,0))))</f>
        <v>0</v>
      </c>
      <c r="AP320" s="70"/>
      <c r="AQ320" s="74">
        <f t="shared" ref="AQ320:AQ383" si="76">V320</f>
        <v>377000</v>
      </c>
      <c r="AR320" s="70" t="s">
        <v>872</v>
      </c>
      <c r="AS320" s="70"/>
      <c r="AT320" s="70"/>
      <c r="AU320" s="70"/>
      <c r="AV320" s="70"/>
      <c r="AW320" s="70"/>
      <c r="AX320" s="70" t="s">
        <v>873</v>
      </c>
      <c r="AY320" s="70"/>
      <c r="AZ320" s="70"/>
      <c r="BA320" s="70"/>
      <c r="BB320" s="70"/>
      <c r="BC320" s="70"/>
      <c r="BD320" s="72">
        <v>58</v>
      </c>
      <c r="BE320" s="70" t="s">
        <v>80</v>
      </c>
      <c r="BF320" s="73"/>
      <c r="BG320" s="70"/>
      <c r="BH320" s="70">
        <f t="shared" ref="BH320:BH383" si="77">IF(U320="",0,$P$1-U320)</f>
        <v>47</v>
      </c>
      <c r="BI320" s="70" t="s">
        <v>873</v>
      </c>
      <c r="BJ320" s="74">
        <f t="shared" ref="BJ320:BJ383" si="78">V320-AQ320</f>
        <v>0</v>
      </c>
      <c r="BK320" s="70"/>
      <c r="BL320" s="70" t="s">
        <v>1295</v>
      </c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</row>
    <row r="321" spans="1:76" ht="18.75" customHeight="1" x14ac:dyDescent="0.4">
      <c r="A321" s="70">
        <v>340</v>
      </c>
      <c r="B321" s="70" t="s">
        <v>638</v>
      </c>
      <c r="C321" s="70" t="s">
        <v>519</v>
      </c>
      <c r="D321" s="70"/>
      <c r="E321" s="70" t="s">
        <v>877</v>
      </c>
      <c r="F321" s="70"/>
      <c r="G321" s="94">
        <v>1</v>
      </c>
      <c r="H321" s="94">
        <v>7</v>
      </c>
      <c r="I321" s="70" t="s">
        <v>638</v>
      </c>
      <c r="J321" s="70"/>
      <c r="K321" s="70"/>
      <c r="L321" s="70"/>
      <c r="M321" s="70">
        <v>0</v>
      </c>
      <c r="N321" s="71">
        <v>38443</v>
      </c>
      <c r="O321" s="72">
        <v>28</v>
      </c>
      <c r="P321" s="71"/>
      <c r="Q321" s="71">
        <f t="shared" si="70"/>
        <v>38443</v>
      </c>
      <c r="R321" s="70">
        <f t="shared" si="69"/>
        <v>2005</v>
      </c>
      <c r="S321" s="70">
        <f t="shared" si="71"/>
        <v>4</v>
      </c>
      <c r="T321" s="70">
        <f t="shared" si="72"/>
        <v>1</v>
      </c>
      <c r="U321" s="70">
        <f t="shared" si="73"/>
        <v>2005</v>
      </c>
      <c r="V321" s="73">
        <v>182000</v>
      </c>
      <c r="W321" s="70"/>
      <c r="X321" s="70"/>
      <c r="Y321" s="73">
        <v>0</v>
      </c>
      <c r="Z321" s="73">
        <f t="shared" si="74"/>
        <v>182000</v>
      </c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3">
        <f t="shared" si="75"/>
        <v>0</v>
      </c>
      <c r="AP321" s="70"/>
      <c r="AQ321" s="74">
        <f t="shared" si="76"/>
        <v>182000</v>
      </c>
      <c r="AR321" s="70" t="s">
        <v>872</v>
      </c>
      <c r="AS321" s="70"/>
      <c r="AT321" s="70"/>
      <c r="AU321" s="70"/>
      <c r="AV321" s="70"/>
      <c r="AW321" s="70"/>
      <c r="AX321" s="70" t="s">
        <v>873</v>
      </c>
      <c r="AY321" s="70"/>
      <c r="AZ321" s="70"/>
      <c r="BA321" s="70"/>
      <c r="BB321" s="70"/>
      <c r="BC321" s="70"/>
      <c r="BD321" s="72">
        <v>28</v>
      </c>
      <c r="BE321" s="70" t="s">
        <v>80</v>
      </c>
      <c r="BF321" s="73"/>
      <c r="BG321" s="70"/>
      <c r="BH321" s="70">
        <f t="shared" si="77"/>
        <v>15</v>
      </c>
      <c r="BI321" s="70" t="s">
        <v>873</v>
      </c>
      <c r="BJ321" s="74">
        <f t="shared" si="78"/>
        <v>0</v>
      </c>
      <c r="BK321" s="70"/>
      <c r="BL321" s="70" t="s">
        <v>1296</v>
      </c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</row>
    <row r="322" spans="1:76" x14ac:dyDescent="0.4">
      <c r="A322" s="70">
        <v>341</v>
      </c>
      <c r="B322" s="70" t="s">
        <v>639</v>
      </c>
      <c r="C322" s="70" t="s">
        <v>520</v>
      </c>
      <c r="D322" s="70"/>
      <c r="E322" s="70" t="s">
        <v>152</v>
      </c>
      <c r="F322" s="70"/>
      <c r="G322" s="94">
        <v>1</v>
      </c>
      <c r="H322" s="94">
        <v>3</v>
      </c>
      <c r="I322" s="70" t="s">
        <v>639</v>
      </c>
      <c r="J322" s="70"/>
      <c r="K322" s="70"/>
      <c r="L322" s="70"/>
      <c r="M322" s="70">
        <v>0</v>
      </c>
      <c r="N322" s="71">
        <v>27002</v>
      </c>
      <c r="O322" s="72">
        <v>1943.08</v>
      </c>
      <c r="P322" s="71"/>
      <c r="Q322" s="71">
        <f t="shared" si="70"/>
        <v>27002</v>
      </c>
      <c r="R322" s="70">
        <f t="shared" si="69"/>
        <v>1973</v>
      </c>
      <c r="S322" s="70">
        <f t="shared" si="71"/>
        <v>12</v>
      </c>
      <c r="T322" s="70">
        <f t="shared" si="72"/>
        <v>4</v>
      </c>
      <c r="U322" s="70">
        <f t="shared" si="73"/>
        <v>1973</v>
      </c>
      <c r="V322" s="73">
        <v>9132476</v>
      </c>
      <c r="W322" s="70"/>
      <c r="X322" s="70"/>
      <c r="Y322" s="73">
        <v>0</v>
      </c>
      <c r="Z322" s="73">
        <f t="shared" si="74"/>
        <v>9132476</v>
      </c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3">
        <f t="shared" si="75"/>
        <v>0</v>
      </c>
      <c r="AP322" s="70"/>
      <c r="AQ322" s="74">
        <f t="shared" si="76"/>
        <v>9132476</v>
      </c>
      <c r="AR322" s="70" t="s">
        <v>872</v>
      </c>
      <c r="AS322" s="70"/>
      <c r="AT322" s="70"/>
      <c r="AU322" s="70"/>
      <c r="AV322" s="70"/>
      <c r="AW322" s="70"/>
      <c r="AX322" s="70" t="s">
        <v>873</v>
      </c>
      <c r="AY322" s="70"/>
      <c r="AZ322" s="70"/>
      <c r="BA322" s="70"/>
      <c r="BB322" s="70"/>
      <c r="BC322" s="70"/>
      <c r="BD322" s="72">
        <v>1943.08</v>
      </c>
      <c r="BE322" s="70" t="s">
        <v>80</v>
      </c>
      <c r="BF322" s="73"/>
      <c r="BG322" s="70"/>
      <c r="BH322" s="70">
        <f t="shared" si="77"/>
        <v>47</v>
      </c>
      <c r="BI322" s="70" t="s">
        <v>873</v>
      </c>
      <c r="BJ322" s="74">
        <f t="shared" si="78"/>
        <v>0</v>
      </c>
      <c r="BK322" s="70"/>
      <c r="BL322" s="70" t="s">
        <v>1297</v>
      </c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</row>
    <row r="323" spans="1:76" x14ac:dyDescent="0.4">
      <c r="A323" s="70">
        <v>342</v>
      </c>
      <c r="B323" s="70" t="s">
        <v>640</v>
      </c>
      <c r="C323" s="70" t="s">
        <v>521</v>
      </c>
      <c r="D323" s="70"/>
      <c r="E323" s="70" t="s">
        <v>878</v>
      </c>
      <c r="F323" s="70"/>
      <c r="G323" s="94">
        <v>1</v>
      </c>
      <c r="H323" s="94">
        <v>5</v>
      </c>
      <c r="I323" s="70" t="s">
        <v>640</v>
      </c>
      <c r="J323" s="70"/>
      <c r="K323" s="70"/>
      <c r="L323" s="70"/>
      <c r="M323" s="70">
        <v>0</v>
      </c>
      <c r="N323" s="71">
        <v>35493</v>
      </c>
      <c r="O323" s="72">
        <v>31</v>
      </c>
      <c r="P323" s="71"/>
      <c r="Q323" s="71">
        <f t="shared" si="70"/>
        <v>35493</v>
      </c>
      <c r="R323" s="70">
        <f t="shared" si="69"/>
        <v>1997</v>
      </c>
      <c r="S323" s="70">
        <f t="shared" si="71"/>
        <v>3</v>
      </c>
      <c r="T323" s="70">
        <f t="shared" si="72"/>
        <v>4</v>
      </c>
      <c r="U323" s="70">
        <f t="shared" si="73"/>
        <v>1996</v>
      </c>
      <c r="V323" s="73">
        <v>38874</v>
      </c>
      <c r="W323" s="70"/>
      <c r="X323" s="70"/>
      <c r="Y323" s="73">
        <v>0</v>
      </c>
      <c r="Z323" s="73">
        <f t="shared" si="74"/>
        <v>38874</v>
      </c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3">
        <f t="shared" si="75"/>
        <v>0</v>
      </c>
      <c r="AP323" s="70"/>
      <c r="AQ323" s="74">
        <f t="shared" si="76"/>
        <v>38874</v>
      </c>
      <c r="AR323" s="70" t="s">
        <v>872</v>
      </c>
      <c r="AS323" s="70"/>
      <c r="AT323" s="70"/>
      <c r="AU323" s="70"/>
      <c r="AV323" s="70"/>
      <c r="AW323" s="70"/>
      <c r="AX323" s="70" t="s">
        <v>873</v>
      </c>
      <c r="AY323" s="70"/>
      <c r="AZ323" s="70"/>
      <c r="BA323" s="70"/>
      <c r="BB323" s="70"/>
      <c r="BC323" s="70"/>
      <c r="BD323" s="72">
        <v>31</v>
      </c>
      <c r="BE323" s="70" t="s">
        <v>80</v>
      </c>
      <c r="BF323" s="73"/>
      <c r="BG323" s="70"/>
      <c r="BH323" s="70">
        <f t="shared" si="77"/>
        <v>24</v>
      </c>
      <c r="BI323" s="70" t="s">
        <v>873</v>
      </c>
      <c r="BJ323" s="74">
        <f t="shared" si="78"/>
        <v>0</v>
      </c>
      <c r="BK323" s="70"/>
      <c r="BL323" s="70" t="s">
        <v>1298</v>
      </c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</row>
    <row r="324" spans="1:76" x14ac:dyDescent="0.4">
      <c r="A324" s="70">
        <v>343</v>
      </c>
      <c r="B324" s="70" t="s">
        <v>641</v>
      </c>
      <c r="C324" s="70" t="s">
        <v>522</v>
      </c>
      <c r="D324" s="70"/>
      <c r="E324" s="70" t="s">
        <v>874</v>
      </c>
      <c r="F324" s="70"/>
      <c r="G324" s="94">
        <v>1</v>
      </c>
      <c r="H324" s="94">
        <v>7</v>
      </c>
      <c r="I324" s="70" t="s">
        <v>641</v>
      </c>
      <c r="J324" s="70"/>
      <c r="K324" s="70"/>
      <c r="L324" s="70"/>
      <c r="M324" s="70">
        <v>0</v>
      </c>
      <c r="N324" s="71">
        <v>35149</v>
      </c>
      <c r="O324" s="72">
        <v>14841</v>
      </c>
      <c r="P324" s="71"/>
      <c r="Q324" s="71">
        <f t="shared" si="70"/>
        <v>35149</v>
      </c>
      <c r="R324" s="70">
        <f t="shared" si="69"/>
        <v>1996</v>
      </c>
      <c r="S324" s="70">
        <f t="shared" si="71"/>
        <v>3</v>
      </c>
      <c r="T324" s="70">
        <f t="shared" si="72"/>
        <v>25</v>
      </c>
      <c r="U324" s="70">
        <f t="shared" si="73"/>
        <v>1995</v>
      </c>
      <c r="V324" s="73">
        <v>18610614</v>
      </c>
      <c r="W324" s="70"/>
      <c r="X324" s="70"/>
      <c r="Y324" s="73">
        <v>0</v>
      </c>
      <c r="Z324" s="73">
        <f t="shared" si="74"/>
        <v>18610614</v>
      </c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3">
        <f t="shared" si="75"/>
        <v>0</v>
      </c>
      <c r="AP324" s="70"/>
      <c r="AQ324" s="74">
        <f t="shared" si="76"/>
        <v>18610614</v>
      </c>
      <c r="AR324" s="70" t="s">
        <v>872</v>
      </c>
      <c r="AS324" s="70"/>
      <c r="AT324" s="70"/>
      <c r="AU324" s="70"/>
      <c r="AV324" s="70"/>
      <c r="AW324" s="70"/>
      <c r="AX324" s="70" t="s">
        <v>873</v>
      </c>
      <c r="AY324" s="70"/>
      <c r="AZ324" s="70"/>
      <c r="BA324" s="70"/>
      <c r="BB324" s="70"/>
      <c r="BC324" s="70"/>
      <c r="BD324" s="72">
        <v>14841</v>
      </c>
      <c r="BE324" s="70" t="s">
        <v>80</v>
      </c>
      <c r="BF324" s="73"/>
      <c r="BG324" s="70"/>
      <c r="BH324" s="70">
        <f t="shared" si="77"/>
        <v>25</v>
      </c>
      <c r="BI324" s="70" t="s">
        <v>873</v>
      </c>
      <c r="BJ324" s="74">
        <f t="shared" si="78"/>
        <v>0</v>
      </c>
      <c r="BK324" s="70"/>
      <c r="BL324" s="70" t="s">
        <v>1299</v>
      </c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</row>
    <row r="325" spans="1:76" x14ac:dyDescent="0.4">
      <c r="A325" s="70">
        <v>344</v>
      </c>
      <c r="B325" s="70" t="s">
        <v>641</v>
      </c>
      <c r="C325" s="70" t="s">
        <v>523</v>
      </c>
      <c r="D325" s="70"/>
      <c r="E325" s="70" t="s">
        <v>874</v>
      </c>
      <c r="F325" s="70"/>
      <c r="G325" s="94">
        <v>1</v>
      </c>
      <c r="H325" s="94">
        <v>7</v>
      </c>
      <c r="I325" s="70" t="s">
        <v>641</v>
      </c>
      <c r="J325" s="70"/>
      <c r="K325" s="70"/>
      <c r="L325" s="70"/>
      <c r="M325" s="70">
        <v>0</v>
      </c>
      <c r="N325" s="71">
        <v>37333</v>
      </c>
      <c r="O325" s="72">
        <v>275</v>
      </c>
      <c r="P325" s="71"/>
      <c r="Q325" s="71">
        <f t="shared" si="70"/>
        <v>37333</v>
      </c>
      <c r="R325" s="70">
        <f t="shared" si="69"/>
        <v>2002</v>
      </c>
      <c r="S325" s="70">
        <f t="shared" si="71"/>
        <v>3</v>
      </c>
      <c r="T325" s="70">
        <f t="shared" si="72"/>
        <v>18</v>
      </c>
      <c r="U325" s="70">
        <f t="shared" si="73"/>
        <v>2001</v>
      </c>
      <c r="V325" s="73">
        <v>344850</v>
      </c>
      <c r="W325" s="70"/>
      <c r="X325" s="70"/>
      <c r="Y325" s="73">
        <v>0</v>
      </c>
      <c r="Z325" s="73">
        <f t="shared" si="74"/>
        <v>344850</v>
      </c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3">
        <f t="shared" si="75"/>
        <v>0</v>
      </c>
      <c r="AP325" s="70"/>
      <c r="AQ325" s="74">
        <f t="shared" si="76"/>
        <v>344850</v>
      </c>
      <c r="AR325" s="70" t="s">
        <v>872</v>
      </c>
      <c r="AS325" s="70"/>
      <c r="AT325" s="70"/>
      <c r="AU325" s="70"/>
      <c r="AV325" s="70"/>
      <c r="AW325" s="70"/>
      <c r="AX325" s="70" t="s">
        <v>873</v>
      </c>
      <c r="AY325" s="70"/>
      <c r="AZ325" s="70"/>
      <c r="BA325" s="70"/>
      <c r="BB325" s="70"/>
      <c r="BC325" s="70"/>
      <c r="BD325" s="72">
        <v>275</v>
      </c>
      <c r="BE325" s="70" t="s">
        <v>80</v>
      </c>
      <c r="BF325" s="73"/>
      <c r="BG325" s="70"/>
      <c r="BH325" s="70">
        <f t="shared" si="77"/>
        <v>19</v>
      </c>
      <c r="BI325" s="70" t="s">
        <v>873</v>
      </c>
      <c r="BJ325" s="74">
        <f t="shared" si="78"/>
        <v>0</v>
      </c>
      <c r="BK325" s="70"/>
      <c r="BL325" s="70" t="s">
        <v>1300</v>
      </c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</row>
    <row r="326" spans="1:76" x14ac:dyDescent="0.4">
      <c r="A326" s="70">
        <v>345</v>
      </c>
      <c r="B326" s="70" t="s">
        <v>641</v>
      </c>
      <c r="C326" s="70" t="s">
        <v>524</v>
      </c>
      <c r="D326" s="70"/>
      <c r="E326" s="70" t="s">
        <v>874</v>
      </c>
      <c r="F326" s="70"/>
      <c r="G326" s="94">
        <v>1</v>
      </c>
      <c r="H326" s="94">
        <v>7</v>
      </c>
      <c r="I326" s="70" t="s">
        <v>641</v>
      </c>
      <c r="J326" s="70"/>
      <c r="K326" s="70"/>
      <c r="L326" s="70"/>
      <c r="M326" s="70">
        <v>0</v>
      </c>
      <c r="N326" s="71">
        <v>37333</v>
      </c>
      <c r="O326" s="72">
        <v>60</v>
      </c>
      <c r="P326" s="71"/>
      <c r="Q326" s="71">
        <f t="shared" si="70"/>
        <v>37333</v>
      </c>
      <c r="R326" s="70">
        <f t="shared" si="69"/>
        <v>2002</v>
      </c>
      <c r="S326" s="70">
        <f t="shared" si="71"/>
        <v>3</v>
      </c>
      <c r="T326" s="70">
        <f t="shared" si="72"/>
        <v>18</v>
      </c>
      <c r="U326" s="70">
        <f t="shared" si="73"/>
        <v>2001</v>
      </c>
      <c r="V326" s="73">
        <v>75240</v>
      </c>
      <c r="W326" s="70"/>
      <c r="X326" s="70"/>
      <c r="Y326" s="73">
        <v>0</v>
      </c>
      <c r="Z326" s="73">
        <f t="shared" si="74"/>
        <v>75240</v>
      </c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3">
        <f t="shared" si="75"/>
        <v>0</v>
      </c>
      <c r="AP326" s="70"/>
      <c r="AQ326" s="74">
        <f t="shared" si="76"/>
        <v>75240</v>
      </c>
      <c r="AR326" s="70" t="s">
        <v>872</v>
      </c>
      <c r="AS326" s="70"/>
      <c r="AT326" s="70"/>
      <c r="AU326" s="70"/>
      <c r="AV326" s="70"/>
      <c r="AW326" s="70"/>
      <c r="AX326" s="70" t="s">
        <v>873</v>
      </c>
      <c r="AY326" s="70"/>
      <c r="AZ326" s="70"/>
      <c r="BA326" s="70"/>
      <c r="BB326" s="70"/>
      <c r="BC326" s="70"/>
      <c r="BD326" s="72">
        <v>60</v>
      </c>
      <c r="BE326" s="70" t="s">
        <v>80</v>
      </c>
      <c r="BF326" s="73"/>
      <c r="BG326" s="70"/>
      <c r="BH326" s="70">
        <f t="shared" si="77"/>
        <v>19</v>
      </c>
      <c r="BI326" s="70" t="s">
        <v>873</v>
      </c>
      <c r="BJ326" s="74">
        <f t="shared" si="78"/>
        <v>0</v>
      </c>
      <c r="BK326" s="70"/>
      <c r="BL326" s="70" t="s">
        <v>1301</v>
      </c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</row>
    <row r="327" spans="1:76" x14ac:dyDescent="0.4">
      <c r="A327" s="70">
        <v>346</v>
      </c>
      <c r="B327" s="70" t="s">
        <v>641</v>
      </c>
      <c r="C327" s="70" t="s">
        <v>525</v>
      </c>
      <c r="D327" s="70"/>
      <c r="E327" s="70" t="s">
        <v>874</v>
      </c>
      <c r="F327" s="70"/>
      <c r="G327" s="94">
        <v>1</v>
      </c>
      <c r="H327" s="94">
        <v>7</v>
      </c>
      <c r="I327" s="70" t="s">
        <v>641</v>
      </c>
      <c r="J327" s="70"/>
      <c r="K327" s="70"/>
      <c r="L327" s="70"/>
      <c r="M327" s="70">
        <v>0</v>
      </c>
      <c r="N327" s="71">
        <v>37333</v>
      </c>
      <c r="O327" s="72">
        <v>2051</v>
      </c>
      <c r="P327" s="71"/>
      <c r="Q327" s="71">
        <f t="shared" si="70"/>
        <v>37333</v>
      </c>
      <c r="R327" s="70">
        <f t="shared" si="69"/>
        <v>2002</v>
      </c>
      <c r="S327" s="70">
        <f t="shared" si="71"/>
        <v>3</v>
      </c>
      <c r="T327" s="70">
        <f t="shared" si="72"/>
        <v>18</v>
      </c>
      <c r="U327" s="70">
        <f t="shared" si="73"/>
        <v>2001</v>
      </c>
      <c r="V327" s="73">
        <v>2571954</v>
      </c>
      <c r="W327" s="70"/>
      <c r="X327" s="70"/>
      <c r="Y327" s="73">
        <v>0</v>
      </c>
      <c r="Z327" s="73">
        <f t="shared" si="74"/>
        <v>2571954</v>
      </c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3">
        <f t="shared" si="75"/>
        <v>0</v>
      </c>
      <c r="AP327" s="70"/>
      <c r="AQ327" s="74">
        <f t="shared" si="76"/>
        <v>2571954</v>
      </c>
      <c r="AR327" s="70" t="s">
        <v>872</v>
      </c>
      <c r="AS327" s="70"/>
      <c r="AT327" s="70"/>
      <c r="AU327" s="70"/>
      <c r="AV327" s="70"/>
      <c r="AW327" s="70"/>
      <c r="AX327" s="70" t="s">
        <v>873</v>
      </c>
      <c r="AY327" s="70"/>
      <c r="AZ327" s="70"/>
      <c r="BA327" s="70"/>
      <c r="BB327" s="70"/>
      <c r="BC327" s="70"/>
      <c r="BD327" s="72">
        <v>2051</v>
      </c>
      <c r="BE327" s="70" t="s">
        <v>80</v>
      </c>
      <c r="BF327" s="73"/>
      <c r="BG327" s="70"/>
      <c r="BH327" s="70">
        <f t="shared" si="77"/>
        <v>19</v>
      </c>
      <c r="BI327" s="70" t="s">
        <v>873</v>
      </c>
      <c r="BJ327" s="74">
        <f t="shared" si="78"/>
        <v>0</v>
      </c>
      <c r="BK327" s="70"/>
      <c r="BL327" s="70" t="s">
        <v>1302</v>
      </c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</row>
    <row r="328" spans="1:76" x14ac:dyDescent="0.4">
      <c r="A328" s="70">
        <v>347</v>
      </c>
      <c r="B328" s="70" t="s">
        <v>641</v>
      </c>
      <c r="C328" s="70" t="s">
        <v>526</v>
      </c>
      <c r="D328" s="70"/>
      <c r="E328" s="70" t="s">
        <v>874</v>
      </c>
      <c r="F328" s="70"/>
      <c r="G328" s="94">
        <v>1</v>
      </c>
      <c r="H328" s="94">
        <v>7</v>
      </c>
      <c r="I328" s="70" t="s">
        <v>641</v>
      </c>
      <c r="J328" s="70"/>
      <c r="K328" s="70"/>
      <c r="L328" s="70"/>
      <c r="M328" s="70">
        <v>0</v>
      </c>
      <c r="N328" s="71">
        <v>37333</v>
      </c>
      <c r="O328" s="72">
        <v>96</v>
      </c>
      <c r="P328" s="71"/>
      <c r="Q328" s="71">
        <f t="shared" si="70"/>
        <v>37333</v>
      </c>
      <c r="R328" s="70">
        <f t="shared" si="69"/>
        <v>2002</v>
      </c>
      <c r="S328" s="70">
        <f t="shared" si="71"/>
        <v>3</v>
      </c>
      <c r="T328" s="70">
        <f t="shared" si="72"/>
        <v>18</v>
      </c>
      <c r="U328" s="70">
        <f t="shared" si="73"/>
        <v>2001</v>
      </c>
      <c r="V328" s="73">
        <v>120384</v>
      </c>
      <c r="W328" s="70"/>
      <c r="X328" s="70"/>
      <c r="Y328" s="73">
        <v>0</v>
      </c>
      <c r="Z328" s="73">
        <f t="shared" si="74"/>
        <v>120384</v>
      </c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3">
        <f t="shared" si="75"/>
        <v>0</v>
      </c>
      <c r="AP328" s="70"/>
      <c r="AQ328" s="74">
        <f t="shared" si="76"/>
        <v>120384</v>
      </c>
      <c r="AR328" s="70" t="s">
        <v>872</v>
      </c>
      <c r="AS328" s="70"/>
      <c r="AT328" s="70"/>
      <c r="AU328" s="70"/>
      <c r="AV328" s="70"/>
      <c r="AW328" s="70"/>
      <c r="AX328" s="70" t="s">
        <v>873</v>
      </c>
      <c r="AY328" s="70"/>
      <c r="AZ328" s="70"/>
      <c r="BA328" s="70"/>
      <c r="BB328" s="70"/>
      <c r="BC328" s="70"/>
      <c r="BD328" s="72">
        <v>96</v>
      </c>
      <c r="BE328" s="70" t="s">
        <v>80</v>
      </c>
      <c r="BF328" s="73"/>
      <c r="BG328" s="70"/>
      <c r="BH328" s="70">
        <f t="shared" si="77"/>
        <v>19</v>
      </c>
      <c r="BI328" s="70" t="s">
        <v>873</v>
      </c>
      <c r="BJ328" s="74">
        <f t="shared" si="78"/>
        <v>0</v>
      </c>
      <c r="BK328" s="70"/>
      <c r="BL328" s="70" t="s">
        <v>1303</v>
      </c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</row>
    <row r="329" spans="1:76" x14ac:dyDescent="0.4">
      <c r="A329" s="70">
        <v>348</v>
      </c>
      <c r="B329" s="70" t="s">
        <v>641</v>
      </c>
      <c r="C329" s="70" t="s">
        <v>527</v>
      </c>
      <c r="D329" s="70"/>
      <c r="E329" s="70" t="s">
        <v>874</v>
      </c>
      <c r="F329" s="70"/>
      <c r="G329" s="94">
        <v>1</v>
      </c>
      <c r="H329" s="94">
        <v>7</v>
      </c>
      <c r="I329" s="70" t="s">
        <v>641</v>
      </c>
      <c r="J329" s="70"/>
      <c r="K329" s="70"/>
      <c r="L329" s="70"/>
      <c r="M329" s="70">
        <v>0</v>
      </c>
      <c r="N329" s="71">
        <v>37333</v>
      </c>
      <c r="O329" s="72">
        <v>421</v>
      </c>
      <c r="P329" s="71"/>
      <c r="Q329" s="71">
        <f t="shared" si="70"/>
        <v>37333</v>
      </c>
      <c r="R329" s="70">
        <f t="shared" si="69"/>
        <v>2002</v>
      </c>
      <c r="S329" s="70">
        <f t="shared" si="71"/>
        <v>3</v>
      </c>
      <c r="T329" s="70">
        <f t="shared" si="72"/>
        <v>18</v>
      </c>
      <c r="U329" s="70">
        <f t="shared" si="73"/>
        <v>2001</v>
      </c>
      <c r="V329" s="73">
        <v>527934</v>
      </c>
      <c r="W329" s="70"/>
      <c r="X329" s="70"/>
      <c r="Y329" s="73">
        <v>0</v>
      </c>
      <c r="Z329" s="73">
        <f t="shared" si="74"/>
        <v>527934</v>
      </c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3">
        <f t="shared" si="75"/>
        <v>0</v>
      </c>
      <c r="AP329" s="70"/>
      <c r="AQ329" s="74">
        <f t="shared" si="76"/>
        <v>527934</v>
      </c>
      <c r="AR329" s="70" t="s">
        <v>872</v>
      </c>
      <c r="AS329" s="70"/>
      <c r="AT329" s="70"/>
      <c r="AU329" s="70"/>
      <c r="AV329" s="70"/>
      <c r="AW329" s="70"/>
      <c r="AX329" s="70" t="s">
        <v>873</v>
      </c>
      <c r="AY329" s="70"/>
      <c r="AZ329" s="70"/>
      <c r="BA329" s="70"/>
      <c r="BB329" s="70"/>
      <c r="BC329" s="70"/>
      <c r="BD329" s="72">
        <v>421</v>
      </c>
      <c r="BE329" s="70" t="s">
        <v>80</v>
      </c>
      <c r="BF329" s="73"/>
      <c r="BG329" s="70"/>
      <c r="BH329" s="70">
        <f t="shared" si="77"/>
        <v>19</v>
      </c>
      <c r="BI329" s="70" t="s">
        <v>873</v>
      </c>
      <c r="BJ329" s="74">
        <f t="shared" si="78"/>
        <v>0</v>
      </c>
      <c r="BK329" s="70"/>
      <c r="BL329" s="70" t="s">
        <v>1304</v>
      </c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</row>
    <row r="330" spans="1:76" x14ac:dyDescent="0.4">
      <c r="A330" s="70">
        <v>349</v>
      </c>
      <c r="B330" s="70" t="s">
        <v>642</v>
      </c>
      <c r="C330" s="70" t="s">
        <v>528</v>
      </c>
      <c r="D330" s="70"/>
      <c r="E330" s="70" t="s">
        <v>877</v>
      </c>
      <c r="F330" s="70"/>
      <c r="G330" s="94">
        <v>1</v>
      </c>
      <c r="H330" s="94">
        <v>7</v>
      </c>
      <c r="I330" s="70" t="s">
        <v>642</v>
      </c>
      <c r="J330" s="70"/>
      <c r="K330" s="70"/>
      <c r="L330" s="70"/>
      <c r="M330" s="70">
        <v>0</v>
      </c>
      <c r="N330" s="71">
        <v>37167</v>
      </c>
      <c r="O330" s="72">
        <v>60.46</v>
      </c>
      <c r="P330" s="71"/>
      <c r="Q330" s="71">
        <f t="shared" si="70"/>
        <v>37167</v>
      </c>
      <c r="R330" s="70">
        <f t="shared" si="69"/>
        <v>2001</v>
      </c>
      <c r="S330" s="70">
        <f t="shared" si="71"/>
        <v>10</v>
      </c>
      <c r="T330" s="70">
        <f t="shared" si="72"/>
        <v>3</v>
      </c>
      <c r="U330" s="70">
        <f t="shared" si="73"/>
        <v>2001</v>
      </c>
      <c r="V330" s="73">
        <v>75816</v>
      </c>
      <c r="W330" s="70"/>
      <c r="X330" s="70"/>
      <c r="Y330" s="73">
        <v>0</v>
      </c>
      <c r="Z330" s="73">
        <f t="shared" si="74"/>
        <v>75816</v>
      </c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3">
        <f t="shared" si="75"/>
        <v>0</v>
      </c>
      <c r="AP330" s="70"/>
      <c r="AQ330" s="74">
        <f t="shared" si="76"/>
        <v>75816</v>
      </c>
      <c r="AR330" s="70" t="s">
        <v>872</v>
      </c>
      <c r="AS330" s="70"/>
      <c r="AT330" s="70"/>
      <c r="AU330" s="70"/>
      <c r="AV330" s="70"/>
      <c r="AW330" s="70"/>
      <c r="AX330" s="70" t="s">
        <v>873</v>
      </c>
      <c r="AY330" s="70"/>
      <c r="AZ330" s="70"/>
      <c r="BA330" s="70"/>
      <c r="BB330" s="70"/>
      <c r="BC330" s="70"/>
      <c r="BD330" s="72">
        <v>60.46</v>
      </c>
      <c r="BE330" s="70" t="s">
        <v>80</v>
      </c>
      <c r="BF330" s="73"/>
      <c r="BG330" s="70"/>
      <c r="BH330" s="70">
        <f t="shared" si="77"/>
        <v>19</v>
      </c>
      <c r="BI330" s="70" t="s">
        <v>873</v>
      </c>
      <c r="BJ330" s="74">
        <f t="shared" si="78"/>
        <v>0</v>
      </c>
      <c r="BK330" s="70"/>
      <c r="BL330" s="70" t="s">
        <v>1305</v>
      </c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</row>
    <row r="331" spans="1:76" x14ac:dyDescent="0.4">
      <c r="A331" s="70">
        <v>350</v>
      </c>
      <c r="B331" s="70" t="s">
        <v>642</v>
      </c>
      <c r="C331" s="70" t="s">
        <v>529</v>
      </c>
      <c r="D331" s="70"/>
      <c r="E331" s="70" t="s">
        <v>877</v>
      </c>
      <c r="F331" s="70"/>
      <c r="G331" s="94">
        <v>1</v>
      </c>
      <c r="H331" s="94">
        <v>7</v>
      </c>
      <c r="I331" s="70" t="s">
        <v>642</v>
      </c>
      <c r="J331" s="70"/>
      <c r="K331" s="70"/>
      <c r="L331" s="70"/>
      <c r="M331" s="70">
        <v>0</v>
      </c>
      <c r="N331" s="71">
        <v>37321</v>
      </c>
      <c r="O331" s="72">
        <v>48</v>
      </c>
      <c r="P331" s="71"/>
      <c r="Q331" s="71">
        <f t="shared" si="70"/>
        <v>37321</v>
      </c>
      <c r="R331" s="70">
        <f t="shared" si="69"/>
        <v>2002</v>
      </c>
      <c r="S331" s="70">
        <f t="shared" si="71"/>
        <v>3</v>
      </c>
      <c r="T331" s="70">
        <f t="shared" si="72"/>
        <v>6</v>
      </c>
      <c r="U331" s="70">
        <f t="shared" si="73"/>
        <v>2001</v>
      </c>
      <c r="V331" s="73">
        <v>60192</v>
      </c>
      <c r="W331" s="70"/>
      <c r="X331" s="70"/>
      <c r="Y331" s="73">
        <v>0</v>
      </c>
      <c r="Z331" s="73">
        <f t="shared" si="74"/>
        <v>60192</v>
      </c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3">
        <f t="shared" si="75"/>
        <v>0</v>
      </c>
      <c r="AP331" s="70"/>
      <c r="AQ331" s="74">
        <f t="shared" si="76"/>
        <v>60192</v>
      </c>
      <c r="AR331" s="70" t="s">
        <v>872</v>
      </c>
      <c r="AS331" s="70"/>
      <c r="AT331" s="70"/>
      <c r="AU331" s="70"/>
      <c r="AV331" s="70"/>
      <c r="AW331" s="70"/>
      <c r="AX331" s="70" t="s">
        <v>873</v>
      </c>
      <c r="AY331" s="70"/>
      <c r="AZ331" s="70"/>
      <c r="BA331" s="70"/>
      <c r="BB331" s="70"/>
      <c r="BC331" s="70"/>
      <c r="BD331" s="72">
        <v>48</v>
      </c>
      <c r="BE331" s="70" t="s">
        <v>80</v>
      </c>
      <c r="BF331" s="73"/>
      <c r="BG331" s="70"/>
      <c r="BH331" s="70">
        <f t="shared" si="77"/>
        <v>19</v>
      </c>
      <c r="BI331" s="70" t="s">
        <v>873</v>
      </c>
      <c r="BJ331" s="74">
        <f t="shared" si="78"/>
        <v>0</v>
      </c>
      <c r="BK331" s="70"/>
      <c r="BL331" s="70" t="s">
        <v>1306</v>
      </c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</row>
    <row r="332" spans="1:76" x14ac:dyDescent="0.4">
      <c r="A332" s="70">
        <v>351</v>
      </c>
      <c r="B332" s="70" t="s">
        <v>642</v>
      </c>
      <c r="C332" s="70" t="s">
        <v>530</v>
      </c>
      <c r="D332" s="70"/>
      <c r="E332" s="70" t="s">
        <v>877</v>
      </c>
      <c r="F332" s="70"/>
      <c r="G332" s="94">
        <v>1</v>
      </c>
      <c r="H332" s="94">
        <v>7</v>
      </c>
      <c r="I332" s="70" t="s">
        <v>642</v>
      </c>
      <c r="J332" s="70"/>
      <c r="K332" s="70"/>
      <c r="L332" s="70"/>
      <c r="M332" s="70">
        <v>0</v>
      </c>
      <c r="N332" s="71">
        <v>37321</v>
      </c>
      <c r="O332" s="72">
        <v>2.2999999999999998</v>
      </c>
      <c r="P332" s="71"/>
      <c r="Q332" s="71">
        <f t="shared" si="70"/>
        <v>37321</v>
      </c>
      <c r="R332" s="70">
        <f t="shared" si="69"/>
        <v>2002</v>
      </c>
      <c r="S332" s="70">
        <f t="shared" si="71"/>
        <v>3</v>
      </c>
      <c r="T332" s="70">
        <f t="shared" si="72"/>
        <v>6</v>
      </c>
      <c r="U332" s="70">
        <f t="shared" si="73"/>
        <v>2001</v>
      </c>
      <c r="V332" s="73">
        <v>2884</v>
      </c>
      <c r="W332" s="70"/>
      <c r="X332" s="70"/>
      <c r="Y332" s="73">
        <v>0</v>
      </c>
      <c r="Z332" s="73">
        <f t="shared" si="74"/>
        <v>2884</v>
      </c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3">
        <f t="shared" si="75"/>
        <v>0</v>
      </c>
      <c r="AP332" s="70"/>
      <c r="AQ332" s="74">
        <f t="shared" si="76"/>
        <v>2884</v>
      </c>
      <c r="AR332" s="70" t="s">
        <v>872</v>
      </c>
      <c r="AS332" s="70"/>
      <c r="AT332" s="70"/>
      <c r="AU332" s="70"/>
      <c r="AV332" s="70"/>
      <c r="AW332" s="70"/>
      <c r="AX332" s="70" t="s">
        <v>873</v>
      </c>
      <c r="AY332" s="70"/>
      <c r="AZ332" s="70"/>
      <c r="BA332" s="70"/>
      <c r="BB332" s="70"/>
      <c r="BC332" s="70"/>
      <c r="BD332" s="72">
        <v>2.2999999999999998</v>
      </c>
      <c r="BE332" s="70" t="s">
        <v>80</v>
      </c>
      <c r="BF332" s="73"/>
      <c r="BG332" s="70"/>
      <c r="BH332" s="70">
        <f t="shared" si="77"/>
        <v>19</v>
      </c>
      <c r="BI332" s="70" t="s">
        <v>873</v>
      </c>
      <c r="BJ332" s="74">
        <f t="shared" si="78"/>
        <v>0</v>
      </c>
      <c r="BK332" s="70"/>
      <c r="BL332" s="70" t="s">
        <v>1307</v>
      </c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</row>
    <row r="333" spans="1:76" x14ac:dyDescent="0.4">
      <c r="A333" s="70">
        <v>352</v>
      </c>
      <c r="B333" s="70" t="s">
        <v>643</v>
      </c>
      <c r="C333" s="70" t="s">
        <v>531</v>
      </c>
      <c r="D333" s="70"/>
      <c r="E333" s="70" t="s">
        <v>874</v>
      </c>
      <c r="F333" s="70"/>
      <c r="G333" s="94">
        <v>1</v>
      </c>
      <c r="H333" s="94">
        <v>7</v>
      </c>
      <c r="I333" s="70" t="s">
        <v>643</v>
      </c>
      <c r="J333" s="70"/>
      <c r="K333" s="70"/>
      <c r="L333" s="70"/>
      <c r="M333" s="70">
        <v>0</v>
      </c>
      <c r="N333" s="71">
        <v>32611</v>
      </c>
      <c r="O333" s="72">
        <v>316.93</v>
      </c>
      <c r="P333" s="71"/>
      <c r="Q333" s="71">
        <f t="shared" si="70"/>
        <v>32611</v>
      </c>
      <c r="R333" s="70">
        <f t="shared" si="69"/>
        <v>1989</v>
      </c>
      <c r="S333" s="70">
        <f t="shared" si="71"/>
        <v>4</v>
      </c>
      <c r="T333" s="70">
        <f t="shared" si="72"/>
        <v>13</v>
      </c>
      <c r="U333" s="70">
        <f t="shared" si="73"/>
        <v>1989</v>
      </c>
      <c r="V333" s="73">
        <v>2408668</v>
      </c>
      <c r="W333" s="70"/>
      <c r="X333" s="70"/>
      <c r="Y333" s="73">
        <v>0</v>
      </c>
      <c r="Z333" s="73">
        <f t="shared" si="74"/>
        <v>2408668</v>
      </c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3">
        <f t="shared" si="75"/>
        <v>0</v>
      </c>
      <c r="AP333" s="70"/>
      <c r="AQ333" s="74">
        <f t="shared" si="76"/>
        <v>2408668</v>
      </c>
      <c r="AR333" s="70" t="s">
        <v>872</v>
      </c>
      <c r="AS333" s="70"/>
      <c r="AT333" s="70"/>
      <c r="AU333" s="70"/>
      <c r="AV333" s="70"/>
      <c r="AW333" s="70"/>
      <c r="AX333" s="70" t="s">
        <v>873</v>
      </c>
      <c r="AY333" s="70"/>
      <c r="AZ333" s="70"/>
      <c r="BA333" s="70"/>
      <c r="BB333" s="70"/>
      <c r="BC333" s="70"/>
      <c r="BD333" s="72">
        <v>316.93</v>
      </c>
      <c r="BE333" s="70" t="s">
        <v>80</v>
      </c>
      <c r="BF333" s="73"/>
      <c r="BG333" s="70"/>
      <c r="BH333" s="70">
        <f t="shared" si="77"/>
        <v>31</v>
      </c>
      <c r="BI333" s="70" t="s">
        <v>873</v>
      </c>
      <c r="BJ333" s="74">
        <f t="shared" si="78"/>
        <v>0</v>
      </c>
      <c r="BK333" s="70"/>
      <c r="BL333" s="70" t="s">
        <v>1308</v>
      </c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</row>
    <row r="334" spans="1:76" x14ac:dyDescent="0.4">
      <c r="A334" s="70">
        <v>353</v>
      </c>
      <c r="B334" s="70" t="s">
        <v>643</v>
      </c>
      <c r="C334" s="70" t="s">
        <v>532</v>
      </c>
      <c r="D334" s="70"/>
      <c r="E334" s="70" t="s">
        <v>874</v>
      </c>
      <c r="F334" s="70"/>
      <c r="G334" s="94">
        <v>1</v>
      </c>
      <c r="H334" s="94">
        <v>7</v>
      </c>
      <c r="I334" s="70" t="s">
        <v>643</v>
      </c>
      <c r="J334" s="70"/>
      <c r="K334" s="70"/>
      <c r="L334" s="70"/>
      <c r="M334" s="70">
        <v>0</v>
      </c>
      <c r="N334" s="71">
        <v>32611</v>
      </c>
      <c r="O334" s="72">
        <v>361.09</v>
      </c>
      <c r="P334" s="71"/>
      <c r="Q334" s="71">
        <f t="shared" si="70"/>
        <v>32611</v>
      </c>
      <c r="R334" s="70">
        <f t="shared" si="69"/>
        <v>1989</v>
      </c>
      <c r="S334" s="70">
        <f t="shared" si="71"/>
        <v>4</v>
      </c>
      <c r="T334" s="70">
        <f t="shared" si="72"/>
        <v>13</v>
      </c>
      <c r="U334" s="70">
        <f t="shared" si="73"/>
        <v>1989</v>
      </c>
      <c r="V334" s="73">
        <v>2744284</v>
      </c>
      <c r="W334" s="70"/>
      <c r="X334" s="70"/>
      <c r="Y334" s="73">
        <v>0</v>
      </c>
      <c r="Z334" s="73">
        <f t="shared" si="74"/>
        <v>2744284</v>
      </c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3">
        <f t="shared" si="75"/>
        <v>0</v>
      </c>
      <c r="AP334" s="70"/>
      <c r="AQ334" s="74">
        <f t="shared" si="76"/>
        <v>2744284</v>
      </c>
      <c r="AR334" s="70" t="s">
        <v>872</v>
      </c>
      <c r="AS334" s="70"/>
      <c r="AT334" s="70"/>
      <c r="AU334" s="70"/>
      <c r="AV334" s="70"/>
      <c r="AW334" s="70"/>
      <c r="AX334" s="70" t="s">
        <v>873</v>
      </c>
      <c r="AY334" s="70"/>
      <c r="AZ334" s="70"/>
      <c r="BA334" s="70"/>
      <c r="BB334" s="70"/>
      <c r="BC334" s="70"/>
      <c r="BD334" s="72">
        <v>361.09</v>
      </c>
      <c r="BE334" s="70" t="s">
        <v>80</v>
      </c>
      <c r="BF334" s="73"/>
      <c r="BG334" s="70"/>
      <c r="BH334" s="70">
        <f t="shared" si="77"/>
        <v>31</v>
      </c>
      <c r="BI334" s="70" t="s">
        <v>873</v>
      </c>
      <c r="BJ334" s="74">
        <f t="shared" si="78"/>
        <v>0</v>
      </c>
      <c r="BK334" s="70"/>
      <c r="BL334" s="70" t="s">
        <v>1309</v>
      </c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</row>
    <row r="335" spans="1:76" x14ac:dyDescent="0.4">
      <c r="A335" s="70">
        <v>354</v>
      </c>
      <c r="B335" s="70" t="s">
        <v>643</v>
      </c>
      <c r="C335" s="70" t="s">
        <v>533</v>
      </c>
      <c r="D335" s="70"/>
      <c r="E335" s="70" t="s">
        <v>874</v>
      </c>
      <c r="F335" s="70"/>
      <c r="G335" s="94">
        <v>1</v>
      </c>
      <c r="H335" s="94">
        <v>7</v>
      </c>
      <c r="I335" s="70" t="s">
        <v>643</v>
      </c>
      <c r="J335" s="70"/>
      <c r="K335" s="70"/>
      <c r="L335" s="70"/>
      <c r="M335" s="70">
        <v>0</v>
      </c>
      <c r="N335" s="71">
        <v>32615</v>
      </c>
      <c r="O335" s="72">
        <v>619.38</v>
      </c>
      <c r="P335" s="71"/>
      <c r="Q335" s="71">
        <f t="shared" si="70"/>
        <v>32615</v>
      </c>
      <c r="R335" s="70">
        <f t="shared" si="69"/>
        <v>1989</v>
      </c>
      <c r="S335" s="70">
        <f t="shared" si="71"/>
        <v>4</v>
      </c>
      <c r="T335" s="70">
        <f t="shared" si="72"/>
        <v>17</v>
      </c>
      <c r="U335" s="70">
        <f t="shared" si="73"/>
        <v>1989</v>
      </c>
      <c r="V335" s="73">
        <v>4707288</v>
      </c>
      <c r="W335" s="70"/>
      <c r="X335" s="70"/>
      <c r="Y335" s="73">
        <v>0</v>
      </c>
      <c r="Z335" s="73">
        <f t="shared" si="74"/>
        <v>4707288</v>
      </c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3">
        <f t="shared" si="75"/>
        <v>0</v>
      </c>
      <c r="AP335" s="70"/>
      <c r="AQ335" s="74">
        <f t="shared" si="76"/>
        <v>4707288</v>
      </c>
      <c r="AR335" s="70" t="s">
        <v>872</v>
      </c>
      <c r="AS335" s="70"/>
      <c r="AT335" s="70"/>
      <c r="AU335" s="70"/>
      <c r="AV335" s="70"/>
      <c r="AW335" s="70"/>
      <c r="AX335" s="70" t="s">
        <v>873</v>
      </c>
      <c r="AY335" s="70"/>
      <c r="AZ335" s="70"/>
      <c r="BA335" s="70"/>
      <c r="BB335" s="70"/>
      <c r="BC335" s="70"/>
      <c r="BD335" s="72">
        <v>619.38</v>
      </c>
      <c r="BE335" s="70" t="s">
        <v>80</v>
      </c>
      <c r="BF335" s="73"/>
      <c r="BG335" s="70"/>
      <c r="BH335" s="70">
        <f t="shared" si="77"/>
        <v>31</v>
      </c>
      <c r="BI335" s="70" t="s">
        <v>873</v>
      </c>
      <c r="BJ335" s="74">
        <f t="shared" si="78"/>
        <v>0</v>
      </c>
      <c r="BK335" s="70"/>
      <c r="BL335" s="70" t="s">
        <v>1310</v>
      </c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</row>
    <row r="336" spans="1:76" x14ac:dyDescent="0.4">
      <c r="A336" s="70">
        <v>355</v>
      </c>
      <c r="B336" s="70" t="s">
        <v>644</v>
      </c>
      <c r="C336" s="70" t="s">
        <v>534</v>
      </c>
      <c r="D336" s="70"/>
      <c r="E336" s="70" t="s">
        <v>874</v>
      </c>
      <c r="F336" s="70"/>
      <c r="G336" s="94">
        <v>1</v>
      </c>
      <c r="H336" s="94">
        <v>7</v>
      </c>
      <c r="I336" s="70" t="s">
        <v>644</v>
      </c>
      <c r="J336" s="70"/>
      <c r="K336" s="70"/>
      <c r="L336" s="70"/>
      <c r="M336" s="70">
        <v>0</v>
      </c>
      <c r="N336" s="71">
        <v>37333</v>
      </c>
      <c r="O336" s="72">
        <v>65</v>
      </c>
      <c r="P336" s="71"/>
      <c r="Q336" s="71">
        <f t="shared" si="70"/>
        <v>37333</v>
      </c>
      <c r="R336" s="70">
        <f t="shared" si="69"/>
        <v>2002</v>
      </c>
      <c r="S336" s="70">
        <f t="shared" si="71"/>
        <v>3</v>
      </c>
      <c r="T336" s="70">
        <f t="shared" si="72"/>
        <v>18</v>
      </c>
      <c r="U336" s="70">
        <f t="shared" si="73"/>
        <v>2001</v>
      </c>
      <c r="V336" s="73">
        <v>338000</v>
      </c>
      <c r="W336" s="70"/>
      <c r="X336" s="70"/>
      <c r="Y336" s="73">
        <v>0</v>
      </c>
      <c r="Z336" s="73">
        <f t="shared" si="74"/>
        <v>338000</v>
      </c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3">
        <f t="shared" si="75"/>
        <v>0</v>
      </c>
      <c r="AP336" s="70"/>
      <c r="AQ336" s="74">
        <f t="shared" si="76"/>
        <v>338000</v>
      </c>
      <c r="AR336" s="70" t="s">
        <v>872</v>
      </c>
      <c r="AS336" s="70"/>
      <c r="AT336" s="70"/>
      <c r="AU336" s="70"/>
      <c r="AV336" s="70"/>
      <c r="AW336" s="70"/>
      <c r="AX336" s="70" t="s">
        <v>873</v>
      </c>
      <c r="AY336" s="70"/>
      <c r="AZ336" s="70"/>
      <c r="BA336" s="70"/>
      <c r="BB336" s="70"/>
      <c r="BC336" s="70"/>
      <c r="BD336" s="72">
        <v>65</v>
      </c>
      <c r="BE336" s="70" t="s">
        <v>80</v>
      </c>
      <c r="BF336" s="73"/>
      <c r="BG336" s="70"/>
      <c r="BH336" s="70">
        <f t="shared" si="77"/>
        <v>19</v>
      </c>
      <c r="BI336" s="70" t="s">
        <v>873</v>
      </c>
      <c r="BJ336" s="74">
        <f t="shared" si="78"/>
        <v>0</v>
      </c>
      <c r="BK336" s="70"/>
      <c r="BL336" s="70" t="s">
        <v>1311</v>
      </c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</row>
    <row r="337" spans="1:76" x14ac:dyDescent="0.4">
      <c r="A337" s="70">
        <v>356</v>
      </c>
      <c r="B337" s="70" t="s">
        <v>644</v>
      </c>
      <c r="C337" s="70" t="s">
        <v>535</v>
      </c>
      <c r="D337" s="70"/>
      <c r="E337" s="70" t="s">
        <v>874</v>
      </c>
      <c r="F337" s="70"/>
      <c r="G337" s="94">
        <v>1</v>
      </c>
      <c r="H337" s="94">
        <v>7</v>
      </c>
      <c r="I337" s="70" t="s">
        <v>644</v>
      </c>
      <c r="J337" s="70"/>
      <c r="K337" s="70"/>
      <c r="L337" s="70"/>
      <c r="M337" s="70">
        <v>0</v>
      </c>
      <c r="N337" s="71">
        <v>37333</v>
      </c>
      <c r="O337" s="72">
        <v>400</v>
      </c>
      <c r="P337" s="71"/>
      <c r="Q337" s="71">
        <f t="shared" si="70"/>
        <v>37333</v>
      </c>
      <c r="R337" s="70">
        <f t="shared" si="69"/>
        <v>2002</v>
      </c>
      <c r="S337" s="70">
        <f t="shared" si="71"/>
        <v>3</v>
      </c>
      <c r="T337" s="70">
        <f t="shared" si="72"/>
        <v>18</v>
      </c>
      <c r="U337" s="70">
        <f t="shared" si="73"/>
        <v>2001</v>
      </c>
      <c r="V337" s="73">
        <v>2080000</v>
      </c>
      <c r="W337" s="70"/>
      <c r="X337" s="70"/>
      <c r="Y337" s="73">
        <v>0</v>
      </c>
      <c r="Z337" s="73">
        <f t="shared" si="74"/>
        <v>2080000</v>
      </c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3">
        <f t="shared" si="75"/>
        <v>0</v>
      </c>
      <c r="AP337" s="70"/>
      <c r="AQ337" s="74">
        <f t="shared" si="76"/>
        <v>2080000</v>
      </c>
      <c r="AR337" s="70" t="s">
        <v>872</v>
      </c>
      <c r="AS337" s="70"/>
      <c r="AT337" s="70"/>
      <c r="AU337" s="70"/>
      <c r="AV337" s="70"/>
      <c r="AW337" s="70"/>
      <c r="AX337" s="70" t="s">
        <v>873</v>
      </c>
      <c r="AY337" s="70"/>
      <c r="AZ337" s="70"/>
      <c r="BA337" s="70"/>
      <c r="BB337" s="70"/>
      <c r="BC337" s="70"/>
      <c r="BD337" s="72">
        <v>400</v>
      </c>
      <c r="BE337" s="70" t="s">
        <v>80</v>
      </c>
      <c r="BF337" s="73"/>
      <c r="BG337" s="70"/>
      <c r="BH337" s="70">
        <f t="shared" si="77"/>
        <v>19</v>
      </c>
      <c r="BI337" s="70" t="s">
        <v>873</v>
      </c>
      <c r="BJ337" s="74">
        <f t="shared" si="78"/>
        <v>0</v>
      </c>
      <c r="BK337" s="70"/>
      <c r="BL337" s="70" t="s">
        <v>1312</v>
      </c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</row>
    <row r="338" spans="1:76" x14ac:dyDescent="0.4">
      <c r="A338" s="70">
        <v>357</v>
      </c>
      <c r="B338" s="70" t="s">
        <v>645</v>
      </c>
      <c r="C338" s="70" t="s">
        <v>536</v>
      </c>
      <c r="D338" s="70"/>
      <c r="E338" s="70" t="s">
        <v>874</v>
      </c>
      <c r="F338" s="70"/>
      <c r="G338" s="94">
        <v>1</v>
      </c>
      <c r="H338" s="94">
        <v>5</v>
      </c>
      <c r="I338" s="70" t="s">
        <v>645</v>
      </c>
      <c r="J338" s="70"/>
      <c r="K338" s="70"/>
      <c r="L338" s="70"/>
      <c r="M338" s="70">
        <v>0</v>
      </c>
      <c r="N338" s="71">
        <v>27120</v>
      </c>
      <c r="O338" s="72">
        <v>42</v>
      </c>
      <c r="P338" s="71"/>
      <c r="Q338" s="71">
        <f t="shared" si="70"/>
        <v>27120</v>
      </c>
      <c r="R338" s="70">
        <f t="shared" si="69"/>
        <v>1974</v>
      </c>
      <c r="S338" s="70">
        <f t="shared" si="71"/>
        <v>4</v>
      </c>
      <c r="T338" s="70">
        <f t="shared" si="72"/>
        <v>1</v>
      </c>
      <c r="U338" s="70">
        <f t="shared" si="73"/>
        <v>1974</v>
      </c>
      <c r="V338" s="73">
        <v>52668</v>
      </c>
      <c r="W338" s="70"/>
      <c r="X338" s="70"/>
      <c r="Y338" s="73">
        <v>0</v>
      </c>
      <c r="Z338" s="73">
        <f t="shared" si="74"/>
        <v>52668</v>
      </c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3">
        <f t="shared" si="75"/>
        <v>0</v>
      </c>
      <c r="AP338" s="70"/>
      <c r="AQ338" s="74">
        <f t="shared" si="76"/>
        <v>52668</v>
      </c>
      <c r="AR338" s="70" t="s">
        <v>872</v>
      </c>
      <c r="AS338" s="70"/>
      <c r="AT338" s="70"/>
      <c r="AU338" s="70"/>
      <c r="AV338" s="70"/>
      <c r="AW338" s="70"/>
      <c r="AX338" s="70" t="s">
        <v>873</v>
      </c>
      <c r="AY338" s="70"/>
      <c r="AZ338" s="70"/>
      <c r="BA338" s="70"/>
      <c r="BB338" s="70"/>
      <c r="BC338" s="70"/>
      <c r="BD338" s="72">
        <v>42</v>
      </c>
      <c r="BE338" s="70" t="s">
        <v>80</v>
      </c>
      <c r="BF338" s="73"/>
      <c r="BG338" s="70"/>
      <c r="BH338" s="70">
        <f t="shared" si="77"/>
        <v>46</v>
      </c>
      <c r="BI338" s="70" t="s">
        <v>873</v>
      </c>
      <c r="BJ338" s="74">
        <f t="shared" si="78"/>
        <v>0</v>
      </c>
      <c r="BK338" s="70"/>
      <c r="BL338" s="70" t="s">
        <v>1313</v>
      </c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</row>
    <row r="339" spans="1:76" x14ac:dyDescent="0.4">
      <c r="A339" s="70">
        <v>358</v>
      </c>
      <c r="B339" s="70" t="s">
        <v>646</v>
      </c>
      <c r="C339" s="70" t="s">
        <v>537</v>
      </c>
      <c r="D339" s="70"/>
      <c r="E339" s="70" t="s">
        <v>874</v>
      </c>
      <c r="F339" s="70"/>
      <c r="G339" s="94">
        <v>1</v>
      </c>
      <c r="H339" s="94">
        <v>5</v>
      </c>
      <c r="I339" s="70" t="s">
        <v>646</v>
      </c>
      <c r="J339" s="70"/>
      <c r="K339" s="70"/>
      <c r="L339" s="70"/>
      <c r="M339" s="70">
        <v>0</v>
      </c>
      <c r="N339" s="71">
        <v>26724</v>
      </c>
      <c r="O339" s="72">
        <v>25</v>
      </c>
      <c r="P339" s="71"/>
      <c r="Q339" s="71">
        <f t="shared" si="70"/>
        <v>26724</v>
      </c>
      <c r="R339" s="70">
        <f t="shared" si="69"/>
        <v>1973</v>
      </c>
      <c r="S339" s="70">
        <f t="shared" si="71"/>
        <v>3</v>
      </c>
      <c r="T339" s="70">
        <f t="shared" si="72"/>
        <v>1</v>
      </c>
      <c r="U339" s="70">
        <f t="shared" si="73"/>
        <v>1972</v>
      </c>
      <c r="V339" s="73">
        <v>31350</v>
      </c>
      <c r="W339" s="70"/>
      <c r="X339" s="70"/>
      <c r="Y339" s="73">
        <v>0</v>
      </c>
      <c r="Z339" s="73">
        <f t="shared" si="74"/>
        <v>31350</v>
      </c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3">
        <f t="shared" si="75"/>
        <v>0</v>
      </c>
      <c r="AP339" s="70"/>
      <c r="AQ339" s="74">
        <f t="shared" si="76"/>
        <v>31350</v>
      </c>
      <c r="AR339" s="70" t="s">
        <v>872</v>
      </c>
      <c r="AS339" s="70"/>
      <c r="AT339" s="70"/>
      <c r="AU339" s="70"/>
      <c r="AV339" s="70"/>
      <c r="AW339" s="70"/>
      <c r="AX339" s="70" t="s">
        <v>873</v>
      </c>
      <c r="AY339" s="70"/>
      <c r="AZ339" s="70"/>
      <c r="BA339" s="70"/>
      <c r="BB339" s="70"/>
      <c r="BC339" s="70"/>
      <c r="BD339" s="72">
        <v>25</v>
      </c>
      <c r="BE339" s="70" t="s">
        <v>80</v>
      </c>
      <c r="BF339" s="73"/>
      <c r="BG339" s="70"/>
      <c r="BH339" s="70">
        <f t="shared" si="77"/>
        <v>48</v>
      </c>
      <c r="BI339" s="70" t="s">
        <v>873</v>
      </c>
      <c r="BJ339" s="74">
        <f t="shared" si="78"/>
        <v>0</v>
      </c>
      <c r="BK339" s="70"/>
      <c r="BL339" s="70" t="s">
        <v>1314</v>
      </c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</row>
    <row r="340" spans="1:76" x14ac:dyDescent="0.4">
      <c r="A340" s="70">
        <v>359</v>
      </c>
      <c r="B340" s="70" t="s">
        <v>647</v>
      </c>
      <c r="C340" s="70" t="s">
        <v>538</v>
      </c>
      <c r="D340" s="70"/>
      <c r="E340" s="70" t="s">
        <v>874</v>
      </c>
      <c r="F340" s="70"/>
      <c r="G340" s="94">
        <v>1</v>
      </c>
      <c r="H340" s="94">
        <v>5</v>
      </c>
      <c r="I340" s="70" t="s">
        <v>647</v>
      </c>
      <c r="J340" s="70"/>
      <c r="K340" s="70"/>
      <c r="L340" s="70"/>
      <c r="M340" s="70">
        <v>0</v>
      </c>
      <c r="N340" s="71">
        <v>27120</v>
      </c>
      <c r="O340" s="72">
        <v>12005</v>
      </c>
      <c r="P340" s="71"/>
      <c r="Q340" s="71">
        <f t="shared" si="70"/>
        <v>27120</v>
      </c>
      <c r="R340" s="70">
        <f t="shared" si="69"/>
        <v>1974</v>
      </c>
      <c r="S340" s="70">
        <f t="shared" si="71"/>
        <v>4</v>
      </c>
      <c r="T340" s="70">
        <f t="shared" si="72"/>
        <v>1</v>
      </c>
      <c r="U340" s="70">
        <f t="shared" si="73"/>
        <v>1974</v>
      </c>
      <c r="V340" s="73">
        <v>15054270</v>
      </c>
      <c r="W340" s="70"/>
      <c r="X340" s="70"/>
      <c r="Y340" s="73">
        <v>0</v>
      </c>
      <c r="Z340" s="73">
        <f t="shared" si="74"/>
        <v>15054270</v>
      </c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3">
        <f t="shared" si="75"/>
        <v>0</v>
      </c>
      <c r="AP340" s="70"/>
      <c r="AQ340" s="74">
        <f t="shared" si="76"/>
        <v>15054270</v>
      </c>
      <c r="AR340" s="70" t="s">
        <v>872</v>
      </c>
      <c r="AS340" s="70"/>
      <c r="AT340" s="70"/>
      <c r="AU340" s="70"/>
      <c r="AV340" s="70"/>
      <c r="AW340" s="70"/>
      <c r="AX340" s="70" t="s">
        <v>873</v>
      </c>
      <c r="AY340" s="70"/>
      <c r="AZ340" s="70"/>
      <c r="BA340" s="70"/>
      <c r="BB340" s="70"/>
      <c r="BC340" s="70"/>
      <c r="BD340" s="72">
        <v>12005</v>
      </c>
      <c r="BE340" s="70" t="s">
        <v>80</v>
      </c>
      <c r="BF340" s="73"/>
      <c r="BG340" s="70"/>
      <c r="BH340" s="70">
        <f t="shared" si="77"/>
        <v>46</v>
      </c>
      <c r="BI340" s="70" t="s">
        <v>873</v>
      </c>
      <c r="BJ340" s="74">
        <f t="shared" si="78"/>
        <v>0</v>
      </c>
      <c r="BK340" s="70"/>
      <c r="BL340" s="70" t="s">
        <v>1315</v>
      </c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</row>
    <row r="341" spans="1:76" x14ac:dyDescent="0.4">
      <c r="A341" s="70">
        <v>360</v>
      </c>
      <c r="B341" s="70" t="s">
        <v>648</v>
      </c>
      <c r="C341" s="70" t="s">
        <v>539</v>
      </c>
      <c r="D341" s="70"/>
      <c r="E341" s="70" t="s">
        <v>874</v>
      </c>
      <c r="F341" s="70"/>
      <c r="G341" s="94">
        <v>1</v>
      </c>
      <c r="H341" s="94">
        <v>5</v>
      </c>
      <c r="I341" s="70" t="s">
        <v>648</v>
      </c>
      <c r="J341" s="70"/>
      <c r="K341" s="70"/>
      <c r="L341" s="70"/>
      <c r="M341" s="70">
        <v>0</v>
      </c>
      <c r="N341" s="71">
        <v>20180</v>
      </c>
      <c r="O341" s="72">
        <v>1758</v>
      </c>
      <c r="P341" s="71"/>
      <c r="Q341" s="71">
        <f t="shared" si="70"/>
        <v>20180</v>
      </c>
      <c r="R341" s="70">
        <f t="shared" si="69"/>
        <v>1955</v>
      </c>
      <c r="S341" s="70">
        <f t="shared" si="71"/>
        <v>4</v>
      </c>
      <c r="T341" s="70">
        <f t="shared" si="72"/>
        <v>1</v>
      </c>
      <c r="U341" s="70">
        <f t="shared" si="73"/>
        <v>1955</v>
      </c>
      <c r="V341" s="73">
        <v>2204532</v>
      </c>
      <c r="W341" s="70"/>
      <c r="X341" s="70"/>
      <c r="Y341" s="73">
        <v>0</v>
      </c>
      <c r="Z341" s="73">
        <f t="shared" si="74"/>
        <v>2204532</v>
      </c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3">
        <f t="shared" si="75"/>
        <v>0</v>
      </c>
      <c r="AP341" s="70"/>
      <c r="AQ341" s="74">
        <f t="shared" si="76"/>
        <v>2204532</v>
      </c>
      <c r="AR341" s="70" t="s">
        <v>872</v>
      </c>
      <c r="AS341" s="70"/>
      <c r="AT341" s="70"/>
      <c r="AU341" s="70"/>
      <c r="AV341" s="70"/>
      <c r="AW341" s="70"/>
      <c r="AX341" s="70" t="s">
        <v>873</v>
      </c>
      <c r="AY341" s="70"/>
      <c r="AZ341" s="70"/>
      <c r="BA341" s="70"/>
      <c r="BB341" s="70"/>
      <c r="BC341" s="70"/>
      <c r="BD341" s="72">
        <v>1758</v>
      </c>
      <c r="BE341" s="70" t="s">
        <v>80</v>
      </c>
      <c r="BF341" s="73"/>
      <c r="BG341" s="70"/>
      <c r="BH341" s="70">
        <f t="shared" si="77"/>
        <v>65</v>
      </c>
      <c r="BI341" s="70" t="s">
        <v>873</v>
      </c>
      <c r="BJ341" s="74">
        <f t="shared" si="78"/>
        <v>0</v>
      </c>
      <c r="BK341" s="70"/>
      <c r="BL341" s="70" t="s">
        <v>1316</v>
      </c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</row>
    <row r="342" spans="1:76" x14ac:dyDescent="0.4">
      <c r="A342" s="70">
        <v>361</v>
      </c>
      <c r="B342" s="70" t="s">
        <v>649</v>
      </c>
      <c r="C342" s="70" t="s">
        <v>540</v>
      </c>
      <c r="D342" s="70"/>
      <c r="E342" s="70" t="s">
        <v>878</v>
      </c>
      <c r="F342" s="70"/>
      <c r="G342" s="94">
        <v>1</v>
      </c>
      <c r="H342" s="94">
        <v>5</v>
      </c>
      <c r="I342" s="70" t="s">
        <v>649</v>
      </c>
      <c r="J342" s="70"/>
      <c r="K342" s="70"/>
      <c r="L342" s="70"/>
      <c r="M342" s="70">
        <v>0</v>
      </c>
      <c r="N342" s="71">
        <v>41381</v>
      </c>
      <c r="O342" s="72">
        <v>406.52</v>
      </c>
      <c r="P342" s="71"/>
      <c r="Q342" s="71">
        <f t="shared" si="70"/>
        <v>41381</v>
      </c>
      <c r="R342" s="70">
        <f t="shared" si="69"/>
        <v>2013</v>
      </c>
      <c r="S342" s="70">
        <f t="shared" si="71"/>
        <v>4</v>
      </c>
      <c r="T342" s="70">
        <f t="shared" si="72"/>
        <v>17</v>
      </c>
      <c r="U342" s="70">
        <f t="shared" si="73"/>
        <v>2013</v>
      </c>
      <c r="V342" s="73">
        <v>1910644</v>
      </c>
      <c r="W342" s="70"/>
      <c r="X342" s="70"/>
      <c r="Y342" s="73">
        <v>0</v>
      </c>
      <c r="Z342" s="73">
        <f t="shared" si="74"/>
        <v>1910644</v>
      </c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3">
        <f t="shared" si="75"/>
        <v>0</v>
      </c>
      <c r="AP342" s="70"/>
      <c r="AQ342" s="74">
        <f t="shared" si="76"/>
        <v>1910644</v>
      </c>
      <c r="AR342" s="70" t="s">
        <v>872</v>
      </c>
      <c r="AS342" s="70"/>
      <c r="AT342" s="70"/>
      <c r="AU342" s="70"/>
      <c r="AV342" s="70"/>
      <c r="AW342" s="70"/>
      <c r="AX342" s="70" t="s">
        <v>873</v>
      </c>
      <c r="AY342" s="70"/>
      <c r="AZ342" s="70"/>
      <c r="BA342" s="70"/>
      <c r="BB342" s="70"/>
      <c r="BC342" s="70"/>
      <c r="BD342" s="72">
        <v>406.52</v>
      </c>
      <c r="BE342" s="70" t="s">
        <v>80</v>
      </c>
      <c r="BF342" s="73"/>
      <c r="BG342" s="70"/>
      <c r="BH342" s="70">
        <f t="shared" si="77"/>
        <v>7</v>
      </c>
      <c r="BI342" s="70" t="s">
        <v>873</v>
      </c>
      <c r="BJ342" s="74">
        <f t="shared" si="78"/>
        <v>0</v>
      </c>
      <c r="BK342" s="70"/>
      <c r="BL342" s="70" t="s">
        <v>1317</v>
      </c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</row>
    <row r="343" spans="1:76" x14ac:dyDescent="0.4">
      <c r="A343" s="70">
        <v>362</v>
      </c>
      <c r="B343" s="70" t="s">
        <v>649</v>
      </c>
      <c r="C343" s="70" t="s">
        <v>541</v>
      </c>
      <c r="D343" s="70"/>
      <c r="E343" s="70" t="s">
        <v>878</v>
      </c>
      <c r="F343" s="70"/>
      <c r="G343" s="94">
        <v>1</v>
      </c>
      <c r="H343" s="94">
        <v>5</v>
      </c>
      <c r="I343" s="70" t="s">
        <v>649</v>
      </c>
      <c r="J343" s="70"/>
      <c r="K343" s="70"/>
      <c r="L343" s="70"/>
      <c r="M343" s="70">
        <v>0</v>
      </c>
      <c r="N343" s="71">
        <v>41381</v>
      </c>
      <c r="O343" s="72">
        <v>580.13</v>
      </c>
      <c r="P343" s="71"/>
      <c r="Q343" s="71">
        <f t="shared" si="70"/>
        <v>41381</v>
      </c>
      <c r="R343" s="70">
        <f t="shared" si="69"/>
        <v>2013</v>
      </c>
      <c r="S343" s="70">
        <f t="shared" si="71"/>
        <v>4</v>
      </c>
      <c r="T343" s="70">
        <f t="shared" si="72"/>
        <v>17</v>
      </c>
      <c r="U343" s="70">
        <f t="shared" si="73"/>
        <v>2013</v>
      </c>
      <c r="V343" s="73">
        <v>2726611</v>
      </c>
      <c r="W343" s="70"/>
      <c r="X343" s="70"/>
      <c r="Y343" s="73">
        <v>0</v>
      </c>
      <c r="Z343" s="73">
        <f t="shared" si="74"/>
        <v>2726611</v>
      </c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3">
        <f t="shared" si="75"/>
        <v>0</v>
      </c>
      <c r="AP343" s="70"/>
      <c r="AQ343" s="74">
        <f t="shared" si="76"/>
        <v>2726611</v>
      </c>
      <c r="AR343" s="70" t="s">
        <v>872</v>
      </c>
      <c r="AS343" s="70"/>
      <c r="AT343" s="70"/>
      <c r="AU343" s="70"/>
      <c r="AV343" s="70"/>
      <c r="AW343" s="70"/>
      <c r="AX343" s="70" t="s">
        <v>873</v>
      </c>
      <c r="AY343" s="70"/>
      <c r="AZ343" s="70"/>
      <c r="BA343" s="70"/>
      <c r="BB343" s="70"/>
      <c r="BC343" s="70"/>
      <c r="BD343" s="72">
        <v>580.13</v>
      </c>
      <c r="BE343" s="70" t="s">
        <v>80</v>
      </c>
      <c r="BF343" s="73"/>
      <c r="BG343" s="70"/>
      <c r="BH343" s="70">
        <f t="shared" si="77"/>
        <v>7</v>
      </c>
      <c r="BI343" s="70" t="s">
        <v>873</v>
      </c>
      <c r="BJ343" s="74">
        <f t="shared" si="78"/>
        <v>0</v>
      </c>
      <c r="BK343" s="70"/>
      <c r="BL343" s="70" t="s">
        <v>1318</v>
      </c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</row>
    <row r="344" spans="1:76" x14ac:dyDescent="0.4">
      <c r="A344" s="70">
        <v>363</v>
      </c>
      <c r="B344" s="70" t="s">
        <v>649</v>
      </c>
      <c r="C344" s="70" t="s">
        <v>542</v>
      </c>
      <c r="D344" s="70"/>
      <c r="E344" s="70" t="s">
        <v>878</v>
      </c>
      <c r="F344" s="70"/>
      <c r="G344" s="94">
        <v>1</v>
      </c>
      <c r="H344" s="94">
        <v>5</v>
      </c>
      <c r="I344" s="70" t="s">
        <v>649</v>
      </c>
      <c r="J344" s="70"/>
      <c r="K344" s="70"/>
      <c r="L344" s="70"/>
      <c r="M344" s="70">
        <v>0</v>
      </c>
      <c r="N344" s="71">
        <v>41388</v>
      </c>
      <c r="O344" s="72">
        <v>203.28</v>
      </c>
      <c r="P344" s="71"/>
      <c r="Q344" s="71">
        <f t="shared" si="70"/>
        <v>41388</v>
      </c>
      <c r="R344" s="70">
        <f t="shared" si="69"/>
        <v>2013</v>
      </c>
      <c r="S344" s="70">
        <f t="shared" si="71"/>
        <v>4</v>
      </c>
      <c r="T344" s="70">
        <f t="shared" si="72"/>
        <v>24</v>
      </c>
      <c r="U344" s="70">
        <f t="shared" si="73"/>
        <v>2013</v>
      </c>
      <c r="V344" s="73">
        <v>955416</v>
      </c>
      <c r="W344" s="70"/>
      <c r="X344" s="70"/>
      <c r="Y344" s="73">
        <v>0</v>
      </c>
      <c r="Z344" s="73">
        <f t="shared" si="74"/>
        <v>955416</v>
      </c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3">
        <f t="shared" si="75"/>
        <v>0</v>
      </c>
      <c r="AP344" s="70"/>
      <c r="AQ344" s="74">
        <f t="shared" si="76"/>
        <v>955416</v>
      </c>
      <c r="AR344" s="70" t="s">
        <v>872</v>
      </c>
      <c r="AS344" s="70"/>
      <c r="AT344" s="70"/>
      <c r="AU344" s="70"/>
      <c r="AV344" s="70"/>
      <c r="AW344" s="70"/>
      <c r="AX344" s="70" t="s">
        <v>873</v>
      </c>
      <c r="AY344" s="70"/>
      <c r="AZ344" s="70"/>
      <c r="BA344" s="70"/>
      <c r="BB344" s="70"/>
      <c r="BC344" s="70"/>
      <c r="BD344" s="72">
        <v>203.28</v>
      </c>
      <c r="BE344" s="70" t="s">
        <v>80</v>
      </c>
      <c r="BF344" s="73"/>
      <c r="BG344" s="70"/>
      <c r="BH344" s="70">
        <f t="shared" si="77"/>
        <v>7</v>
      </c>
      <c r="BI344" s="70" t="s">
        <v>873</v>
      </c>
      <c r="BJ344" s="74">
        <f t="shared" si="78"/>
        <v>0</v>
      </c>
      <c r="BK344" s="70"/>
      <c r="BL344" s="70" t="s">
        <v>1319</v>
      </c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</row>
    <row r="345" spans="1:76" x14ac:dyDescent="0.4">
      <c r="A345" s="70">
        <v>364</v>
      </c>
      <c r="B345" s="70" t="s">
        <v>649</v>
      </c>
      <c r="C345" s="70" t="s">
        <v>543</v>
      </c>
      <c r="D345" s="70"/>
      <c r="E345" s="70" t="s">
        <v>878</v>
      </c>
      <c r="F345" s="70"/>
      <c r="G345" s="94">
        <v>1</v>
      </c>
      <c r="H345" s="94">
        <v>5</v>
      </c>
      <c r="I345" s="70" t="s">
        <v>649</v>
      </c>
      <c r="J345" s="70"/>
      <c r="K345" s="70"/>
      <c r="L345" s="70"/>
      <c r="M345" s="70">
        <v>0</v>
      </c>
      <c r="N345" s="71">
        <v>41401</v>
      </c>
      <c r="O345" s="72">
        <v>150.85</v>
      </c>
      <c r="P345" s="71"/>
      <c r="Q345" s="71">
        <f t="shared" si="70"/>
        <v>41401</v>
      </c>
      <c r="R345" s="70">
        <f t="shared" si="69"/>
        <v>2013</v>
      </c>
      <c r="S345" s="70">
        <f t="shared" si="71"/>
        <v>5</v>
      </c>
      <c r="T345" s="70">
        <f t="shared" si="72"/>
        <v>7</v>
      </c>
      <c r="U345" s="70">
        <f t="shared" si="73"/>
        <v>2013</v>
      </c>
      <c r="V345" s="73">
        <v>708995</v>
      </c>
      <c r="W345" s="70"/>
      <c r="X345" s="70"/>
      <c r="Y345" s="73">
        <v>0</v>
      </c>
      <c r="Z345" s="73">
        <f t="shared" si="74"/>
        <v>708995</v>
      </c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3">
        <f t="shared" si="75"/>
        <v>0</v>
      </c>
      <c r="AP345" s="70"/>
      <c r="AQ345" s="74">
        <f t="shared" si="76"/>
        <v>708995</v>
      </c>
      <c r="AR345" s="70" t="s">
        <v>872</v>
      </c>
      <c r="AS345" s="70"/>
      <c r="AT345" s="70"/>
      <c r="AU345" s="70"/>
      <c r="AV345" s="70"/>
      <c r="AW345" s="70"/>
      <c r="AX345" s="70" t="s">
        <v>873</v>
      </c>
      <c r="AY345" s="70"/>
      <c r="AZ345" s="70"/>
      <c r="BA345" s="70"/>
      <c r="BB345" s="70"/>
      <c r="BC345" s="70"/>
      <c r="BD345" s="72">
        <v>150.85</v>
      </c>
      <c r="BE345" s="70" t="s">
        <v>80</v>
      </c>
      <c r="BF345" s="73"/>
      <c r="BG345" s="70"/>
      <c r="BH345" s="70">
        <f t="shared" si="77"/>
        <v>7</v>
      </c>
      <c r="BI345" s="70" t="s">
        <v>873</v>
      </c>
      <c r="BJ345" s="74">
        <f t="shared" si="78"/>
        <v>0</v>
      </c>
      <c r="BK345" s="70"/>
      <c r="BL345" s="70" t="s">
        <v>1320</v>
      </c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</row>
    <row r="346" spans="1:76" x14ac:dyDescent="0.4">
      <c r="A346" s="70">
        <v>365</v>
      </c>
      <c r="B346" s="70" t="s">
        <v>649</v>
      </c>
      <c r="C346" s="70" t="s">
        <v>544</v>
      </c>
      <c r="D346" s="70"/>
      <c r="E346" s="70" t="s">
        <v>878</v>
      </c>
      <c r="F346" s="70"/>
      <c r="G346" s="94">
        <v>1</v>
      </c>
      <c r="H346" s="94">
        <v>5</v>
      </c>
      <c r="I346" s="70" t="s">
        <v>649</v>
      </c>
      <c r="J346" s="70"/>
      <c r="K346" s="70"/>
      <c r="L346" s="70"/>
      <c r="M346" s="70">
        <v>0</v>
      </c>
      <c r="N346" s="71">
        <v>41471</v>
      </c>
      <c r="O346" s="72">
        <v>123.06</v>
      </c>
      <c r="P346" s="71"/>
      <c r="Q346" s="71">
        <f t="shared" si="70"/>
        <v>41471</v>
      </c>
      <c r="R346" s="70">
        <f t="shared" si="69"/>
        <v>2013</v>
      </c>
      <c r="S346" s="70">
        <f t="shared" si="71"/>
        <v>7</v>
      </c>
      <c r="T346" s="70">
        <f t="shared" si="72"/>
        <v>16</v>
      </c>
      <c r="U346" s="70">
        <f t="shared" si="73"/>
        <v>2013</v>
      </c>
      <c r="V346" s="73">
        <v>578382</v>
      </c>
      <c r="W346" s="70"/>
      <c r="X346" s="70"/>
      <c r="Y346" s="73">
        <v>0</v>
      </c>
      <c r="Z346" s="73">
        <f t="shared" si="74"/>
        <v>578382</v>
      </c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3">
        <f t="shared" si="75"/>
        <v>0</v>
      </c>
      <c r="AP346" s="70"/>
      <c r="AQ346" s="74">
        <f t="shared" si="76"/>
        <v>578382</v>
      </c>
      <c r="AR346" s="70" t="s">
        <v>872</v>
      </c>
      <c r="AS346" s="70"/>
      <c r="AT346" s="70"/>
      <c r="AU346" s="70"/>
      <c r="AV346" s="70"/>
      <c r="AW346" s="70"/>
      <c r="AX346" s="70" t="s">
        <v>873</v>
      </c>
      <c r="AY346" s="70"/>
      <c r="AZ346" s="70"/>
      <c r="BA346" s="70"/>
      <c r="BB346" s="70"/>
      <c r="BC346" s="70"/>
      <c r="BD346" s="72">
        <v>123.06</v>
      </c>
      <c r="BE346" s="70" t="s">
        <v>80</v>
      </c>
      <c r="BF346" s="73"/>
      <c r="BG346" s="70"/>
      <c r="BH346" s="70">
        <f t="shared" si="77"/>
        <v>7</v>
      </c>
      <c r="BI346" s="70" t="s">
        <v>873</v>
      </c>
      <c r="BJ346" s="74">
        <f t="shared" si="78"/>
        <v>0</v>
      </c>
      <c r="BK346" s="70"/>
      <c r="BL346" s="70" t="s">
        <v>1321</v>
      </c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</row>
    <row r="347" spans="1:76" x14ac:dyDescent="0.4">
      <c r="A347" s="70">
        <v>366</v>
      </c>
      <c r="B347" s="70" t="s">
        <v>650</v>
      </c>
      <c r="C347" s="70" t="s">
        <v>545</v>
      </c>
      <c r="D347" s="70"/>
      <c r="E347" s="70" t="s">
        <v>874</v>
      </c>
      <c r="F347" s="70"/>
      <c r="G347" s="94">
        <v>1</v>
      </c>
      <c r="H347" s="94">
        <v>7</v>
      </c>
      <c r="I347" s="70" t="s">
        <v>650</v>
      </c>
      <c r="J347" s="70"/>
      <c r="K347" s="70"/>
      <c r="L347" s="70"/>
      <c r="M347" s="70">
        <v>0</v>
      </c>
      <c r="N347" s="71">
        <v>20198</v>
      </c>
      <c r="O347" s="72">
        <v>271</v>
      </c>
      <c r="P347" s="71"/>
      <c r="Q347" s="71">
        <f t="shared" si="70"/>
        <v>20198</v>
      </c>
      <c r="R347" s="70">
        <f t="shared" si="69"/>
        <v>1955</v>
      </c>
      <c r="S347" s="70">
        <f t="shared" si="71"/>
        <v>4</v>
      </c>
      <c r="T347" s="70">
        <f t="shared" si="72"/>
        <v>19</v>
      </c>
      <c r="U347" s="70">
        <f t="shared" si="73"/>
        <v>1955</v>
      </c>
      <c r="V347" s="73">
        <v>14092</v>
      </c>
      <c r="W347" s="70"/>
      <c r="X347" s="70"/>
      <c r="Y347" s="73">
        <v>0</v>
      </c>
      <c r="Z347" s="73">
        <f t="shared" si="74"/>
        <v>14092</v>
      </c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3">
        <f t="shared" si="75"/>
        <v>0</v>
      </c>
      <c r="AP347" s="70"/>
      <c r="AQ347" s="74">
        <f t="shared" si="76"/>
        <v>14092</v>
      </c>
      <c r="AR347" s="70" t="s">
        <v>872</v>
      </c>
      <c r="AS347" s="70"/>
      <c r="AT347" s="70"/>
      <c r="AU347" s="70"/>
      <c r="AV347" s="70"/>
      <c r="AW347" s="70"/>
      <c r="AX347" s="70" t="s">
        <v>873</v>
      </c>
      <c r="AY347" s="70"/>
      <c r="AZ347" s="70"/>
      <c r="BA347" s="70"/>
      <c r="BB347" s="70"/>
      <c r="BC347" s="70"/>
      <c r="BD347" s="72">
        <v>271</v>
      </c>
      <c r="BE347" s="70" t="s">
        <v>80</v>
      </c>
      <c r="BF347" s="73"/>
      <c r="BG347" s="70"/>
      <c r="BH347" s="70">
        <f t="shared" si="77"/>
        <v>65</v>
      </c>
      <c r="BI347" s="70" t="s">
        <v>873</v>
      </c>
      <c r="BJ347" s="74">
        <f t="shared" si="78"/>
        <v>0</v>
      </c>
      <c r="BK347" s="70"/>
      <c r="BL347" s="70" t="s">
        <v>1322</v>
      </c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</row>
    <row r="348" spans="1:76" x14ac:dyDescent="0.4">
      <c r="A348" s="70">
        <v>367</v>
      </c>
      <c r="B348" s="70" t="s">
        <v>104</v>
      </c>
      <c r="C348" s="70" t="s">
        <v>546</v>
      </c>
      <c r="D348" s="70"/>
      <c r="E348" s="70" t="s">
        <v>874</v>
      </c>
      <c r="F348" s="70"/>
      <c r="G348" s="94">
        <v>1</v>
      </c>
      <c r="H348" s="94">
        <v>7</v>
      </c>
      <c r="I348" s="70" t="s">
        <v>104</v>
      </c>
      <c r="J348" s="70"/>
      <c r="K348" s="70"/>
      <c r="L348" s="70"/>
      <c r="M348" s="70">
        <v>0</v>
      </c>
      <c r="N348" s="71">
        <v>39847</v>
      </c>
      <c r="O348" s="72">
        <v>1467</v>
      </c>
      <c r="P348" s="71"/>
      <c r="Q348" s="71">
        <f t="shared" si="70"/>
        <v>39847</v>
      </c>
      <c r="R348" s="70">
        <f t="shared" si="69"/>
        <v>2009</v>
      </c>
      <c r="S348" s="70">
        <f t="shared" si="71"/>
        <v>2</v>
      </c>
      <c r="T348" s="70">
        <f t="shared" si="72"/>
        <v>3</v>
      </c>
      <c r="U348" s="70">
        <f t="shared" si="73"/>
        <v>2008</v>
      </c>
      <c r="V348" s="73">
        <v>76284</v>
      </c>
      <c r="W348" s="70"/>
      <c r="X348" s="70"/>
      <c r="Y348" s="73">
        <v>0</v>
      </c>
      <c r="Z348" s="73">
        <f t="shared" si="74"/>
        <v>76284</v>
      </c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3">
        <f t="shared" si="75"/>
        <v>0</v>
      </c>
      <c r="AP348" s="70"/>
      <c r="AQ348" s="74">
        <f t="shared" si="76"/>
        <v>76284</v>
      </c>
      <c r="AR348" s="70" t="s">
        <v>872</v>
      </c>
      <c r="AS348" s="70"/>
      <c r="AT348" s="70"/>
      <c r="AU348" s="70"/>
      <c r="AV348" s="70"/>
      <c r="AW348" s="70"/>
      <c r="AX348" s="70" t="s">
        <v>873</v>
      </c>
      <c r="AY348" s="70"/>
      <c r="AZ348" s="70"/>
      <c r="BA348" s="70"/>
      <c r="BB348" s="70"/>
      <c r="BC348" s="70"/>
      <c r="BD348" s="72">
        <v>1467</v>
      </c>
      <c r="BE348" s="70" t="s">
        <v>80</v>
      </c>
      <c r="BF348" s="73"/>
      <c r="BG348" s="70"/>
      <c r="BH348" s="70">
        <f t="shared" si="77"/>
        <v>12</v>
      </c>
      <c r="BI348" s="70" t="s">
        <v>873</v>
      </c>
      <c r="BJ348" s="74">
        <f t="shared" si="78"/>
        <v>0</v>
      </c>
      <c r="BK348" s="70"/>
      <c r="BL348" s="70" t="s">
        <v>1323</v>
      </c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</row>
    <row r="349" spans="1:76" x14ac:dyDescent="0.4">
      <c r="A349" s="70">
        <v>368</v>
      </c>
      <c r="B349" s="70" t="s">
        <v>651</v>
      </c>
      <c r="C349" s="70" t="s">
        <v>547</v>
      </c>
      <c r="D349" s="70"/>
      <c r="E349" s="70" t="s">
        <v>874</v>
      </c>
      <c r="F349" s="70"/>
      <c r="G349" s="94">
        <v>1</v>
      </c>
      <c r="H349" s="94">
        <v>7</v>
      </c>
      <c r="I349" s="70" t="s">
        <v>651</v>
      </c>
      <c r="J349" s="70"/>
      <c r="K349" s="70"/>
      <c r="L349" s="70"/>
      <c r="M349" s="70">
        <v>0</v>
      </c>
      <c r="N349" s="71">
        <v>33353</v>
      </c>
      <c r="O349" s="72">
        <v>1009.7</v>
      </c>
      <c r="P349" s="71"/>
      <c r="Q349" s="71">
        <f t="shared" si="70"/>
        <v>33353</v>
      </c>
      <c r="R349" s="70">
        <f t="shared" si="69"/>
        <v>1991</v>
      </c>
      <c r="S349" s="70">
        <f t="shared" si="71"/>
        <v>4</v>
      </c>
      <c r="T349" s="70">
        <f t="shared" si="72"/>
        <v>25</v>
      </c>
      <c r="U349" s="70">
        <f t="shared" si="73"/>
        <v>1991</v>
      </c>
      <c r="V349" s="73">
        <v>7269840</v>
      </c>
      <c r="W349" s="70"/>
      <c r="X349" s="70"/>
      <c r="Y349" s="73">
        <v>0</v>
      </c>
      <c r="Z349" s="73">
        <f t="shared" si="74"/>
        <v>7269840</v>
      </c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3">
        <f t="shared" si="75"/>
        <v>0</v>
      </c>
      <c r="AP349" s="70"/>
      <c r="AQ349" s="74">
        <f t="shared" si="76"/>
        <v>7269840</v>
      </c>
      <c r="AR349" s="70" t="s">
        <v>872</v>
      </c>
      <c r="AS349" s="70"/>
      <c r="AT349" s="70"/>
      <c r="AU349" s="70"/>
      <c r="AV349" s="70"/>
      <c r="AW349" s="70"/>
      <c r="AX349" s="70" t="s">
        <v>873</v>
      </c>
      <c r="AY349" s="70"/>
      <c r="AZ349" s="70"/>
      <c r="BA349" s="70"/>
      <c r="BB349" s="70"/>
      <c r="BC349" s="70"/>
      <c r="BD349" s="72">
        <v>1009.7</v>
      </c>
      <c r="BE349" s="70" t="s">
        <v>80</v>
      </c>
      <c r="BF349" s="73"/>
      <c r="BG349" s="70"/>
      <c r="BH349" s="70">
        <f t="shared" si="77"/>
        <v>29</v>
      </c>
      <c r="BI349" s="70" t="s">
        <v>873</v>
      </c>
      <c r="BJ349" s="74">
        <f t="shared" si="78"/>
        <v>0</v>
      </c>
      <c r="BK349" s="70"/>
      <c r="BL349" s="70" t="s">
        <v>1324</v>
      </c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</row>
    <row r="350" spans="1:76" x14ac:dyDescent="0.4">
      <c r="A350" s="70">
        <v>369</v>
      </c>
      <c r="B350" s="70" t="s">
        <v>651</v>
      </c>
      <c r="C350" s="70" t="s">
        <v>548</v>
      </c>
      <c r="D350" s="70"/>
      <c r="E350" s="70" t="s">
        <v>874</v>
      </c>
      <c r="F350" s="70"/>
      <c r="G350" s="94">
        <v>1</v>
      </c>
      <c r="H350" s="94">
        <v>7</v>
      </c>
      <c r="I350" s="70" t="s">
        <v>651</v>
      </c>
      <c r="J350" s="70"/>
      <c r="K350" s="70"/>
      <c r="L350" s="70"/>
      <c r="M350" s="70">
        <v>0</v>
      </c>
      <c r="N350" s="71">
        <v>33353</v>
      </c>
      <c r="O350" s="72">
        <v>2064.29</v>
      </c>
      <c r="P350" s="71"/>
      <c r="Q350" s="71">
        <f t="shared" si="70"/>
        <v>33353</v>
      </c>
      <c r="R350" s="70">
        <f t="shared" si="69"/>
        <v>1991</v>
      </c>
      <c r="S350" s="70">
        <f t="shared" si="71"/>
        <v>4</v>
      </c>
      <c r="T350" s="70">
        <f t="shared" si="72"/>
        <v>25</v>
      </c>
      <c r="U350" s="70">
        <f t="shared" si="73"/>
        <v>1991</v>
      </c>
      <c r="V350" s="73">
        <v>14862888</v>
      </c>
      <c r="W350" s="70"/>
      <c r="X350" s="70"/>
      <c r="Y350" s="73">
        <v>0</v>
      </c>
      <c r="Z350" s="73">
        <f t="shared" si="74"/>
        <v>14862888</v>
      </c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3">
        <f t="shared" si="75"/>
        <v>0</v>
      </c>
      <c r="AP350" s="70"/>
      <c r="AQ350" s="74">
        <f t="shared" si="76"/>
        <v>14862888</v>
      </c>
      <c r="AR350" s="70" t="s">
        <v>872</v>
      </c>
      <c r="AS350" s="70"/>
      <c r="AT350" s="70"/>
      <c r="AU350" s="70"/>
      <c r="AV350" s="70"/>
      <c r="AW350" s="70"/>
      <c r="AX350" s="70" t="s">
        <v>873</v>
      </c>
      <c r="AY350" s="70"/>
      <c r="AZ350" s="70"/>
      <c r="BA350" s="70"/>
      <c r="BB350" s="70"/>
      <c r="BC350" s="70"/>
      <c r="BD350" s="72">
        <v>2064.29</v>
      </c>
      <c r="BE350" s="70" t="s">
        <v>80</v>
      </c>
      <c r="BF350" s="73"/>
      <c r="BG350" s="70"/>
      <c r="BH350" s="70">
        <f t="shared" si="77"/>
        <v>29</v>
      </c>
      <c r="BI350" s="70" t="s">
        <v>873</v>
      </c>
      <c r="BJ350" s="74">
        <f t="shared" si="78"/>
        <v>0</v>
      </c>
      <c r="BK350" s="70"/>
      <c r="BL350" s="70" t="s">
        <v>1325</v>
      </c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</row>
    <row r="351" spans="1:76" x14ac:dyDescent="0.4">
      <c r="A351" s="70">
        <v>370</v>
      </c>
      <c r="B351" s="70" t="s">
        <v>652</v>
      </c>
      <c r="C351" s="70" t="s">
        <v>549</v>
      </c>
      <c r="D351" s="70"/>
      <c r="E351" s="70" t="s">
        <v>874</v>
      </c>
      <c r="F351" s="70"/>
      <c r="G351" s="94">
        <v>1</v>
      </c>
      <c r="H351" s="94">
        <v>7</v>
      </c>
      <c r="I351" s="70" t="s">
        <v>652</v>
      </c>
      <c r="J351" s="70"/>
      <c r="K351" s="70"/>
      <c r="L351" s="70"/>
      <c r="M351" s="70">
        <v>0</v>
      </c>
      <c r="N351" s="71">
        <v>35411</v>
      </c>
      <c r="O351" s="72">
        <v>177.81</v>
      </c>
      <c r="P351" s="71"/>
      <c r="Q351" s="71">
        <f t="shared" si="70"/>
        <v>35411</v>
      </c>
      <c r="R351" s="70">
        <f t="shared" si="69"/>
        <v>1996</v>
      </c>
      <c r="S351" s="70">
        <f t="shared" si="71"/>
        <v>12</v>
      </c>
      <c r="T351" s="70">
        <f t="shared" si="72"/>
        <v>12</v>
      </c>
      <c r="U351" s="70">
        <f t="shared" si="73"/>
        <v>1996</v>
      </c>
      <c r="V351" s="73">
        <v>1653633</v>
      </c>
      <c r="W351" s="70"/>
      <c r="X351" s="70"/>
      <c r="Y351" s="73">
        <v>0</v>
      </c>
      <c r="Z351" s="73">
        <f t="shared" si="74"/>
        <v>1653633</v>
      </c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3">
        <f t="shared" si="75"/>
        <v>0</v>
      </c>
      <c r="AP351" s="70"/>
      <c r="AQ351" s="74">
        <f t="shared" si="76"/>
        <v>1653633</v>
      </c>
      <c r="AR351" s="70" t="s">
        <v>872</v>
      </c>
      <c r="AS351" s="70"/>
      <c r="AT351" s="70"/>
      <c r="AU351" s="70"/>
      <c r="AV351" s="70"/>
      <c r="AW351" s="70"/>
      <c r="AX351" s="70" t="s">
        <v>873</v>
      </c>
      <c r="AY351" s="70"/>
      <c r="AZ351" s="70"/>
      <c r="BA351" s="70"/>
      <c r="BB351" s="70"/>
      <c r="BC351" s="70"/>
      <c r="BD351" s="72">
        <v>177.81</v>
      </c>
      <c r="BE351" s="70" t="s">
        <v>80</v>
      </c>
      <c r="BF351" s="73"/>
      <c r="BG351" s="70"/>
      <c r="BH351" s="70">
        <f t="shared" si="77"/>
        <v>24</v>
      </c>
      <c r="BI351" s="70" t="s">
        <v>873</v>
      </c>
      <c r="BJ351" s="74">
        <f t="shared" si="78"/>
        <v>0</v>
      </c>
      <c r="BK351" s="70"/>
      <c r="BL351" s="70" t="s">
        <v>1326</v>
      </c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</row>
    <row r="352" spans="1:76" x14ac:dyDescent="0.4">
      <c r="A352" s="70">
        <v>371</v>
      </c>
      <c r="B352" s="70" t="s">
        <v>108</v>
      </c>
      <c r="C352" s="70" t="s">
        <v>550</v>
      </c>
      <c r="D352" s="70"/>
      <c r="E352" s="70" t="s">
        <v>874</v>
      </c>
      <c r="F352" s="70"/>
      <c r="G352" s="94">
        <v>1</v>
      </c>
      <c r="H352" s="94">
        <v>7</v>
      </c>
      <c r="I352" s="70" t="s">
        <v>108</v>
      </c>
      <c r="J352" s="70"/>
      <c r="K352" s="70"/>
      <c r="L352" s="70"/>
      <c r="M352" s="70">
        <v>0</v>
      </c>
      <c r="N352" s="71">
        <v>38384</v>
      </c>
      <c r="O352" s="72">
        <v>241</v>
      </c>
      <c r="P352" s="71"/>
      <c r="Q352" s="71">
        <f t="shared" si="70"/>
        <v>38384</v>
      </c>
      <c r="R352" s="70">
        <f t="shared" si="69"/>
        <v>2005</v>
      </c>
      <c r="S352" s="70">
        <f t="shared" si="71"/>
        <v>2</v>
      </c>
      <c r="T352" s="70">
        <f t="shared" si="72"/>
        <v>1</v>
      </c>
      <c r="U352" s="70">
        <f t="shared" si="73"/>
        <v>2004</v>
      </c>
      <c r="V352" s="73">
        <v>9881</v>
      </c>
      <c r="W352" s="70"/>
      <c r="X352" s="70"/>
      <c r="Y352" s="73">
        <v>0</v>
      </c>
      <c r="Z352" s="73">
        <f t="shared" si="74"/>
        <v>9881</v>
      </c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3">
        <f t="shared" si="75"/>
        <v>0</v>
      </c>
      <c r="AP352" s="70"/>
      <c r="AQ352" s="74">
        <f t="shared" si="76"/>
        <v>9881</v>
      </c>
      <c r="AR352" s="70" t="s">
        <v>872</v>
      </c>
      <c r="AS352" s="70"/>
      <c r="AT352" s="70"/>
      <c r="AU352" s="70"/>
      <c r="AV352" s="70"/>
      <c r="AW352" s="70"/>
      <c r="AX352" s="70" t="s">
        <v>873</v>
      </c>
      <c r="AY352" s="70"/>
      <c r="AZ352" s="70"/>
      <c r="BA352" s="70"/>
      <c r="BB352" s="70"/>
      <c r="BC352" s="70"/>
      <c r="BD352" s="72">
        <v>241</v>
      </c>
      <c r="BE352" s="70" t="s">
        <v>80</v>
      </c>
      <c r="BF352" s="73"/>
      <c r="BG352" s="70"/>
      <c r="BH352" s="70">
        <f t="shared" si="77"/>
        <v>16</v>
      </c>
      <c r="BI352" s="70" t="s">
        <v>873</v>
      </c>
      <c r="BJ352" s="74">
        <f t="shared" si="78"/>
        <v>0</v>
      </c>
      <c r="BK352" s="70"/>
      <c r="BL352" s="70" t="s">
        <v>1327</v>
      </c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</row>
    <row r="353" spans="1:76" x14ac:dyDescent="0.4">
      <c r="A353" s="70">
        <v>372</v>
      </c>
      <c r="B353" s="70" t="s">
        <v>103</v>
      </c>
      <c r="C353" s="70" t="s">
        <v>551</v>
      </c>
      <c r="D353" s="70"/>
      <c r="E353" s="70" t="s">
        <v>874</v>
      </c>
      <c r="F353" s="70"/>
      <c r="G353" s="94">
        <v>1</v>
      </c>
      <c r="H353" s="94">
        <v>7</v>
      </c>
      <c r="I353" s="70" t="s">
        <v>103</v>
      </c>
      <c r="J353" s="70"/>
      <c r="K353" s="70"/>
      <c r="L353" s="70"/>
      <c r="M353" s="70">
        <v>0</v>
      </c>
      <c r="N353" s="71">
        <v>27851</v>
      </c>
      <c r="O353" s="72">
        <v>140</v>
      </c>
      <c r="P353" s="71"/>
      <c r="Q353" s="71">
        <f t="shared" si="70"/>
        <v>27851</v>
      </c>
      <c r="R353" s="70">
        <f t="shared" si="69"/>
        <v>1976</v>
      </c>
      <c r="S353" s="70">
        <f t="shared" si="71"/>
        <v>4</v>
      </c>
      <c r="T353" s="70">
        <f t="shared" si="72"/>
        <v>1</v>
      </c>
      <c r="U353" s="70">
        <f t="shared" si="73"/>
        <v>1976</v>
      </c>
      <c r="V353" s="73">
        <v>175560</v>
      </c>
      <c r="W353" s="70"/>
      <c r="X353" s="70"/>
      <c r="Y353" s="73">
        <v>0</v>
      </c>
      <c r="Z353" s="73">
        <f t="shared" si="74"/>
        <v>175560</v>
      </c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3">
        <f t="shared" si="75"/>
        <v>0</v>
      </c>
      <c r="AP353" s="70"/>
      <c r="AQ353" s="74">
        <f t="shared" si="76"/>
        <v>175560</v>
      </c>
      <c r="AR353" s="70" t="s">
        <v>872</v>
      </c>
      <c r="AS353" s="70"/>
      <c r="AT353" s="70"/>
      <c r="AU353" s="70"/>
      <c r="AV353" s="70"/>
      <c r="AW353" s="70"/>
      <c r="AX353" s="70" t="s">
        <v>873</v>
      </c>
      <c r="AY353" s="70"/>
      <c r="AZ353" s="70"/>
      <c r="BA353" s="70"/>
      <c r="BB353" s="70"/>
      <c r="BC353" s="70"/>
      <c r="BD353" s="72">
        <v>140</v>
      </c>
      <c r="BE353" s="70" t="s">
        <v>80</v>
      </c>
      <c r="BF353" s="73"/>
      <c r="BG353" s="70"/>
      <c r="BH353" s="70">
        <f t="shared" si="77"/>
        <v>44</v>
      </c>
      <c r="BI353" s="70" t="s">
        <v>873</v>
      </c>
      <c r="BJ353" s="74">
        <f t="shared" si="78"/>
        <v>0</v>
      </c>
      <c r="BK353" s="70"/>
      <c r="BL353" s="70" t="s">
        <v>1328</v>
      </c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</row>
    <row r="354" spans="1:76" x14ac:dyDescent="0.4">
      <c r="A354" s="70">
        <v>373</v>
      </c>
      <c r="B354" s="70" t="s">
        <v>103</v>
      </c>
      <c r="C354" s="70" t="s">
        <v>552</v>
      </c>
      <c r="D354" s="70"/>
      <c r="E354" s="70" t="s">
        <v>874</v>
      </c>
      <c r="F354" s="70"/>
      <c r="G354" s="94">
        <v>1</v>
      </c>
      <c r="H354" s="94">
        <v>7</v>
      </c>
      <c r="I354" s="70" t="s">
        <v>103</v>
      </c>
      <c r="J354" s="70"/>
      <c r="K354" s="70"/>
      <c r="L354" s="70"/>
      <c r="M354" s="70">
        <v>0</v>
      </c>
      <c r="N354" s="71">
        <v>12168</v>
      </c>
      <c r="O354" s="72">
        <v>74.11</v>
      </c>
      <c r="P354" s="71"/>
      <c r="Q354" s="71">
        <f t="shared" si="70"/>
        <v>12168</v>
      </c>
      <c r="R354" s="70">
        <f t="shared" si="69"/>
        <v>1933</v>
      </c>
      <c r="S354" s="70">
        <f t="shared" si="71"/>
        <v>4</v>
      </c>
      <c r="T354" s="70">
        <f t="shared" si="72"/>
        <v>24</v>
      </c>
      <c r="U354" s="70">
        <f t="shared" si="73"/>
        <v>1933</v>
      </c>
      <c r="V354" s="73">
        <v>92933</v>
      </c>
      <c r="W354" s="70"/>
      <c r="X354" s="70"/>
      <c r="Y354" s="73">
        <v>0</v>
      </c>
      <c r="Z354" s="73">
        <f t="shared" si="74"/>
        <v>92933</v>
      </c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3">
        <f t="shared" si="75"/>
        <v>0</v>
      </c>
      <c r="AP354" s="70"/>
      <c r="AQ354" s="74">
        <f t="shared" si="76"/>
        <v>92933</v>
      </c>
      <c r="AR354" s="70" t="s">
        <v>872</v>
      </c>
      <c r="AS354" s="70"/>
      <c r="AT354" s="70"/>
      <c r="AU354" s="70"/>
      <c r="AV354" s="70"/>
      <c r="AW354" s="70"/>
      <c r="AX354" s="70" t="s">
        <v>873</v>
      </c>
      <c r="AY354" s="70"/>
      <c r="AZ354" s="70"/>
      <c r="BA354" s="70"/>
      <c r="BB354" s="70"/>
      <c r="BC354" s="70"/>
      <c r="BD354" s="72">
        <v>74.11</v>
      </c>
      <c r="BE354" s="70" t="s">
        <v>80</v>
      </c>
      <c r="BF354" s="73"/>
      <c r="BG354" s="70"/>
      <c r="BH354" s="70">
        <f t="shared" si="77"/>
        <v>87</v>
      </c>
      <c r="BI354" s="70" t="s">
        <v>873</v>
      </c>
      <c r="BJ354" s="74">
        <f t="shared" si="78"/>
        <v>0</v>
      </c>
      <c r="BK354" s="70"/>
      <c r="BL354" s="70" t="s">
        <v>1329</v>
      </c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</row>
    <row r="355" spans="1:76" x14ac:dyDescent="0.4">
      <c r="A355" s="70">
        <v>374</v>
      </c>
      <c r="B355" s="70" t="s">
        <v>103</v>
      </c>
      <c r="C355" s="70" t="s">
        <v>553</v>
      </c>
      <c r="D355" s="70"/>
      <c r="E355" s="70" t="s">
        <v>874</v>
      </c>
      <c r="F355" s="70"/>
      <c r="G355" s="94">
        <v>1</v>
      </c>
      <c r="H355" s="94">
        <v>7</v>
      </c>
      <c r="I355" s="70" t="s">
        <v>103</v>
      </c>
      <c r="J355" s="70"/>
      <c r="K355" s="70"/>
      <c r="L355" s="70"/>
      <c r="M355" s="70">
        <v>0</v>
      </c>
      <c r="N355" s="71">
        <v>38197</v>
      </c>
      <c r="O355" s="72">
        <v>52</v>
      </c>
      <c r="P355" s="71"/>
      <c r="Q355" s="71">
        <f t="shared" si="70"/>
        <v>38197</v>
      </c>
      <c r="R355" s="70">
        <f t="shared" si="69"/>
        <v>2004</v>
      </c>
      <c r="S355" s="70">
        <f t="shared" si="71"/>
        <v>7</v>
      </c>
      <c r="T355" s="70">
        <f t="shared" si="72"/>
        <v>29</v>
      </c>
      <c r="U355" s="70">
        <f t="shared" si="73"/>
        <v>2004</v>
      </c>
      <c r="V355" s="73">
        <v>65208</v>
      </c>
      <c r="W355" s="70"/>
      <c r="X355" s="70"/>
      <c r="Y355" s="73">
        <v>0</v>
      </c>
      <c r="Z355" s="73">
        <f t="shared" si="74"/>
        <v>65208</v>
      </c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3">
        <f t="shared" si="75"/>
        <v>0</v>
      </c>
      <c r="AP355" s="70"/>
      <c r="AQ355" s="74">
        <f t="shared" si="76"/>
        <v>65208</v>
      </c>
      <c r="AR355" s="70" t="s">
        <v>872</v>
      </c>
      <c r="AS355" s="70"/>
      <c r="AT355" s="70"/>
      <c r="AU355" s="70"/>
      <c r="AV355" s="70"/>
      <c r="AW355" s="70"/>
      <c r="AX355" s="70" t="s">
        <v>873</v>
      </c>
      <c r="AY355" s="70"/>
      <c r="AZ355" s="70"/>
      <c r="BA355" s="70"/>
      <c r="BB355" s="70"/>
      <c r="BC355" s="70"/>
      <c r="BD355" s="72">
        <v>52</v>
      </c>
      <c r="BE355" s="70" t="s">
        <v>80</v>
      </c>
      <c r="BF355" s="73"/>
      <c r="BG355" s="70"/>
      <c r="BH355" s="70">
        <f t="shared" si="77"/>
        <v>16</v>
      </c>
      <c r="BI355" s="70" t="s">
        <v>873</v>
      </c>
      <c r="BJ355" s="74">
        <f t="shared" si="78"/>
        <v>0</v>
      </c>
      <c r="BK355" s="70"/>
      <c r="BL355" s="70" t="s">
        <v>1330</v>
      </c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</row>
    <row r="356" spans="1:76" x14ac:dyDescent="0.4">
      <c r="A356" s="70">
        <v>375</v>
      </c>
      <c r="B356" s="70" t="s">
        <v>103</v>
      </c>
      <c r="C356" s="70" t="s">
        <v>554</v>
      </c>
      <c r="D356" s="70"/>
      <c r="E356" s="70" t="s">
        <v>874</v>
      </c>
      <c r="F356" s="70"/>
      <c r="G356" s="94">
        <v>1</v>
      </c>
      <c r="H356" s="94">
        <v>7</v>
      </c>
      <c r="I356" s="70" t="s">
        <v>103</v>
      </c>
      <c r="J356" s="70"/>
      <c r="K356" s="70"/>
      <c r="L356" s="70"/>
      <c r="M356" s="70">
        <v>0</v>
      </c>
      <c r="N356" s="71">
        <v>33222</v>
      </c>
      <c r="O356" s="72">
        <v>195</v>
      </c>
      <c r="P356" s="71"/>
      <c r="Q356" s="71">
        <f t="shared" si="70"/>
        <v>33222</v>
      </c>
      <c r="R356" s="70">
        <f t="shared" si="69"/>
        <v>1990</v>
      </c>
      <c r="S356" s="70">
        <f t="shared" si="71"/>
        <v>12</v>
      </c>
      <c r="T356" s="70">
        <f t="shared" si="72"/>
        <v>15</v>
      </c>
      <c r="U356" s="70">
        <f t="shared" si="73"/>
        <v>1990</v>
      </c>
      <c r="V356" s="73">
        <v>244530</v>
      </c>
      <c r="W356" s="70"/>
      <c r="X356" s="70"/>
      <c r="Y356" s="73">
        <v>0</v>
      </c>
      <c r="Z356" s="73">
        <f t="shared" si="74"/>
        <v>244530</v>
      </c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3">
        <f t="shared" si="75"/>
        <v>0</v>
      </c>
      <c r="AP356" s="70"/>
      <c r="AQ356" s="74">
        <f t="shared" si="76"/>
        <v>244530</v>
      </c>
      <c r="AR356" s="70" t="s">
        <v>872</v>
      </c>
      <c r="AS356" s="70"/>
      <c r="AT356" s="70"/>
      <c r="AU356" s="70"/>
      <c r="AV356" s="70"/>
      <c r="AW356" s="70"/>
      <c r="AX356" s="70" t="s">
        <v>873</v>
      </c>
      <c r="AY356" s="70"/>
      <c r="AZ356" s="70"/>
      <c r="BA356" s="70"/>
      <c r="BB356" s="70"/>
      <c r="BC356" s="70"/>
      <c r="BD356" s="72">
        <v>195</v>
      </c>
      <c r="BE356" s="70" t="s">
        <v>80</v>
      </c>
      <c r="BF356" s="73"/>
      <c r="BG356" s="70"/>
      <c r="BH356" s="70">
        <f t="shared" si="77"/>
        <v>30</v>
      </c>
      <c r="BI356" s="70" t="s">
        <v>873</v>
      </c>
      <c r="BJ356" s="74">
        <f t="shared" si="78"/>
        <v>0</v>
      </c>
      <c r="BK356" s="70"/>
      <c r="BL356" s="70" t="s">
        <v>1331</v>
      </c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</row>
    <row r="357" spans="1:76" x14ac:dyDescent="0.4">
      <c r="A357" s="70">
        <v>376</v>
      </c>
      <c r="B357" s="70" t="s">
        <v>103</v>
      </c>
      <c r="C357" s="70" t="s">
        <v>555</v>
      </c>
      <c r="D357" s="70"/>
      <c r="E357" s="70" t="s">
        <v>874</v>
      </c>
      <c r="F357" s="70"/>
      <c r="G357" s="94">
        <v>1</v>
      </c>
      <c r="H357" s="94">
        <v>7</v>
      </c>
      <c r="I357" s="70" t="s">
        <v>103</v>
      </c>
      <c r="J357" s="70"/>
      <c r="K357" s="70"/>
      <c r="L357" s="70"/>
      <c r="M357" s="70">
        <v>0</v>
      </c>
      <c r="N357" s="71">
        <v>37333</v>
      </c>
      <c r="O357" s="72">
        <v>1380</v>
      </c>
      <c r="P357" s="71"/>
      <c r="Q357" s="71">
        <f t="shared" si="70"/>
        <v>37333</v>
      </c>
      <c r="R357" s="70">
        <f t="shared" si="69"/>
        <v>2002</v>
      </c>
      <c r="S357" s="70">
        <f t="shared" si="71"/>
        <v>3</v>
      </c>
      <c r="T357" s="70">
        <f t="shared" si="72"/>
        <v>18</v>
      </c>
      <c r="U357" s="70">
        <f t="shared" si="73"/>
        <v>2001</v>
      </c>
      <c r="V357" s="73">
        <v>1730520</v>
      </c>
      <c r="W357" s="70"/>
      <c r="X357" s="70"/>
      <c r="Y357" s="73">
        <v>0</v>
      </c>
      <c r="Z357" s="73">
        <f t="shared" si="74"/>
        <v>1730520</v>
      </c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3">
        <f t="shared" si="75"/>
        <v>0</v>
      </c>
      <c r="AP357" s="70"/>
      <c r="AQ357" s="74">
        <f t="shared" si="76"/>
        <v>1730520</v>
      </c>
      <c r="AR357" s="70" t="s">
        <v>872</v>
      </c>
      <c r="AS357" s="70"/>
      <c r="AT357" s="70"/>
      <c r="AU357" s="70"/>
      <c r="AV357" s="70"/>
      <c r="AW357" s="70"/>
      <c r="AX357" s="70" t="s">
        <v>873</v>
      </c>
      <c r="AY357" s="70"/>
      <c r="AZ357" s="70"/>
      <c r="BA357" s="70"/>
      <c r="BB357" s="70"/>
      <c r="BC357" s="70"/>
      <c r="BD357" s="72">
        <v>1380</v>
      </c>
      <c r="BE357" s="70" t="s">
        <v>80</v>
      </c>
      <c r="BF357" s="73"/>
      <c r="BG357" s="70"/>
      <c r="BH357" s="70">
        <f t="shared" si="77"/>
        <v>19</v>
      </c>
      <c r="BI357" s="70" t="s">
        <v>873</v>
      </c>
      <c r="BJ357" s="74">
        <f t="shared" si="78"/>
        <v>0</v>
      </c>
      <c r="BK357" s="70"/>
      <c r="BL357" s="70" t="s">
        <v>1332</v>
      </c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</row>
    <row r="358" spans="1:76" x14ac:dyDescent="0.4">
      <c r="A358" s="70">
        <v>377</v>
      </c>
      <c r="B358" s="70" t="s">
        <v>103</v>
      </c>
      <c r="C358" s="70" t="s">
        <v>556</v>
      </c>
      <c r="D358" s="70"/>
      <c r="E358" s="70" t="s">
        <v>874</v>
      </c>
      <c r="F358" s="70"/>
      <c r="G358" s="94">
        <v>1</v>
      </c>
      <c r="H358" s="94">
        <v>7</v>
      </c>
      <c r="I358" s="70" t="s">
        <v>103</v>
      </c>
      <c r="J358" s="70"/>
      <c r="K358" s="70"/>
      <c r="L358" s="70"/>
      <c r="M358" s="70">
        <v>0</v>
      </c>
      <c r="N358" s="71">
        <v>37333</v>
      </c>
      <c r="O358" s="72">
        <v>643</v>
      </c>
      <c r="P358" s="71"/>
      <c r="Q358" s="71">
        <f t="shared" si="70"/>
        <v>37333</v>
      </c>
      <c r="R358" s="70">
        <f t="shared" si="69"/>
        <v>2002</v>
      </c>
      <c r="S358" s="70">
        <f t="shared" si="71"/>
        <v>3</v>
      </c>
      <c r="T358" s="70">
        <f t="shared" si="72"/>
        <v>18</v>
      </c>
      <c r="U358" s="70">
        <f t="shared" si="73"/>
        <v>2001</v>
      </c>
      <c r="V358" s="73">
        <v>806322</v>
      </c>
      <c r="W358" s="70"/>
      <c r="X358" s="70"/>
      <c r="Y358" s="73">
        <v>0</v>
      </c>
      <c r="Z358" s="73">
        <f t="shared" si="74"/>
        <v>806322</v>
      </c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3">
        <f t="shared" si="75"/>
        <v>0</v>
      </c>
      <c r="AP358" s="70"/>
      <c r="AQ358" s="74">
        <f t="shared" si="76"/>
        <v>806322</v>
      </c>
      <c r="AR358" s="70" t="s">
        <v>872</v>
      </c>
      <c r="AS358" s="70"/>
      <c r="AT358" s="70"/>
      <c r="AU358" s="70"/>
      <c r="AV358" s="70"/>
      <c r="AW358" s="70"/>
      <c r="AX358" s="70" t="s">
        <v>873</v>
      </c>
      <c r="AY358" s="70"/>
      <c r="AZ358" s="70"/>
      <c r="BA358" s="70"/>
      <c r="BB358" s="70"/>
      <c r="BC358" s="70"/>
      <c r="BD358" s="72">
        <v>643</v>
      </c>
      <c r="BE358" s="70" t="s">
        <v>80</v>
      </c>
      <c r="BF358" s="73"/>
      <c r="BG358" s="70"/>
      <c r="BH358" s="70">
        <f t="shared" si="77"/>
        <v>19</v>
      </c>
      <c r="BI358" s="70" t="s">
        <v>873</v>
      </c>
      <c r="BJ358" s="74">
        <f t="shared" si="78"/>
        <v>0</v>
      </c>
      <c r="BK358" s="70"/>
      <c r="BL358" s="70" t="s">
        <v>1333</v>
      </c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</row>
    <row r="359" spans="1:76" x14ac:dyDescent="0.4">
      <c r="A359" s="70">
        <v>378</v>
      </c>
      <c r="B359" s="70" t="s">
        <v>103</v>
      </c>
      <c r="C359" s="70" t="s">
        <v>557</v>
      </c>
      <c r="D359" s="70"/>
      <c r="E359" s="70" t="s">
        <v>874</v>
      </c>
      <c r="F359" s="70"/>
      <c r="G359" s="94">
        <v>1</v>
      </c>
      <c r="H359" s="94">
        <v>7</v>
      </c>
      <c r="I359" s="70" t="s">
        <v>103</v>
      </c>
      <c r="J359" s="70"/>
      <c r="K359" s="70"/>
      <c r="L359" s="70"/>
      <c r="M359" s="70">
        <v>0</v>
      </c>
      <c r="N359" s="71">
        <v>31687</v>
      </c>
      <c r="O359" s="72">
        <v>1111</v>
      </c>
      <c r="P359" s="71"/>
      <c r="Q359" s="71">
        <f t="shared" si="70"/>
        <v>31687</v>
      </c>
      <c r="R359" s="70">
        <f t="shared" si="69"/>
        <v>1986</v>
      </c>
      <c r="S359" s="70">
        <f t="shared" si="71"/>
        <v>10</v>
      </c>
      <c r="T359" s="70">
        <f t="shared" si="72"/>
        <v>2</v>
      </c>
      <c r="U359" s="70">
        <f t="shared" si="73"/>
        <v>1986</v>
      </c>
      <c r="V359" s="73">
        <v>1393194</v>
      </c>
      <c r="W359" s="70"/>
      <c r="X359" s="70"/>
      <c r="Y359" s="73">
        <v>0</v>
      </c>
      <c r="Z359" s="73">
        <f t="shared" si="74"/>
        <v>1393194</v>
      </c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3">
        <f t="shared" si="75"/>
        <v>0</v>
      </c>
      <c r="AP359" s="70"/>
      <c r="AQ359" s="74">
        <f t="shared" si="76"/>
        <v>1393194</v>
      </c>
      <c r="AR359" s="70" t="s">
        <v>872</v>
      </c>
      <c r="AS359" s="70"/>
      <c r="AT359" s="70"/>
      <c r="AU359" s="70"/>
      <c r="AV359" s="70"/>
      <c r="AW359" s="70"/>
      <c r="AX359" s="70" t="s">
        <v>873</v>
      </c>
      <c r="AY359" s="70"/>
      <c r="AZ359" s="70"/>
      <c r="BA359" s="70"/>
      <c r="BB359" s="70"/>
      <c r="BC359" s="70"/>
      <c r="BD359" s="72">
        <v>1111</v>
      </c>
      <c r="BE359" s="70" t="s">
        <v>80</v>
      </c>
      <c r="BF359" s="73"/>
      <c r="BG359" s="70"/>
      <c r="BH359" s="70">
        <f t="shared" si="77"/>
        <v>34</v>
      </c>
      <c r="BI359" s="70" t="s">
        <v>873</v>
      </c>
      <c r="BJ359" s="74">
        <f t="shared" si="78"/>
        <v>0</v>
      </c>
      <c r="BK359" s="70"/>
      <c r="BL359" s="70" t="s">
        <v>1334</v>
      </c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</row>
    <row r="360" spans="1:76" x14ac:dyDescent="0.4">
      <c r="A360" s="70">
        <v>379</v>
      </c>
      <c r="B360" s="70" t="s">
        <v>103</v>
      </c>
      <c r="C360" s="70" t="s">
        <v>558</v>
      </c>
      <c r="D360" s="70"/>
      <c r="E360" s="70" t="s">
        <v>874</v>
      </c>
      <c r="F360" s="70"/>
      <c r="G360" s="94">
        <v>1</v>
      </c>
      <c r="H360" s="94">
        <v>7</v>
      </c>
      <c r="I360" s="70" t="s">
        <v>103</v>
      </c>
      <c r="J360" s="70"/>
      <c r="K360" s="70"/>
      <c r="L360" s="70"/>
      <c r="M360" s="70">
        <v>0</v>
      </c>
      <c r="N360" s="71">
        <v>32630</v>
      </c>
      <c r="O360" s="72">
        <v>60</v>
      </c>
      <c r="P360" s="71"/>
      <c r="Q360" s="71">
        <f t="shared" si="70"/>
        <v>32630</v>
      </c>
      <c r="R360" s="70">
        <f t="shared" si="69"/>
        <v>1989</v>
      </c>
      <c r="S360" s="70">
        <f t="shared" si="71"/>
        <v>5</v>
      </c>
      <c r="T360" s="70">
        <f t="shared" si="72"/>
        <v>2</v>
      </c>
      <c r="U360" s="70">
        <f t="shared" si="73"/>
        <v>1989</v>
      </c>
      <c r="V360" s="73">
        <v>75240</v>
      </c>
      <c r="W360" s="70"/>
      <c r="X360" s="70"/>
      <c r="Y360" s="73">
        <v>0</v>
      </c>
      <c r="Z360" s="73">
        <f t="shared" si="74"/>
        <v>75240</v>
      </c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3">
        <f t="shared" si="75"/>
        <v>0</v>
      </c>
      <c r="AP360" s="70"/>
      <c r="AQ360" s="74">
        <f t="shared" si="76"/>
        <v>75240</v>
      </c>
      <c r="AR360" s="70" t="s">
        <v>872</v>
      </c>
      <c r="AS360" s="70"/>
      <c r="AT360" s="70"/>
      <c r="AU360" s="70"/>
      <c r="AV360" s="70"/>
      <c r="AW360" s="70"/>
      <c r="AX360" s="70" t="s">
        <v>873</v>
      </c>
      <c r="AY360" s="70"/>
      <c r="AZ360" s="70"/>
      <c r="BA360" s="70"/>
      <c r="BB360" s="70"/>
      <c r="BC360" s="70"/>
      <c r="BD360" s="72">
        <v>60</v>
      </c>
      <c r="BE360" s="70" t="s">
        <v>80</v>
      </c>
      <c r="BF360" s="73"/>
      <c r="BG360" s="70"/>
      <c r="BH360" s="70">
        <f t="shared" si="77"/>
        <v>31</v>
      </c>
      <c r="BI360" s="70" t="s">
        <v>873</v>
      </c>
      <c r="BJ360" s="74">
        <f t="shared" si="78"/>
        <v>0</v>
      </c>
      <c r="BK360" s="70"/>
      <c r="BL360" s="70" t="s">
        <v>1335</v>
      </c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</row>
    <row r="361" spans="1:76" x14ac:dyDescent="0.4">
      <c r="A361" s="70">
        <v>380</v>
      </c>
      <c r="B361" s="70" t="s">
        <v>103</v>
      </c>
      <c r="C361" s="70" t="s">
        <v>559</v>
      </c>
      <c r="D361" s="70"/>
      <c r="E361" s="70" t="s">
        <v>874</v>
      </c>
      <c r="F361" s="70"/>
      <c r="G361" s="94">
        <v>1</v>
      </c>
      <c r="H361" s="94">
        <v>7</v>
      </c>
      <c r="I361" s="70" t="s">
        <v>103</v>
      </c>
      <c r="J361" s="70"/>
      <c r="K361" s="70"/>
      <c r="L361" s="70"/>
      <c r="M361" s="70">
        <v>0</v>
      </c>
      <c r="N361" s="71">
        <v>12168</v>
      </c>
      <c r="O361" s="72">
        <v>32</v>
      </c>
      <c r="P361" s="71"/>
      <c r="Q361" s="71">
        <f t="shared" si="70"/>
        <v>12168</v>
      </c>
      <c r="R361" s="70">
        <f t="shared" si="69"/>
        <v>1933</v>
      </c>
      <c r="S361" s="70">
        <f t="shared" si="71"/>
        <v>4</v>
      </c>
      <c r="T361" s="70">
        <f t="shared" si="72"/>
        <v>24</v>
      </c>
      <c r="U361" s="70">
        <f t="shared" si="73"/>
        <v>1933</v>
      </c>
      <c r="V361" s="73">
        <v>40128</v>
      </c>
      <c r="W361" s="70"/>
      <c r="X361" s="70"/>
      <c r="Y361" s="73">
        <v>0</v>
      </c>
      <c r="Z361" s="73">
        <f t="shared" si="74"/>
        <v>40128</v>
      </c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3">
        <f t="shared" si="75"/>
        <v>0</v>
      </c>
      <c r="AP361" s="70"/>
      <c r="AQ361" s="74">
        <f t="shared" si="76"/>
        <v>40128</v>
      </c>
      <c r="AR361" s="70" t="s">
        <v>872</v>
      </c>
      <c r="AS361" s="70"/>
      <c r="AT361" s="70"/>
      <c r="AU361" s="70"/>
      <c r="AV361" s="70"/>
      <c r="AW361" s="70"/>
      <c r="AX361" s="70" t="s">
        <v>873</v>
      </c>
      <c r="AY361" s="70"/>
      <c r="AZ361" s="70"/>
      <c r="BA361" s="70"/>
      <c r="BB361" s="70"/>
      <c r="BC361" s="70"/>
      <c r="BD361" s="72">
        <v>32</v>
      </c>
      <c r="BE361" s="70" t="s">
        <v>80</v>
      </c>
      <c r="BF361" s="73"/>
      <c r="BG361" s="70"/>
      <c r="BH361" s="70">
        <f t="shared" si="77"/>
        <v>87</v>
      </c>
      <c r="BI361" s="70" t="s">
        <v>873</v>
      </c>
      <c r="BJ361" s="74">
        <f t="shared" si="78"/>
        <v>0</v>
      </c>
      <c r="BK361" s="70"/>
      <c r="BL361" s="70" t="s">
        <v>1336</v>
      </c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</row>
    <row r="362" spans="1:76" x14ac:dyDescent="0.4">
      <c r="A362" s="70">
        <v>381</v>
      </c>
      <c r="B362" s="70" t="s">
        <v>103</v>
      </c>
      <c r="C362" s="70" t="s">
        <v>560</v>
      </c>
      <c r="D362" s="70"/>
      <c r="E362" s="70" t="s">
        <v>874</v>
      </c>
      <c r="F362" s="70"/>
      <c r="G362" s="94">
        <v>1</v>
      </c>
      <c r="H362" s="94">
        <v>7</v>
      </c>
      <c r="I362" s="70" t="s">
        <v>103</v>
      </c>
      <c r="J362" s="70"/>
      <c r="K362" s="70"/>
      <c r="L362" s="70"/>
      <c r="M362" s="70">
        <v>0</v>
      </c>
      <c r="N362" s="71">
        <v>20270</v>
      </c>
      <c r="O362" s="72">
        <v>1003</v>
      </c>
      <c r="P362" s="71"/>
      <c r="Q362" s="71">
        <f t="shared" si="70"/>
        <v>20270</v>
      </c>
      <c r="R362" s="70">
        <f t="shared" si="69"/>
        <v>1955</v>
      </c>
      <c r="S362" s="70">
        <f t="shared" si="71"/>
        <v>6</v>
      </c>
      <c r="T362" s="70">
        <f t="shared" si="72"/>
        <v>30</v>
      </c>
      <c r="U362" s="70">
        <f t="shared" si="73"/>
        <v>1955</v>
      </c>
      <c r="V362" s="73">
        <v>1257762</v>
      </c>
      <c r="W362" s="70"/>
      <c r="X362" s="70"/>
      <c r="Y362" s="73">
        <v>0</v>
      </c>
      <c r="Z362" s="73">
        <f t="shared" si="74"/>
        <v>1257762</v>
      </c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3">
        <f t="shared" si="75"/>
        <v>0</v>
      </c>
      <c r="AP362" s="70"/>
      <c r="AQ362" s="74">
        <f t="shared" si="76"/>
        <v>1257762</v>
      </c>
      <c r="AR362" s="70" t="s">
        <v>872</v>
      </c>
      <c r="AS362" s="70"/>
      <c r="AT362" s="70"/>
      <c r="AU362" s="70"/>
      <c r="AV362" s="70"/>
      <c r="AW362" s="70"/>
      <c r="AX362" s="70" t="s">
        <v>873</v>
      </c>
      <c r="AY362" s="70"/>
      <c r="AZ362" s="70"/>
      <c r="BA362" s="70"/>
      <c r="BB362" s="70"/>
      <c r="BC362" s="70"/>
      <c r="BD362" s="72">
        <v>1003</v>
      </c>
      <c r="BE362" s="70" t="s">
        <v>80</v>
      </c>
      <c r="BF362" s="73"/>
      <c r="BG362" s="70"/>
      <c r="BH362" s="70">
        <f t="shared" si="77"/>
        <v>65</v>
      </c>
      <c r="BI362" s="70" t="s">
        <v>873</v>
      </c>
      <c r="BJ362" s="74">
        <f t="shared" si="78"/>
        <v>0</v>
      </c>
      <c r="BK362" s="70"/>
      <c r="BL362" s="70" t="s">
        <v>1337</v>
      </c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</row>
    <row r="363" spans="1:76" x14ac:dyDescent="0.4">
      <c r="A363" s="70">
        <v>382</v>
      </c>
      <c r="B363" s="70" t="s">
        <v>103</v>
      </c>
      <c r="C363" s="70" t="s">
        <v>561</v>
      </c>
      <c r="D363" s="70"/>
      <c r="E363" s="70" t="s">
        <v>874</v>
      </c>
      <c r="F363" s="70"/>
      <c r="G363" s="94">
        <v>1</v>
      </c>
      <c r="H363" s="94">
        <v>7</v>
      </c>
      <c r="I363" s="70" t="s">
        <v>103</v>
      </c>
      <c r="J363" s="70"/>
      <c r="K363" s="70"/>
      <c r="L363" s="70"/>
      <c r="M363" s="70">
        <v>0</v>
      </c>
      <c r="N363" s="71">
        <v>31168</v>
      </c>
      <c r="O363" s="72">
        <v>55</v>
      </c>
      <c r="P363" s="71"/>
      <c r="Q363" s="71">
        <f t="shared" si="70"/>
        <v>31168</v>
      </c>
      <c r="R363" s="70">
        <f t="shared" si="69"/>
        <v>1985</v>
      </c>
      <c r="S363" s="70">
        <f t="shared" si="71"/>
        <v>5</v>
      </c>
      <c r="T363" s="70">
        <f t="shared" si="72"/>
        <v>1</v>
      </c>
      <c r="U363" s="70">
        <f t="shared" si="73"/>
        <v>1985</v>
      </c>
      <c r="V363" s="73">
        <v>68970</v>
      </c>
      <c r="W363" s="70"/>
      <c r="X363" s="70"/>
      <c r="Y363" s="73">
        <v>0</v>
      </c>
      <c r="Z363" s="73">
        <f t="shared" si="74"/>
        <v>68970</v>
      </c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3">
        <f t="shared" si="75"/>
        <v>0</v>
      </c>
      <c r="AP363" s="70"/>
      <c r="AQ363" s="74">
        <f t="shared" si="76"/>
        <v>68970</v>
      </c>
      <c r="AR363" s="70" t="s">
        <v>872</v>
      </c>
      <c r="AS363" s="70"/>
      <c r="AT363" s="70"/>
      <c r="AU363" s="70"/>
      <c r="AV363" s="70"/>
      <c r="AW363" s="70"/>
      <c r="AX363" s="70" t="s">
        <v>873</v>
      </c>
      <c r="AY363" s="70"/>
      <c r="AZ363" s="70"/>
      <c r="BA363" s="70"/>
      <c r="BB363" s="70"/>
      <c r="BC363" s="70"/>
      <c r="BD363" s="72">
        <v>55</v>
      </c>
      <c r="BE363" s="70" t="s">
        <v>80</v>
      </c>
      <c r="BF363" s="73"/>
      <c r="BG363" s="70"/>
      <c r="BH363" s="70">
        <f t="shared" si="77"/>
        <v>35</v>
      </c>
      <c r="BI363" s="70" t="s">
        <v>873</v>
      </c>
      <c r="BJ363" s="74">
        <f t="shared" si="78"/>
        <v>0</v>
      </c>
      <c r="BK363" s="70"/>
      <c r="BL363" s="70" t="s">
        <v>1338</v>
      </c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</row>
    <row r="364" spans="1:76" x14ac:dyDescent="0.4">
      <c r="A364" s="70">
        <v>383</v>
      </c>
      <c r="B364" s="70" t="s">
        <v>103</v>
      </c>
      <c r="C364" s="70" t="s">
        <v>562</v>
      </c>
      <c r="D364" s="70"/>
      <c r="E364" s="70" t="s">
        <v>874</v>
      </c>
      <c r="F364" s="70"/>
      <c r="G364" s="94">
        <v>1</v>
      </c>
      <c r="H364" s="94">
        <v>7</v>
      </c>
      <c r="I364" s="70" t="s">
        <v>103</v>
      </c>
      <c r="J364" s="70"/>
      <c r="K364" s="70"/>
      <c r="L364" s="70"/>
      <c r="M364" s="70">
        <v>0</v>
      </c>
      <c r="N364" s="71">
        <v>29724</v>
      </c>
      <c r="O364" s="72">
        <v>188</v>
      </c>
      <c r="P364" s="71"/>
      <c r="Q364" s="71">
        <f t="shared" si="70"/>
        <v>29724</v>
      </c>
      <c r="R364" s="70">
        <f t="shared" si="69"/>
        <v>1981</v>
      </c>
      <c r="S364" s="70">
        <f t="shared" si="71"/>
        <v>5</v>
      </c>
      <c r="T364" s="70">
        <f t="shared" si="72"/>
        <v>18</v>
      </c>
      <c r="U364" s="70">
        <f t="shared" si="73"/>
        <v>1981</v>
      </c>
      <c r="V364" s="73">
        <v>235752</v>
      </c>
      <c r="W364" s="70"/>
      <c r="X364" s="70"/>
      <c r="Y364" s="73">
        <v>0</v>
      </c>
      <c r="Z364" s="73">
        <f t="shared" si="74"/>
        <v>235752</v>
      </c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3">
        <f t="shared" si="75"/>
        <v>0</v>
      </c>
      <c r="AP364" s="70"/>
      <c r="AQ364" s="74">
        <f t="shared" si="76"/>
        <v>235752</v>
      </c>
      <c r="AR364" s="70" t="s">
        <v>872</v>
      </c>
      <c r="AS364" s="70"/>
      <c r="AT364" s="70"/>
      <c r="AU364" s="70"/>
      <c r="AV364" s="70"/>
      <c r="AW364" s="70"/>
      <c r="AX364" s="70" t="s">
        <v>873</v>
      </c>
      <c r="AY364" s="70"/>
      <c r="AZ364" s="70"/>
      <c r="BA364" s="70"/>
      <c r="BB364" s="70"/>
      <c r="BC364" s="70"/>
      <c r="BD364" s="72">
        <v>188</v>
      </c>
      <c r="BE364" s="70" t="s">
        <v>80</v>
      </c>
      <c r="BF364" s="73"/>
      <c r="BG364" s="70"/>
      <c r="BH364" s="70">
        <f t="shared" si="77"/>
        <v>39</v>
      </c>
      <c r="BI364" s="70" t="s">
        <v>873</v>
      </c>
      <c r="BJ364" s="74">
        <f t="shared" si="78"/>
        <v>0</v>
      </c>
      <c r="BK364" s="70"/>
      <c r="BL364" s="70" t="s">
        <v>1339</v>
      </c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</row>
    <row r="365" spans="1:76" x14ac:dyDescent="0.4">
      <c r="A365" s="70">
        <v>384</v>
      </c>
      <c r="B365" s="70" t="s">
        <v>103</v>
      </c>
      <c r="C365" s="70" t="s">
        <v>563</v>
      </c>
      <c r="D365" s="70"/>
      <c r="E365" s="70" t="s">
        <v>874</v>
      </c>
      <c r="F365" s="70"/>
      <c r="G365" s="94">
        <v>1</v>
      </c>
      <c r="H365" s="94">
        <v>7</v>
      </c>
      <c r="I365" s="70" t="s">
        <v>103</v>
      </c>
      <c r="J365" s="70"/>
      <c r="K365" s="70"/>
      <c r="L365" s="70"/>
      <c r="M365" s="70">
        <v>0</v>
      </c>
      <c r="N365" s="71">
        <v>10721</v>
      </c>
      <c r="O365" s="72">
        <v>74</v>
      </c>
      <c r="P365" s="71"/>
      <c r="Q365" s="71">
        <f t="shared" si="70"/>
        <v>10721</v>
      </c>
      <c r="R365" s="70">
        <f t="shared" si="69"/>
        <v>1929</v>
      </c>
      <c r="S365" s="70">
        <f t="shared" si="71"/>
        <v>5</v>
      </c>
      <c r="T365" s="70">
        <f t="shared" si="72"/>
        <v>8</v>
      </c>
      <c r="U365" s="70">
        <f t="shared" si="73"/>
        <v>1929</v>
      </c>
      <c r="V365" s="73">
        <v>92796</v>
      </c>
      <c r="W365" s="70"/>
      <c r="X365" s="70"/>
      <c r="Y365" s="73">
        <v>0</v>
      </c>
      <c r="Z365" s="73">
        <f t="shared" si="74"/>
        <v>92796</v>
      </c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3">
        <f t="shared" si="75"/>
        <v>0</v>
      </c>
      <c r="AP365" s="70"/>
      <c r="AQ365" s="74">
        <f t="shared" si="76"/>
        <v>92796</v>
      </c>
      <c r="AR365" s="70" t="s">
        <v>872</v>
      </c>
      <c r="AS365" s="70"/>
      <c r="AT365" s="70"/>
      <c r="AU365" s="70"/>
      <c r="AV365" s="70"/>
      <c r="AW365" s="70"/>
      <c r="AX365" s="70" t="s">
        <v>873</v>
      </c>
      <c r="AY365" s="70"/>
      <c r="AZ365" s="70"/>
      <c r="BA365" s="70"/>
      <c r="BB365" s="70"/>
      <c r="BC365" s="70"/>
      <c r="BD365" s="72">
        <v>74</v>
      </c>
      <c r="BE365" s="70" t="s">
        <v>80</v>
      </c>
      <c r="BF365" s="73"/>
      <c r="BG365" s="70"/>
      <c r="BH365" s="70">
        <f t="shared" si="77"/>
        <v>91</v>
      </c>
      <c r="BI365" s="70" t="s">
        <v>873</v>
      </c>
      <c r="BJ365" s="74">
        <f t="shared" si="78"/>
        <v>0</v>
      </c>
      <c r="BK365" s="70"/>
      <c r="BL365" s="70" t="s">
        <v>1340</v>
      </c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</row>
    <row r="366" spans="1:76" x14ac:dyDescent="0.4">
      <c r="A366" s="70">
        <v>385</v>
      </c>
      <c r="B366" s="70" t="s">
        <v>103</v>
      </c>
      <c r="C366" s="70" t="s">
        <v>564</v>
      </c>
      <c r="D366" s="70"/>
      <c r="E366" s="70" t="s">
        <v>874</v>
      </c>
      <c r="F366" s="70"/>
      <c r="G366" s="94">
        <v>1</v>
      </c>
      <c r="H366" s="94">
        <v>7</v>
      </c>
      <c r="I366" s="70" t="s">
        <v>103</v>
      </c>
      <c r="J366" s="70"/>
      <c r="K366" s="70"/>
      <c r="L366" s="70"/>
      <c r="M366" s="70">
        <v>0</v>
      </c>
      <c r="N366" s="71">
        <v>10721</v>
      </c>
      <c r="O366" s="72">
        <v>70</v>
      </c>
      <c r="P366" s="71"/>
      <c r="Q366" s="71">
        <f t="shared" si="70"/>
        <v>10721</v>
      </c>
      <c r="R366" s="70">
        <f t="shared" si="69"/>
        <v>1929</v>
      </c>
      <c r="S366" s="70">
        <f t="shared" si="71"/>
        <v>5</v>
      </c>
      <c r="T366" s="70">
        <f t="shared" si="72"/>
        <v>8</v>
      </c>
      <c r="U366" s="70">
        <f t="shared" si="73"/>
        <v>1929</v>
      </c>
      <c r="V366" s="73">
        <v>87780</v>
      </c>
      <c r="W366" s="70"/>
      <c r="X366" s="70"/>
      <c r="Y366" s="73">
        <v>0</v>
      </c>
      <c r="Z366" s="73">
        <f t="shared" si="74"/>
        <v>87780</v>
      </c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3">
        <f t="shared" si="75"/>
        <v>0</v>
      </c>
      <c r="AP366" s="70"/>
      <c r="AQ366" s="74">
        <f t="shared" si="76"/>
        <v>87780</v>
      </c>
      <c r="AR366" s="70" t="s">
        <v>872</v>
      </c>
      <c r="AS366" s="70"/>
      <c r="AT366" s="70"/>
      <c r="AU366" s="70"/>
      <c r="AV366" s="70"/>
      <c r="AW366" s="70"/>
      <c r="AX366" s="70" t="s">
        <v>873</v>
      </c>
      <c r="AY366" s="70"/>
      <c r="AZ366" s="70"/>
      <c r="BA366" s="70"/>
      <c r="BB366" s="70"/>
      <c r="BC366" s="70"/>
      <c r="BD366" s="72">
        <v>70</v>
      </c>
      <c r="BE366" s="70" t="s">
        <v>80</v>
      </c>
      <c r="BF366" s="73"/>
      <c r="BG366" s="70"/>
      <c r="BH366" s="70">
        <f t="shared" si="77"/>
        <v>91</v>
      </c>
      <c r="BI366" s="70" t="s">
        <v>873</v>
      </c>
      <c r="BJ366" s="74">
        <f t="shared" si="78"/>
        <v>0</v>
      </c>
      <c r="BK366" s="70"/>
      <c r="BL366" s="70" t="s">
        <v>1341</v>
      </c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</row>
    <row r="367" spans="1:76" x14ac:dyDescent="0.4">
      <c r="A367" s="70">
        <v>386</v>
      </c>
      <c r="B367" s="70" t="s">
        <v>103</v>
      </c>
      <c r="C367" s="70" t="s">
        <v>565</v>
      </c>
      <c r="D367" s="70"/>
      <c r="E367" s="70" t="s">
        <v>874</v>
      </c>
      <c r="F367" s="70"/>
      <c r="G367" s="94">
        <v>1</v>
      </c>
      <c r="H367" s="94">
        <v>7</v>
      </c>
      <c r="I367" s="70" t="s">
        <v>103</v>
      </c>
      <c r="J367" s="70"/>
      <c r="K367" s="70"/>
      <c r="L367" s="70"/>
      <c r="M367" s="70">
        <v>0</v>
      </c>
      <c r="N367" s="71">
        <v>38054</v>
      </c>
      <c r="O367" s="72">
        <v>1.56</v>
      </c>
      <c r="P367" s="71"/>
      <c r="Q367" s="71">
        <f t="shared" si="70"/>
        <v>38054</v>
      </c>
      <c r="R367" s="70">
        <f t="shared" si="69"/>
        <v>2004</v>
      </c>
      <c r="S367" s="70">
        <f t="shared" si="71"/>
        <v>3</v>
      </c>
      <c r="T367" s="70">
        <f t="shared" si="72"/>
        <v>8</v>
      </c>
      <c r="U367" s="70">
        <f t="shared" si="73"/>
        <v>2003</v>
      </c>
      <c r="V367" s="73">
        <v>1956</v>
      </c>
      <c r="W367" s="70"/>
      <c r="X367" s="70"/>
      <c r="Y367" s="73">
        <v>0</v>
      </c>
      <c r="Z367" s="73">
        <f t="shared" si="74"/>
        <v>1956</v>
      </c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3">
        <f t="shared" si="75"/>
        <v>0</v>
      </c>
      <c r="AP367" s="70"/>
      <c r="AQ367" s="74">
        <f t="shared" si="76"/>
        <v>1956</v>
      </c>
      <c r="AR367" s="70" t="s">
        <v>872</v>
      </c>
      <c r="AS367" s="70"/>
      <c r="AT367" s="70"/>
      <c r="AU367" s="70"/>
      <c r="AV367" s="70"/>
      <c r="AW367" s="70"/>
      <c r="AX367" s="70" t="s">
        <v>873</v>
      </c>
      <c r="AY367" s="70"/>
      <c r="AZ367" s="70"/>
      <c r="BA367" s="70"/>
      <c r="BB367" s="70"/>
      <c r="BC367" s="70"/>
      <c r="BD367" s="72">
        <v>1.56</v>
      </c>
      <c r="BE367" s="70" t="s">
        <v>80</v>
      </c>
      <c r="BF367" s="73"/>
      <c r="BG367" s="70"/>
      <c r="BH367" s="70">
        <f t="shared" si="77"/>
        <v>17</v>
      </c>
      <c r="BI367" s="70" t="s">
        <v>873</v>
      </c>
      <c r="BJ367" s="74">
        <f t="shared" si="78"/>
        <v>0</v>
      </c>
      <c r="BK367" s="70"/>
      <c r="BL367" s="70" t="s">
        <v>1342</v>
      </c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</row>
    <row r="368" spans="1:76" x14ac:dyDescent="0.4">
      <c r="A368" s="70">
        <v>387</v>
      </c>
      <c r="B368" s="70" t="s">
        <v>103</v>
      </c>
      <c r="C368" s="70" t="s">
        <v>566</v>
      </c>
      <c r="D368" s="70"/>
      <c r="E368" s="70" t="s">
        <v>874</v>
      </c>
      <c r="F368" s="70"/>
      <c r="G368" s="94">
        <v>1</v>
      </c>
      <c r="H368" s="94">
        <v>7</v>
      </c>
      <c r="I368" s="70" t="s">
        <v>103</v>
      </c>
      <c r="J368" s="70"/>
      <c r="K368" s="70"/>
      <c r="L368" s="70"/>
      <c r="M368" s="70">
        <v>0</v>
      </c>
      <c r="N368" s="71">
        <v>32598</v>
      </c>
      <c r="O368" s="72">
        <v>20.170000000000002</v>
      </c>
      <c r="P368" s="71"/>
      <c r="Q368" s="71">
        <f t="shared" si="70"/>
        <v>32598</v>
      </c>
      <c r="R368" s="70">
        <f t="shared" si="69"/>
        <v>1989</v>
      </c>
      <c r="S368" s="70">
        <f t="shared" si="71"/>
        <v>3</v>
      </c>
      <c r="T368" s="70">
        <f t="shared" si="72"/>
        <v>31</v>
      </c>
      <c r="U368" s="70">
        <f t="shared" si="73"/>
        <v>1988</v>
      </c>
      <c r="V368" s="73">
        <v>25293</v>
      </c>
      <c r="W368" s="70"/>
      <c r="X368" s="70"/>
      <c r="Y368" s="73">
        <v>0</v>
      </c>
      <c r="Z368" s="73">
        <f t="shared" si="74"/>
        <v>25293</v>
      </c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3">
        <f t="shared" si="75"/>
        <v>0</v>
      </c>
      <c r="AP368" s="70"/>
      <c r="AQ368" s="74">
        <f t="shared" si="76"/>
        <v>25293</v>
      </c>
      <c r="AR368" s="70" t="s">
        <v>872</v>
      </c>
      <c r="AS368" s="70"/>
      <c r="AT368" s="70"/>
      <c r="AU368" s="70"/>
      <c r="AV368" s="70"/>
      <c r="AW368" s="70"/>
      <c r="AX368" s="70" t="s">
        <v>873</v>
      </c>
      <c r="AY368" s="70"/>
      <c r="AZ368" s="70"/>
      <c r="BA368" s="70"/>
      <c r="BB368" s="70"/>
      <c r="BC368" s="70"/>
      <c r="BD368" s="72">
        <v>20.170000000000002</v>
      </c>
      <c r="BE368" s="70" t="s">
        <v>80</v>
      </c>
      <c r="BF368" s="73"/>
      <c r="BG368" s="70"/>
      <c r="BH368" s="70">
        <f t="shared" si="77"/>
        <v>32</v>
      </c>
      <c r="BI368" s="70" t="s">
        <v>873</v>
      </c>
      <c r="BJ368" s="74">
        <f t="shared" si="78"/>
        <v>0</v>
      </c>
      <c r="BK368" s="70"/>
      <c r="BL368" s="70" t="s">
        <v>1343</v>
      </c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</row>
    <row r="369" spans="1:76" x14ac:dyDescent="0.4">
      <c r="A369" s="70">
        <v>388</v>
      </c>
      <c r="B369" s="70" t="s">
        <v>103</v>
      </c>
      <c r="C369" s="70" t="s">
        <v>567</v>
      </c>
      <c r="D369" s="70"/>
      <c r="E369" s="70" t="s">
        <v>874</v>
      </c>
      <c r="F369" s="70"/>
      <c r="G369" s="94">
        <v>1</v>
      </c>
      <c r="H369" s="94">
        <v>7</v>
      </c>
      <c r="I369" s="70" t="s">
        <v>103</v>
      </c>
      <c r="J369" s="70"/>
      <c r="K369" s="70"/>
      <c r="L369" s="70"/>
      <c r="M369" s="70">
        <v>0</v>
      </c>
      <c r="N369" s="71">
        <v>31351</v>
      </c>
      <c r="O369" s="72">
        <v>30</v>
      </c>
      <c r="P369" s="71"/>
      <c r="Q369" s="71">
        <f t="shared" si="70"/>
        <v>31351</v>
      </c>
      <c r="R369" s="70">
        <f t="shared" si="69"/>
        <v>1985</v>
      </c>
      <c r="S369" s="70">
        <f t="shared" si="71"/>
        <v>10</v>
      </c>
      <c r="T369" s="70">
        <f t="shared" si="72"/>
        <v>31</v>
      </c>
      <c r="U369" s="70">
        <f t="shared" si="73"/>
        <v>1985</v>
      </c>
      <c r="V369" s="73">
        <v>37620</v>
      </c>
      <c r="W369" s="70"/>
      <c r="X369" s="70"/>
      <c r="Y369" s="73">
        <v>0</v>
      </c>
      <c r="Z369" s="73">
        <f t="shared" si="74"/>
        <v>37620</v>
      </c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3">
        <f t="shared" si="75"/>
        <v>0</v>
      </c>
      <c r="AP369" s="70"/>
      <c r="AQ369" s="74">
        <f t="shared" si="76"/>
        <v>37620</v>
      </c>
      <c r="AR369" s="70" t="s">
        <v>872</v>
      </c>
      <c r="AS369" s="70"/>
      <c r="AT369" s="70"/>
      <c r="AU369" s="70"/>
      <c r="AV369" s="70"/>
      <c r="AW369" s="70"/>
      <c r="AX369" s="70" t="s">
        <v>873</v>
      </c>
      <c r="AY369" s="70"/>
      <c r="AZ369" s="70"/>
      <c r="BA369" s="70"/>
      <c r="BB369" s="70"/>
      <c r="BC369" s="70"/>
      <c r="BD369" s="72">
        <v>30</v>
      </c>
      <c r="BE369" s="70" t="s">
        <v>80</v>
      </c>
      <c r="BF369" s="73"/>
      <c r="BG369" s="70"/>
      <c r="BH369" s="70">
        <f t="shared" si="77"/>
        <v>35</v>
      </c>
      <c r="BI369" s="70" t="s">
        <v>873</v>
      </c>
      <c r="BJ369" s="74">
        <f t="shared" si="78"/>
        <v>0</v>
      </c>
      <c r="BK369" s="70"/>
      <c r="BL369" s="70" t="s">
        <v>1344</v>
      </c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</row>
    <row r="370" spans="1:76" x14ac:dyDescent="0.4">
      <c r="A370" s="70">
        <v>389</v>
      </c>
      <c r="B370" s="70" t="s">
        <v>653</v>
      </c>
      <c r="C370" s="70" t="s">
        <v>568</v>
      </c>
      <c r="D370" s="70"/>
      <c r="E370" s="70" t="s">
        <v>874</v>
      </c>
      <c r="F370" s="70"/>
      <c r="G370" s="94">
        <v>1</v>
      </c>
      <c r="H370" s="94">
        <v>7</v>
      </c>
      <c r="I370" s="70" t="s">
        <v>653</v>
      </c>
      <c r="J370" s="70"/>
      <c r="K370" s="70"/>
      <c r="L370" s="70"/>
      <c r="M370" s="70">
        <v>0</v>
      </c>
      <c r="N370" s="71">
        <v>37098</v>
      </c>
      <c r="O370" s="72">
        <v>64</v>
      </c>
      <c r="P370" s="71"/>
      <c r="Q370" s="71">
        <f t="shared" si="70"/>
        <v>37098</v>
      </c>
      <c r="R370" s="70">
        <f t="shared" si="69"/>
        <v>2001</v>
      </c>
      <c r="S370" s="70">
        <f t="shared" si="71"/>
        <v>7</v>
      </c>
      <c r="T370" s="70">
        <f t="shared" si="72"/>
        <v>26</v>
      </c>
      <c r="U370" s="70">
        <f t="shared" si="73"/>
        <v>2001</v>
      </c>
      <c r="V370" s="73">
        <v>80256</v>
      </c>
      <c r="W370" s="70"/>
      <c r="X370" s="70"/>
      <c r="Y370" s="73">
        <v>0</v>
      </c>
      <c r="Z370" s="73">
        <f t="shared" si="74"/>
        <v>80256</v>
      </c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3">
        <f t="shared" si="75"/>
        <v>0</v>
      </c>
      <c r="AP370" s="70"/>
      <c r="AQ370" s="74">
        <f t="shared" si="76"/>
        <v>80256</v>
      </c>
      <c r="AR370" s="70" t="s">
        <v>872</v>
      </c>
      <c r="AS370" s="70"/>
      <c r="AT370" s="70"/>
      <c r="AU370" s="70"/>
      <c r="AV370" s="70"/>
      <c r="AW370" s="70"/>
      <c r="AX370" s="70" t="s">
        <v>873</v>
      </c>
      <c r="AY370" s="70"/>
      <c r="AZ370" s="70"/>
      <c r="BA370" s="70"/>
      <c r="BB370" s="70"/>
      <c r="BC370" s="70"/>
      <c r="BD370" s="72">
        <v>64</v>
      </c>
      <c r="BE370" s="70" t="s">
        <v>80</v>
      </c>
      <c r="BF370" s="73"/>
      <c r="BG370" s="70"/>
      <c r="BH370" s="70">
        <f t="shared" si="77"/>
        <v>19</v>
      </c>
      <c r="BI370" s="70" t="s">
        <v>873</v>
      </c>
      <c r="BJ370" s="74">
        <f t="shared" si="78"/>
        <v>0</v>
      </c>
      <c r="BK370" s="70"/>
      <c r="BL370" s="70" t="s">
        <v>1345</v>
      </c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</row>
    <row r="371" spans="1:76" x14ac:dyDescent="0.4">
      <c r="A371" s="70">
        <v>390</v>
      </c>
      <c r="B371" s="70" t="s">
        <v>653</v>
      </c>
      <c r="C371" s="70" t="s">
        <v>569</v>
      </c>
      <c r="D371" s="70"/>
      <c r="E371" s="70" t="s">
        <v>874</v>
      </c>
      <c r="F371" s="70"/>
      <c r="G371" s="94">
        <v>1</v>
      </c>
      <c r="H371" s="94">
        <v>7</v>
      </c>
      <c r="I371" s="70" t="s">
        <v>653</v>
      </c>
      <c r="J371" s="70"/>
      <c r="K371" s="70"/>
      <c r="L371" s="70"/>
      <c r="M371" s="70">
        <v>0</v>
      </c>
      <c r="N371" s="71">
        <v>35709</v>
      </c>
      <c r="O371" s="72">
        <v>123.14</v>
      </c>
      <c r="P371" s="71"/>
      <c r="Q371" s="71">
        <f t="shared" si="70"/>
        <v>35709</v>
      </c>
      <c r="R371" s="70">
        <f t="shared" si="69"/>
        <v>1997</v>
      </c>
      <c r="S371" s="70">
        <f t="shared" si="71"/>
        <v>10</v>
      </c>
      <c r="T371" s="70">
        <f t="shared" si="72"/>
        <v>6</v>
      </c>
      <c r="U371" s="70">
        <f t="shared" si="73"/>
        <v>1997</v>
      </c>
      <c r="V371" s="73">
        <v>154417</v>
      </c>
      <c r="W371" s="70"/>
      <c r="X371" s="70"/>
      <c r="Y371" s="73">
        <v>0</v>
      </c>
      <c r="Z371" s="73">
        <f t="shared" si="74"/>
        <v>154417</v>
      </c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3">
        <f t="shared" si="75"/>
        <v>0</v>
      </c>
      <c r="AP371" s="70"/>
      <c r="AQ371" s="74">
        <f t="shared" si="76"/>
        <v>154417</v>
      </c>
      <c r="AR371" s="70" t="s">
        <v>872</v>
      </c>
      <c r="AS371" s="70"/>
      <c r="AT371" s="70"/>
      <c r="AU371" s="70"/>
      <c r="AV371" s="70"/>
      <c r="AW371" s="70"/>
      <c r="AX371" s="70" t="s">
        <v>873</v>
      </c>
      <c r="AY371" s="70"/>
      <c r="AZ371" s="70"/>
      <c r="BA371" s="70"/>
      <c r="BB371" s="70"/>
      <c r="BC371" s="70"/>
      <c r="BD371" s="72">
        <v>123.14</v>
      </c>
      <c r="BE371" s="70" t="s">
        <v>80</v>
      </c>
      <c r="BF371" s="73"/>
      <c r="BG371" s="70"/>
      <c r="BH371" s="70">
        <f t="shared" si="77"/>
        <v>23</v>
      </c>
      <c r="BI371" s="70" t="s">
        <v>873</v>
      </c>
      <c r="BJ371" s="74">
        <f t="shared" si="78"/>
        <v>0</v>
      </c>
      <c r="BK371" s="70"/>
      <c r="BL371" s="70" t="s">
        <v>1346</v>
      </c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</row>
    <row r="372" spans="1:76" x14ac:dyDescent="0.4">
      <c r="A372" s="70">
        <v>391</v>
      </c>
      <c r="B372" s="70" t="s">
        <v>653</v>
      </c>
      <c r="C372" s="70" t="s">
        <v>570</v>
      </c>
      <c r="D372" s="70"/>
      <c r="E372" s="70" t="s">
        <v>874</v>
      </c>
      <c r="F372" s="70"/>
      <c r="G372" s="94">
        <v>1</v>
      </c>
      <c r="H372" s="94">
        <v>7</v>
      </c>
      <c r="I372" s="70" t="s">
        <v>653</v>
      </c>
      <c r="J372" s="70"/>
      <c r="K372" s="70"/>
      <c r="L372" s="70"/>
      <c r="M372" s="70">
        <v>0</v>
      </c>
      <c r="N372" s="71">
        <v>20180</v>
      </c>
      <c r="O372" s="72">
        <v>2117.7199999999998</v>
      </c>
      <c r="P372" s="71"/>
      <c r="Q372" s="71">
        <f t="shared" si="70"/>
        <v>20180</v>
      </c>
      <c r="R372" s="70">
        <f t="shared" si="69"/>
        <v>1955</v>
      </c>
      <c r="S372" s="70">
        <f t="shared" si="71"/>
        <v>4</v>
      </c>
      <c r="T372" s="70">
        <f t="shared" si="72"/>
        <v>1</v>
      </c>
      <c r="U372" s="70">
        <f t="shared" si="73"/>
        <v>1955</v>
      </c>
      <c r="V372" s="73">
        <v>2655620</v>
      </c>
      <c r="W372" s="70"/>
      <c r="X372" s="70"/>
      <c r="Y372" s="73">
        <v>0</v>
      </c>
      <c r="Z372" s="73">
        <f t="shared" si="74"/>
        <v>2655620</v>
      </c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3">
        <f t="shared" si="75"/>
        <v>0</v>
      </c>
      <c r="AP372" s="70"/>
      <c r="AQ372" s="74">
        <f t="shared" si="76"/>
        <v>2655620</v>
      </c>
      <c r="AR372" s="70" t="s">
        <v>872</v>
      </c>
      <c r="AS372" s="70"/>
      <c r="AT372" s="70"/>
      <c r="AU372" s="70"/>
      <c r="AV372" s="70"/>
      <c r="AW372" s="70"/>
      <c r="AX372" s="70" t="s">
        <v>873</v>
      </c>
      <c r="AY372" s="70"/>
      <c r="AZ372" s="70"/>
      <c r="BA372" s="70"/>
      <c r="BB372" s="70"/>
      <c r="BC372" s="70"/>
      <c r="BD372" s="72">
        <v>2117.7199999999998</v>
      </c>
      <c r="BE372" s="70" t="s">
        <v>80</v>
      </c>
      <c r="BF372" s="73"/>
      <c r="BG372" s="70"/>
      <c r="BH372" s="70">
        <f t="shared" si="77"/>
        <v>65</v>
      </c>
      <c r="BI372" s="70" t="s">
        <v>873</v>
      </c>
      <c r="BJ372" s="74">
        <f t="shared" si="78"/>
        <v>0</v>
      </c>
      <c r="BK372" s="70"/>
      <c r="BL372" s="70" t="s">
        <v>1347</v>
      </c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</row>
    <row r="373" spans="1:76" x14ac:dyDescent="0.4">
      <c r="A373" s="70">
        <v>392</v>
      </c>
      <c r="B373" s="70" t="s">
        <v>653</v>
      </c>
      <c r="C373" s="70" t="s">
        <v>571</v>
      </c>
      <c r="D373" s="70"/>
      <c r="E373" s="70" t="s">
        <v>874</v>
      </c>
      <c r="F373" s="70"/>
      <c r="G373" s="94">
        <v>1</v>
      </c>
      <c r="H373" s="94">
        <v>7</v>
      </c>
      <c r="I373" s="70" t="s">
        <v>653</v>
      </c>
      <c r="J373" s="70"/>
      <c r="K373" s="70"/>
      <c r="L373" s="70"/>
      <c r="M373" s="70">
        <v>0</v>
      </c>
      <c r="N373" s="71">
        <v>35709</v>
      </c>
      <c r="O373" s="72">
        <v>531.75</v>
      </c>
      <c r="P373" s="71"/>
      <c r="Q373" s="71">
        <f t="shared" si="70"/>
        <v>35709</v>
      </c>
      <c r="R373" s="70">
        <f t="shared" si="69"/>
        <v>1997</v>
      </c>
      <c r="S373" s="70">
        <f t="shared" si="71"/>
        <v>10</v>
      </c>
      <c r="T373" s="70">
        <f t="shared" si="72"/>
        <v>6</v>
      </c>
      <c r="U373" s="70">
        <f t="shared" si="73"/>
        <v>1997</v>
      </c>
      <c r="V373" s="73">
        <v>666814</v>
      </c>
      <c r="W373" s="70"/>
      <c r="X373" s="70"/>
      <c r="Y373" s="73">
        <v>0</v>
      </c>
      <c r="Z373" s="73">
        <f t="shared" si="74"/>
        <v>666814</v>
      </c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3">
        <f t="shared" si="75"/>
        <v>0</v>
      </c>
      <c r="AP373" s="70"/>
      <c r="AQ373" s="74">
        <f t="shared" si="76"/>
        <v>666814</v>
      </c>
      <c r="AR373" s="70" t="s">
        <v>872</v>
      </c>
      <c r="AS373" s="70"/>
      <c r="AT373" s="70"/>
      <c r="AU373" s="70"/>
      <c r="AV373" s="70"/>
      <c r="AW373" s="70"/>
      <c r="AX373" s="70" t="s">
        <v>873</v>
      </c>
      <c r="AY373" s="70"/>
      <c r="AZ373" s="70"/>
      <c r="BA373" s="70"/>
      <c r="BB373" s="70"/>
      <c r="BC373" s="70"/>
      <c r="BD373" s="72">
        <v>531.75</v>
      </c>
      <c r="BE373" s="70" t="s">
        <v>80</v>
      </c>
      <c r="BF373" s="73"/>
      <c r="BG373" s="70"/>
      <c r="BH373" s="70">
        <f t="shared" si="77"/>
        <v>23</v>
      </c>
      <c r="BI373" s="70" t="s">
        <v>873</v>
      </c>
      <c r="BJ373" s="74">
        <f t="shared" si="78"/>
        <v>0</v>
      </c>
      <c r="BK373" s="70"/>
      <c r="BL373" s="70" t="s">
        <v>1348</v>
      </c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</row>
    <row r="374" spans="1:76" x14ac:dyDescent="0.4">
      <c r="A374" s="70">
        <v>393</v>
      </c>
      <c r="B374" s="70" t="s">
        <v>653</v>
      </c>
      <c r="C374" s="70" t="s">
        <v>572</v>
      </c>
      <c r="D374" s="70"/>
      <c r="E374" s="70" t="s">
        <v>874</v>
      </c>
      <c r="F374" s="70"/>
      <c r="G374" s="94">
        <v>1</v>
      </c>
      <c r="H374" s="94">
        <v>7</v>
      </c>
      <c r="I374" s="70" t="s">
        <v>653</v>
      </c>
      <c r="J374" s="70"/>
      <c r="K374" s="70"/>
      <c r="L374" s="70"/>
      <c r="M374" s="70">
        <v>0</v>
      </c>
      <c r="N374" s="71">
        <v>37098</v>
      </c>
      <c r="O374" s="72">
        <v>3.68</v>
      </c>
      <c r="P374" s="71"/>
      <c r="Q374" s="71">
        <f t="shared" si="70"/>
        <v>37098</v>
      </c>
      <c r="R374" s="70">
        <f t="shared" si="69"/>
        <v>2001</v>
      </c>
      <c r="S374" s="70">
        <f t="shared" si="71"/>
        <v>7</v>
      </c>
      <c r="T374" s="70">
        <f t="shared" si="72"/>
        <v>26</v>
      </c>
      <c r="U374" s="70">
        <f t="shared" si="73"/>
        <v>2001</v>
      </c>
      <c r="V374" s="73">
        <v>4614</v>
      </c>
      <c r="W374" s="70"/>
      <c r="X374" s="70"/>
      <c r="Y374" s="73">
        <v>0</v>
      </c>
      <c r="Z374" s="73">
        <f t="shared" si="74"/>
        <v>4614</v>
      </c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3">
        <f t="shared" si="75"/>
        <v>0</v>
      </c>
      <c r="AP374" s="70"/>
      <c r="AQ374" s="74">
        <f t="shared" si="76"/>
        <v>4614</v>
      </c>
      <c r="AR374" s="70" t="s">
        <v>872</v>
      </c>
      <c r="AS374" s="70"/>
      <c r="AT374" s="70"/>
      <c r="AU374" s="70"/>
      <c r="AV374" s="70"/>
      <c r="AW374" s="70"/>
      <c r="AX374" s="70" t="s">
        <v>873</v>
      </c>
      <c r="AY374" s="70"/>
      <c r="AZ374" s="70"/>
      <c r="BA374" s="70"/>
      <c r="BB374" s="70"/>
      <c r="BC374" s="70"/>
      <c r="BD374" s="72">
        <v>3.68</v>
      </c>
      <c r="BE374" s="70" t="s">
        <v>80</v>
      </c>
      <c r="BF374" s="73"/>
      <c r="BG374" s="70"/>
      <c r="BH374" s="70">
        <f t="shared" si="77"/>
        <v>19</v>
      </c>
      <c r="BI374" s="70" t="s">
        <v>873</v>
      </c>
      <c r="BJ374" s="74">
        <f t="shared" si="78"/>
        <v>0</v>
      </c>
      <c r="BK374" s="70"/>
      <c r="BL374" s="70" t="s">
        <v>1349</v>
      </c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</row>
    <row r="375" spans="1:76" x14ac:dyDescent="0.4">
      <c r="A375" s="70">
        <v>394</v>
      </c>
      <c r="B375" s="70" t="s">
        <v>653</v>
      </c>
      <c r="C375" s="70" t="s">
        <v>573</v>
      </c>
      <c r="D375" s="70"/>
      <c r="E375" s="70" t="s">
        <v>874</v>
      </c>
      <c r="F375" s="70"/>
      <c r="G375" s="94">
        <v>1</v>
      </c>
      <c r="H375" s="94">
        <v>7</v>
      </c>
      <c r="I375" s="70" t="s">
        <v>653</v>
      </c>
      <c r="J375" s="70"/>
      <c r="K375" s="70"/>
      <c r="L375" s="70"/>
      <c r="M375" s="70">
        <v>0</v>
      </c>
      <c r="N375" s="71">
        <v>37098</v>
      </c>
      <c r="O375" s="72">
        <v>1057</v>
      </c>
      <c r="P375" s="71"/>
      <c r="Q375" s="71">
        <f t="shared" si="70"/>
        <v>37098</v>
      </c>
      <c r="R375" s="70">
        <f t="shared" si="69"/>
        <v>2001</v>
      </c>
      <c r="S375" s="70">
        <f t="shared" si="71"/>
        <v>7</v>
      </c>
      <c r="T375" s="70">
        <f t="shared" si="72"/>
        <v>26</v>
      </c>
      <c r="U375" s="70">
        <f t="shared" si="73"/>
        <v>2001</v>
      </c>
      <c r="V375" s="73">
        <v>1325478</v>
      </c>
      <c r="W375" s="70"/>
      <c r="X375" s="70"/>
      <c r="Y375" s="73">
        <v>0</v>
      </c>
      <c r="Z375" s="73">
        <f t="shared" si="74"/>
        <v>1325478</v>
      </c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3">
        <f t="shared" si="75"/>
        <v>0</v>
      </c>
      <c r="AP375" s="70"/>
      <c r="AQ375" s="74">
        <f t="shared" si="76"/>
        <v>1325478</v>
      </c>
      <c r="AR375" s="70" t="s">
        <v>872</v>
      </c>
      <c r="AS375" s="70"/>
      <c r="AT375" s="70"/>
      <c r="AU375" s="70"/>
      <c r="AV375" s="70"/>
      <c r="AW375" s="70"/>
      <c r="AX375" s="70" t="s">
        <v>873</v>
      </c>
      <c r="AY375" s="70"/>
      <c r="AZ375" s="70"/>
      <c r="BA375" s="70"/>
      <c r="BB375" s="70"/>
      <c r="BC375" s="70"/>
      <c r="BD375" s="72">
        <v>1057</v>
      </c>
      <c r="BE375" s="70" t="s">
        <v>80</v>
      </c>
      <c r="BF375" s="73"/>
      <c r="BG375" s="70"/>
      <c r="BH375" s="70">
        <f t="shared" si="77"/>
        <v>19</v>
      </c>
      <c r="BI375" s="70" t="s">
        <v>873</v>
      </c>
      <c r="BJ375" s="74">
        <f t="shared" si="78"/>
        <v>0</v>
      </c>
      <c r="BK375" s="70"/>
      <c r="BL375" s="70" t="s">
        <v>1350</v>
      </c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</row>
    <row r="376" spans="1:76" x14ac:dyDescent="0.4">
      <c r="A376" s="70">
        <v>395</v>
      </c>
      <c r="B376" s="70" t="s">
        <v>653</v>
      </c>
      <c r="C376" s="70" t="s">
        <v>574</v>
      </c>
      <c r="D376" s="70"/>
      <c r="E376" s="70" t="s">
        <v>874</v>
      </c>
      <c r="F376" s="70"/>
      <c r="G376" s="94">
        <v>1</v>
      </c>
      <c r="H376" s="94">
        <v>7</v>
      </c>
      <c r="I376" s="70" t="s">
        <v>653</v>
      </c>
      <c r="J376" s="70"/>
      <c r="K376" s="70"/>
      <c r="L376" s="70"/>
      <c r="M376" s="70">
        <v>0</v>
      </c>
      <c r="N376" s="71">
        <v>37098</v>
      </c>
      <c r="O376" s="72">
        <v>230</v>
      </c>
      <c r="P376" s="71"/>
      <c r="Q376" s="71">
        <f t="shared" si="70"/>
        <v>37098</v>
      </c>
      <c r="R376" s="70">
        <f t="shared" si="69"/>
        <v>2001</v>
      </c>
      <c r="S376" s="70">
        <f t="shared" si="71"/>
        <v>7</v>
      </c>
      <c r="T376" s="70">
        <f t="shared" si="72"/>
        <v>26</v>
      </c>
      <c r="U376" s="70">
        <f t="shared" si="73"/>
        <v>2001</v>
      </c>
      <c r="V376" s="73">
        <v>288420</v>
      </c>
      <c r="W376" s="70"/>
      <c r="X376" s="70"/>
      <c r="Y376" s="73">
        <v>0</v>
      </c>
      <c r="Z376" s="73">
        <f t="shared" si="74"/>
        <v>288420</v>
      </c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3">
        <f t="shared" si="75"/>
        <v>0</v>
      </c>
      <c r="AP376" s="70"/>
      <c r="AQ376" s="74">
        <f t="shared" si="76"/>
        <v>288420</v>
      </c>
      <c r="AR376" s="70" t="s">
        <v>872</v>
      </c>
      <c r="AS376" s="70"/>
      <c r="AT376" s="70"/>
      <c r="AU376" s="70"/>
      <c r="AV376" s="70"/>
      <c r="AW376" s="70"/>
      <c r="AX376" s="70" t="s">
        <v>873</v>
      </c>
      <c r="AY376" s="70"/>
      <c r="AZ376" s="70"/>
      <c r="BA376" s="70"/>
      <c r="BB376" s="70"/>
      <c r="BC376" s="70"/>
      <c r="BD376" s="72">
        <v>230</v>
      </c>
      <c r="BE376" s="70" t="s">
        <v>80</v>
      </c>
      <c r="BF376" s="73"/>
      <c r="BG376" s="70"/>
      <c r="BH376" s="70">
        <f t="shared" si="77"/>
        <v>19</v>
      </c>
      <c r="BI376" s="70" t="s">
        <v>873</v>
      </c>
      <c r="BJ376" s="74">
        <f t="shared" si="78"/>
        <v>0</v>
      </c>
      <c r="BK376" s="70"/>
      <c r="BL376" s="70" t="s">
        <v>1351</v>
      </c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</row>
    <row r="377" spans="1:76" x14ac:dyDescent="0.4">
      <c r="A377" s="70">
        <v>396</v>
      </c>
      <c r="B377" s="70" t="s">
        <v>653</v>
      </c>
      <c r="C377" s="70" t="s">
        <v>575</v>
      </c>
      <c r="D377" s="70"/>
      <c r="E377" s="70" t="s">
        <v>874</v>
      </c>
      <c r="F377" s="70"/>
      <c r="G377" s="94">
        <v>1</v>
      </c>
      <c r="H377" s="94">
        <v>7</v>
      </c>
      <c r="I377" s="70" t="s">
        <v>653</v>
      </c>
      <c r="J377" s="70"/>
      <c r="K377" s="70"/>
      <c r="L377" s="70"/>
      <c r="M377" s="70">
        <v>0</v>
      </c>
      <c r="N377" s="71">
        <v>35149</v>
      </c>
      <c r="O377" s="72">
        <v>420</v>
      </c>
      <c r="P377" s="71"/>
      <c r="Q377" s="71">
        <f t="shared" si="70"/>
        <v>35149</v>
      </c>
      <c r="R377" s="70">
        <f t="shared" si="69"/>
        <v>1996</v>
      </c>
      <c r="S377" s="70">
        <f t="shared" si="71"/>
        <v>3</v>
      </c>
      <c r="T377" s="70">
        <f t="shared" si="72"/>
        <v>25</v>
      </c>
      <c r="U377" s="70">
        <f t="shared" si="73"/>
        <v>1995</v>
      </c>
      <c r="V377" s="73">
        <v>526680</v>
      </c>
      <c r="W377" s="70"/>
      <c r="X377" s="70"/>
      <c r="Y377" s="73">
        <v>0</v>
      </c>
      <c r="Z377" s="73">
        <f t="shared" si="74"/>
        <v>526680</v>
      </c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3">
        <f t="shared" si="75"/>
        <v>0</v>
      </c>
      <c r="AP377" s="70"/>
      <c r="AQ377" s="74">
        <f t="shared" si="76"/>
        <v>526680</v>
      </c>
      <c r="AR377" s="70" t="s">
        <v>872</v>
      </c>
      <c r="AS377" s="70"/>
      <c r="AT377" s="70"/>
      <c r="AU377" s="70"/>
      <c r="AV377" s="70"/>
      <c r="AW377" s="70"/>
      <c r="AX377" s="70" t="s">
        <v>873</v>
      </c>
      <c r="AY377" s="70"/>
      <c r="AZ377" s="70"/>
      <c r="BA377" s="70"/>
      <c r="BB377" s="70"/>
      <c r="BC377" s="70"/>
      <c r="BD377" s="72">
        <v>420</v>
      </c>
      <c r="BE377" s="70" t="s">
        <v>80</v>
      </c>
      <c r="BF377" s="73"/>
      <c r="BG377" s="70"/>
      <c r="BH377" s="70">
        <f t="shared" si="77"/>
        <v>25</v>
      </c>
      <c r="BI377" s="70" t="s">
        <v>873</v>
      </c>
      <c r="BJ377" s="74">
        <f t="shared" si="78"/>
        <v>0</v>
      </c>
      <c r="BK377" s="70"/>
      <c r="BL377" s="70" t="s">
        <v>1352</v>
      </c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</row>
    <row r="378" spans="1:76" x14ac:dyDescent="0.4">
      <c r="A378" s="70">
        <v>397</v>
      </c>
      <c r="B378" s="70" t="s">
        <v>653</v>
      </c>
      <c r="C378" s="70" t="s">
        <v>576</v>
      </c>
      <c r="D378" s="70"/>
      <c r="E378" s="70" t="s">
        <v>874</v>
      </c>
      <c r="F378" s="70"/>
      <c r="G378" s="94">
        <v>1</v>
      </c>
      <c r="H378" s="94">
        <v>7</v>
      </c>
      <c r="I378" s="70" t="s">
        <v>653</v>
      </c>
      <c r="J378" s="70"/>
      <c r="K378" s="70"/>
      <c r="L378" s="70"/>
      <c r="M378" s="70">
        <v>0</v>
      </c>
      <c r="N378" s="71">
        <v>37098</v>
      </c>
      <c r="O378" s="72">
        <v>17.29</v>
      </c>
      <c r="P378" s="71"/>
      <c r="Q378" s="71">
        <f t="shared" si="70"/>
        <v>37098</v>
      </c>
      <c r="R378" s="70">
        <f t="shared" si="69"/>
        <v>2001</v>
      </c>
      <c r="S378" s="70">
        <f t="shared" si="71"/>
        <v>7</v>
      </c>
      <c r="T378" s="70">
        <f t="shared" si="72"/>
        <v>26</v>
      </c>
      <c r="U378" s="70">
        <f t="shared" si="73"/>
        <v>2001</v>
      </c>
      <c r="V378" s="73">
        <v>21681</v>
      </c>
      <c r="W378" s="70"/>
      <c r="X378" s="70"/>
      <c r="Y378" s="73">
        <v>0</v>
      </c>
      <c r="Z378" s="73">
        <f t="shared" si="74"/>
        <v>21681</v>
      </c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3">
        <f t="shared" si="75"/>
        <v>0</v>
      </c>
      <c r="AP378" s="70"/>
      <c r="AQ378" s="74">
        <f t="shared" si="76"/>
        <v>21681</v>
      </c>
      <c r="AR378" s="70" t="s">
        <v>872</v>
      </c>
      <c r="AS378" s="70"/>
      <c r="AT378" s="70"/>
      <c r="AU378" s="70"/>
      <c r="AV378" s="70"/>
      <c r="AW378" s="70"/>
      <c r="AX378" s="70" t="s">
        <v>873</v>
      </c>
      <c r="AY378" s="70"/>
      <c r="AZ378" s="70"/>
      <c r="BA378" s="70"/>
      <c r="BB378" s="70"/>
      <c r="BC378" s="70"/>
      <c r="BD378" s="72">
        <v>17.29</v>
      </c>
      <c r="BE378" s="70" t="s">
        <v>80</v>
      </c>
      <c r="BF378" s="73"/>
      <c r="BG378" s="70"/>
      <c r="BH378" s="70">
        <f t="shared" si="77"/>
        <v>19</v>
      </c>
      <c r="BI378" s="70" t="s">
        <v>873</v>
      </c>
      <c r="BJ378" s="74">
        <f t="shared" si="78"/>
        <v>0</v>
      </c>
      <c r="BK378" s="70"/>
      <c r="BL378" s="70" t="s">
        <v>1353</v>
      </c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</row>
    <row r="379" spans="1:76" x14ac:dyDescent="0.4">
      <c r="A379" s="70">
        <v>398</v>
      </c>
      <c r="B379" s="70" t="s">
        <v>653</v>
      </c>
      <c r="C379" s="70" t="s">
        <v>577</v>
      </c>
      <c r="D379" s="70"/>
      <c r="E379" s="70" t="s">
        <v>874</v>
      </c>
      <c r="F379" s="70"/>
      <c r="G379" s="94">
        <v>1</v>
      </c>
      <c r="H379" s="94">
        <v>7</v>
      </c>
      <c r="I379" s="70" t="s">
        <v>653</v>
      </c>
      <c r="J379" s="70"/>
      <c r="K379" s="70"/>
      <c r="L379" s="70"/>
      <c r="M379" s="70">
        <v>0</v>
      </c>
      <c r="N379" s="71">
        <v>37098</v>
      </c>
      <c r="O379" s="72">
        <v>21.25</v>
      </c>
      <c r="P379" s="71"/>
      <c r="Q379" s="71">
        <f t="shared" si="70"/>
        <v>37098</v>
      </c>
      <c r="R379" s="70">
        <f t="shared" si="69"/>
        <v>2001</v>
      </c>
      <c r="S379" s="70">
        <f t="shared" si="71"/>
        <v>7</v>
      </c>
      <c r="T379" s="70">
        <f t="shared" si="72"/>
        <v>26</v>
      </c>
      <c r="U379" s="70">
        <f t="shared" si="73"/>
        <v>2001</v>
      </c>
      <c r="V379" s="73">
        <v>26647</v>
      </c>
      <c r="W379" s="70"/>
      <c r="X379" s="70"/>
      <c r="Y379" s="73">
        <v>0</v>
      </c>
      <c r="Z379" s="73">
        <f t="shared" si="74"/>
        <v>26647</v>
      </c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3">
        <f t="shared" si="75"/>
        <v>0</v>
      </c>
      <c r="AP379" s="70"/>
      <c r="AQ379" s="74">
        <f t="shared" si="76"/>
        <v>26647</v>
      </c>
      <c r="AR379" s="70" t="s">
        <v>872</v>
      </c>
      <c r="AS379" s="70"/>
      <c r="AT379" s="70"/>
      <c r="AU379" s="70"/>
      <c r="AV379" s="70"/>
      <c r="AW379" s="70"/>
      <c r="AX379" s="70" t="s">
        <v>873</v>
      </c>
      <c r="AY379" s="70"/>
      <c r="AZ379" s="70"/>
      <c r="BA379" s="70"/>
      <c r="BB379" s="70"/>
      <c r="BC379" s="70"/>
      <c r="BD379" s="72">
        <v>21.25</v>
      </c>
      <c r="BE379" s="70" t="s">
        <v>80</v>
      </c>
      <c r="BF379" s="73"/>
      <c r="BG379" s="70"/>
      <c r="BH379" s="70">
        <f t="shared" si="77"/>
        <v>19</v>
      </c>
      <c r="BI379" s="70" t="s">
        <v>873</v>
      </c>
      <c r="BJ379" s="74">
        <f t="shared" si="78"/>
        <v>0</v>
      </c>
      <c r="BK379" s="70"/>
      <c r="BL379" s="70" t="s">
        <v>1354</v>
      </c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</row>
    <row r="380" spans="1:76" x14ac:dyDescent="0.4">
      <c r="A380" s="70">
        <v>399</v>
      </c>
      <c r="B380" s="70" t="s">
        <v>653</v>
      </c>
      <c r="C380" s="70" t="s">
        <v>578</v>
      </c>
      <c r="D380" s="70"/>
      <c r="E380" s="70" t="s">
        <v>874</v>
      </c>
      <c r="F380" s="70"/>
      <c r="G380" s="94">
        <v>1</v>
      </c>
      <c r="H380" s="94">
        <v>7</v>
      </c>
      <c r="I380" s="70" t="s">
        <v>653</v>
      </c>
      <c r="J380" s="70"/>
      <c r="K380" s="70"/>
      <c r="L380" s="70"/>
      <c r="M380" s="70">
        <v>0</v>
      </c>
      <c r="N380" s="71">
        <v>37098</v>
      </c>
      <c r="O380" s="72">
        <v>7.8</v>
      </c>
      <c r="P380" s="71"/>
      <c r="Q380" s="71">
        <f t="shared" si="70"/>
        <v>37098</v>
      </c>
      <c r="R380" s="70">
        <f t="shared" si="69"/>
        <v>2001</v>
      </c>
      <c r="S380" s="70">
        <f t="shared" si="71"/>
        <v>7</v>
      </c>
      <c r="T380" s="70">
        <f t="shared" si="72"/>
        <v>26</v>
      </c>
      <c r="U380" s="70">
        <f t="shared" si="73"/>
        <v>2001</v>
      </c>
      <c r="V380" s="73">
        <v>9781</v>
      </c>
      <c r="W380" s="70"/>
      <c r="X380" s="70"/>
      <c r="Y380" s="73">
        <v>0</v>
      </c>
      <c r="Z380" s="73">
        <f t="shared" si="74"/>
        <v>9781</v>
      </c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3">
        <f t="shared" si="75"/>
        <v>0</v>
      </c>
      <c r="AP380" s="70"/>
      <c r="AQ380" s="74">
        <f t="shared" si="76"/>
        <v>9781</v>
      </c>
      <c r="AR380" s="70" t="s">
        <v>872</v>
      </c>
      <c r="AS380" s="70"/>
      <c r="AT380" s="70"/>
      <c r="AU380" s="70"/>
      <c r="AV380" s="70"/>
      <c r="AW380" s="70"/>
      <c r="AX380" s="70" t="s">
        <v>873</v>
      </c>
      <c r="AY380" s="70"/>
      <c r="AZ380" s="70"/>
      <c r="BA380" s="70"/>
      <c r="BB380" s="70"/>
      <c r="BC380" s="70"/>
      <c r="BD380" s="72">
        <v>7.8</v>
      </c>
      <c r="BE380" s="70" t="s">
        <v>80</v>
      </c>
      <c r="BF380" s="73"/>
      <c r="BG380" s="70"/>
      <c r="BH380" s="70">
        <f t="shared" si="77"/>
        <v>19</v>
      </c>
      <c r="BI380" s="70" t="s">
        <v>873</v>
      </c>
      <c r="BJ380" s="74">
        <f t="shared" si="78"/>
        <v>0</v>
      </c>
      <c r="BK380" s="70"/>
      <c r="BL380" s="70" t="s">
        <v>1355</v>
      </c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</row>
    <row r="381" spans="1:76" x14ac:dyDescent="0.4">
      <c r="A381" s="70">
        <v>400</v>
      </c>
      <c r="B381" s="70" t="s">
        <v>653</v>
      </c>
      <c r="C381" s="70" t="s">
        <v>579</v>
      </c>
      <c r="D381" s="70"/>
      <c r="E381" s="70" t="s">
        <v>874</v>
      </c>
      <c r="F381" s="70"/>
      <c r="G381" s="94">
        <v>1</v>
      </c>
      <c r="H381" s="94">
        <v>7</v>
      </c>
      <c r="I381" s="70" t="s">
        <v>653</v>
      </c>
      <c r="J381" s="70"/>
      <c r="K381" s="70"/>
      <c r="L381" s="70"/>
      <c r="M381" s="70">
        <v>0</v>
      </c>
      <c r="N381" s="71">
        <v>37098</v>
      </c>
      <c r="O381" s="72">
        <v>6.48</v>
      </c>
      <c r="P381" s="71"/>
      <c r="Q381" s="71">
        <f t="shared" si="70"/>
        <v>37098</v>
      </c>
      <c r="R381" s="70">
        <f t="shared" si="69"/>
        <v>2001</v>
      </c>
      <c r="S381" s="70">
        <f t="shared" si="71"/>
        <v>7</v>
      </c>
      <c r="T381" s="70">
        <f t="shared" si="72"/>
        <v>26</v>
      </c>
      <c r="U381" s="70">
        <f t="shared" si="73"/>
        <v>2001</v>
      </c>
      <c r="V381" s="73">
        <v>8125</v>
      </c>
      <c r="W381" s="70"/>
      <c r="X381" s="70"/>
      <c r="Y381" s="73">
        <v>0</v>
      </c>
      <c r="Z381" s="73">
        <f t="shared" si="74"/>
        <v>8125</v>
      </c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3">
        <f t="shared" si="75"/>
        <v>0</v>
      </c>
      <c r="AP381" s="70"/>
      <c r="AQ381" s="74">
        <f t="shared" si="76"/>
        <v>8125</v>
      </c>
      <c r="AR381" s="70" t="s">
        <v>872</v>
      </c>
      <c r="AS381" s="70"/>
      <c r="AT381" s="70"/>
      <c r="AU381" s="70"/>
      <c r="AV381" s="70"/>
      <c r="AW381" s="70"/>
      <c r="AX381" s="70" t="s">
        <v>873</v>
      </c>
      <c r="AY381" s="70"/>
      <c r="AZ381" s="70"/>
      <c r="BA381" s="70"/>
      <c r="BB381" s="70"/>
      <c r="BC381" s="70"/>
      <c r="BD381" s="72">
        <v>6.48</v>
      </c>
      <c r="BE381" s="70" t="s">
        <v>80</v>
      </c>
      <c r="BF381" s="73"/>
      <c r="BG381" s="70"/>
      <c r="BH381" s="70">
        <f t="shared" si="77"/>
        <v>19</v>
      </c>
      <c r="BI381" s="70" t="s">
        <v>873</v>
      </c>
      <c r="BJ381" s="74">
        <f t="shared" si="78"/>
        <v>0</v>
      </c>
      <c r="BK381" s="70"/>
      <c r="BL381" s="70" t="s">
        <v>1356</v>
      </c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</row>
    <row r="382" spans="1:76" x14ac:dyDescent="0.4">
      <c r="A382" s="70">
        <v>401</v>
      </c>
      <c r="B382" s="70" t="s">
        <v>653</v>
      </c>
      <c r="C382" s="70" t="s">
        <v>580</v>
      </c>
      <c r="D382" s="70"/>
      <c r="E382" s="70" t="s">
        <v>874</v>
      </c>
      <c r="F382" s="70"/>
      <c r="G382" s="94">
        <v>1</v>
      </c>
      <c r="H382" s="94">
        <v>7</v>
      </c>
      <c r="I382" s="70" t="s">
        <v>653</v>
      </c>
      <c r="J382" s="70"/>
      <c r="K382" s="70"/>
      <c r="L382" s="70"/>
      <c r="M382" s="70">
        <v>0</v>
      </c>
      <c r="N382" s="71">
        <v>37098</v>
      </c>
      <c r="O382" s="72">
        <v>79</v>
      </c>
      <c r="P382" s="71"/>
      <c r="Q382" s="71">
        <f t="shared" si="70"/>
        <v>37098</v>
      </c>
      <c r="R382" s="70">
        <f t="shared" ref="R382:R445" si="79">YEAR(Q382)</f>
        <v>2001</v>
      </c>
      <c r="S382" s="70">
        <f t="shared" si="71"/>
        <v>7</v>
      </c>
      <c r="T382" s="70">
        <f t="shared" si="72"/>
        <v>26</v>
      </c>
      <c r="U382" s="70">
        <f t="shared" si="73"/>
        <v>2001</v>
      </c>
      <c r="V382" s="73">
        <v>99066</v>
      </c>
      <c r="W382" s="70"/>
      <c r="X382" s="70"/>
      <c r="Y382" s="73">
        <v>0</v>
      </c>
      <c r="Z382" s="73">
        <f t="shared" si="74"/>
        <v>99066</v>
      </c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3">
        <f t="shared" si="75"/>
        <v>0</v>
      </c>
      <c r="AP382" s="70"/>
      <c r="AQ382" s="74">
        <f t="shared" si="76"/>
        <v>99066</v>
      </c>
      <c r="AR382" s="70" t="s">
        <v>872</v>
      </c>
      <c r="AS382" s="70"/>
      <c r="AT382" s="70"/>
      <c r="AU382" s="70"/>
      <c r="AV382" s="70"/>
      <c r="AW382" s="70"/>
      <c r="AX382" s="70" t="s">
        <v>873</v>
      </c>
      <c r="AY382" s="70"/>
      <c r="AZ382" s="70"/>
      <c r="BA382" s="70"/>
      <c r="BB382" s="70"/>
      <c r="BC382" s="70"/>
      <c r="BD382" s="72">
        <v>79</v>
      </c>
      <c r="BE382" s="70" t="s">
        <v>80</v>
      </c>
      <c r="BF382" s="73"/>
      <c r="BG382" s="70"/>
      <c r="BH382" s="70">
        <f t="shared" si="77"/>
        <v>19</v>
      </c>
      <c r="BI382" s="70" t="s">
        <v>873</v>
      </c>
      <c r="BJ382" s="74">
        <f t="shared" si="78"/>
        <v>0</v>
      </c>
      <c r="BK382" s="70"/>
      <c r="BL382" s="70" t="s">
        <v>1357</v>
      </c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</row>
    <row r="383" spans="1:76" x14ac:dyDescent="0.4">
      <c r="A383" s="70">
        <v>402</v>
      </c>
      <c r="B383" s="70" t="s">
        <v>653</v>
      </c>
      <c r="C383" s="70" t="s">
        <v>581</v>
      </c>
      <c r="D383" s="70"/>
      <c r="E383" s="70" t="s">
        <v>874</v>
      </c>
      <c r="F383" s="70"/>
      <c r="G383" s="94">
        <v>1</v>
      </c>
      <c r="H383" s="94">
        <v>7</v>
      </c>
      <c r="I383" s="70" t="s">
        <v>653</v>
      </c>
      <c r="J383" s="70"/>
      <c r="K383" s="70"/>
      <c r="L383" s="70"/>
      <c r="M383" s="70">
        <v>0</v>
      </c>
      <c r="N383" s="71">
        <v>37098</v>
      </c>
      <c r="O383" s="72">
        <v>1.06</v>
      </c>
      <c r="P383" s="71"/>
      <c r="Q383" s="71">
        <f t="shared" si="70"/>
        <v>37098</v>
      </c>
      <c r="R383" s="70">
        <f t="shared" si="79"/>
        <v>2001</v>
      </c>
      <c r="S383" s="70">
        <f t="shared" si="71"/>
        <v>7</v>
      </c>
      <c r="T383" s="70">
        <f t="shared" si="72"/>
        <v>26</v>
      </c>
      <c r="U383" s="70">
        <f t="shared" si="73"/>
        <v>2001</v>
      </c>
      <c r="V383" s="73">
        <v>1329</v>
      </c>
      <c r="W383" s="70"/>
      <c r="X383" s="70"/>
      <c r="Y383" s="73">
        <v>0</v>
      </c>
      <c r="Z383" s="73">
        <f t="shared" si="74"/>
        <v>1329</v>
      </c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3">
        <f t="shared" si="75"/>
        <v>0</v>
      </c>
      <c r="AP383" s="70"/>
      <c r="AQ383" s="74">
        <f t="shared" si="76"/>
        <v>1329</v>
      </c>
      <c r="AR383" s="70" t="s">
        <v>872</v>
      </c>
      <c r="AS383" s="70"/>
      <c r="AT383" s="70"/>
      <c r="AU383" s="70"/>
      <c r="AV383" s="70"/>
      <c r="AW383" s="70"/>
      <c r="AX383" s="70" t="s">
        <v>873</v>
      </c>
      <c r="AY383" s="70"/>
      <c r="AZ383" s="70"/>
      <c r="BA383" s="70"/>
      <c r="BB383" s="70"/>
      <c r="BC383" s="70"/>
      <c r="BD383" s="72">
        <v>1.06</v>
      </c>
      <c r="BE383" s="70" t="s">
        <v>80</v>
      </c>
      <c r="BF383" s="73"/>
      <c r="BG383" s="70"/>
      <c r="BH383" s="70">
        <f t="shared" si="77"/>
        <v>19</v>
      </c>
      <c r="BI383" s="70" t="s">
        <v>873</v>
      </c>
      <c r="BJ383" s="74">
        <f t="shared" si="78"/>
        <v>0</v>
      </c>
      <c r="BK383" s="70"/>
      <c r="BL383" s="70" t="s">
        <v>1358</v>
      </c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</row>
    <row r="384" spans="1:76" x14ac:dyDescent="0.4">
      <c r="A384" s="70">
        <v>403</v>
      </c>
      <c r="B384" s="70" t="s">
        <v>103</v>
      </c>
      <c r="C384" s="70" t="s">
        <v>582</v>
      </c>
      <c r="D384" s="70"/>
      <c r="E384" s="70" t="s">
        <v>874</v>
      </c>
      <c r="F384" s="70"/>
      <c r="G384" s="94">
        <v>1</v>
      </c>
      <c r="H384" s="94">
        <v>7</v>
      </c>
      <c r="I384" s="70" t="s">
        <v>103</v>
      </c>
      <c r="J384" s="70"/>
      <c r="K384" s="70"/>
      <c r="L384" s="70"/>
      <c r="M384" s="70">
        <v>0</v>
      </c>
      <c r="N384" s="71">
        <v>37333</v>
      </c>
      <c r="O384" s="72">
        <v>171</v>
      </c>
      <c r="P384" s="71"/>
      <c r="Q384" s="71">
        <f t="shared" ref="Q384:Q447" si="80">IF(P384="",N384,P384)</f>
        <v>37333</v>
      </c>
      <c r="R384" s="70">
        <f t="shared" si="79"/>
        <v>2002</v>
      </c>
      <c r="S384" s="70">
        <f t="shared" ref="S384:S447" si="81">MONTH(Q384)</f>
        <v>3</v>
      </c>
      <c r="T384" s="70">
        <f t="shared" ref="T384:T447" si="82">DAY(N384)</f>
        <v>18</v>
      </c>
      <c r="U384" s="70">
        <f t="shared" ref="U384:U447" si="83">IF(R384=1900,"",IF(S384&lt;4,R384-1,R384))</f>
        <v>2001</v>
      </c>
      <c r="V384" s="73">
        <v>214434</v>
      </c>
      <c r="W384" s="70"/>
      <c r="X384" s="70"/>
      <c r="Y384" s="73">
        <v>0</v>
      </c>
      <c r="Z384" s="73">
        <f t="shared" ref="Z384:Z447" si="84">V384-Y384</f>
        <v>214434</v>
      </c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3">
        <f t="shared" ref="AO384:AO447" si="85">IF(BH384=0,0,IF(BH384=L384,Z384-1,IF(Z384=1,0,ROUND(V384*M384,0))))</f>
        <v>0</v>
      </c>
      <c r="AP384" s="70"/>
      <c r="AQ384" s="74">
        <f t="shared" ref="AQ384:AQ447" si="86">V384</f>
        <v>214434</v>
      </c>
      <c r="AR384" s="70" t="s">
        <v>872</v>
      </c>
      <c r="AS384" s="70"/>
      <c r="AT384" s="70"/>
      <c r="AU384" s="70"/>
      <c r="AV384" s="70"/>
      <c r="AW384" s="70"/>
      <c r="AX384" s="70" t="s">
        <v>873</v>
      </c>
      <c r="AY384" s="70"/>
      <c r="AZ384" s="70"/>
      <c r="BA384" s="70"/>
      <c r="BB384" s="70"/>
      <c r="BC384" s="70"/>
      <c r="BD384" s="72">
        <v>171</v>
      </c>
      <c r="BE384" s="70" t="s">
        <v>80</v>
      </c>
      <c r="BF384" s="73"/>
      <c r="BG384" s="70"/>
      <c r="BH384" s="70">
        <f t="shared" ref="BH384:BH447" si="87">IF(U384="",0,$P$1-U384)</f>
        <v>19</v>
      </c>
      <c r="BI384" s="70" t="s">
        <v>873</v>
      </c>
      <c r="BJ384" s="74">
        <f t="shared" ref="BJ384:BJ447" si="88">V384-AQ384</f>
        <v>0</v>
      </c>
      <c r="BK384" s="70"/>
      <c r="BL384" s="70" t="s">
        <v>1359</v>
      </c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</row>
    <row r="385" spans="1:76" x14ac:dyDescent="0.4">
      <c r="A385" s="70">
        <v>404</v>
      </c>
      <c r="B385" s="70" t="s">
        <v>103</v>
      </c>
      <c r="C385" s="70" t="s">
        <v>583</v>
      </c>
      <c r="D385" s="70"/>
      <c r="E385" s="70" t="s">
        <v>874</v>
      </c>
      <c r="F385" s="70"/>
      <c r="G385" s="94">
        <v>1</v>
      </c>
      <c r="H385" s="94">
        <v>7</v>
      </c>
      <c r="I385" s="70" t="s">
        <v>103</v>
      </c>
      <c r="J385" s="70"/>
      <c r="K385" s="70"/>
      <c r="L385" s="70"/>
      <c r="M385" s="70">
        <v>0</v>
      </c>
      <c r="N385" s="71">
        <v>20180</v>
      </c>
      <c r="O385" s="72">
        <v>122</v>
      </c>
      <c r="P385" s="71"/>
      <c r="Q385" s="71">
        <f t="shared" si="80"/>
        <v>20180</v>
      </c>
      <c r="R385" s="70">
        <f t="shared" si="79"/>
        <v>1955</v>
      </c>
      <c r="S385" s="70">
        <f t="shared" si="81"/>
        <v>4</v>
      </c>
      <c r="T385" s="70">
        <f t="shared" si="82"/>
        <v>1</v>
      </c>
      <c r="U385" s="70">
        <f t="shared" si="83"/>
        <v>1955</v>
      </c>
      <c r="V385" s="73">
        <v>152988</v>
      </c>
      <c r="W385" s="70"/>
      <c r="X385" s="70"/>
      <c r="Y385" s="73">
        <v>0</v>
      </c>
      <c r="Z385" s="73">
        <f t="shared" si="84"/>
        <v>152988</v>
      </c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3">
        <f t="shared" si="85"/>
        <v>0</v>
      </c>
      <c r="AP385" s="70"/>
      <c r="AQ385" s="74">
        <f t="shared" si="86"/>
        <v>152988</v>
      </c>
      <c r="AR385" s="70" t="s">
        <v>872</v>
      </c>
      <c r="AS385" s="70"/>
      <c r="AT385" s="70"/>
      <c r="AU385" s="70"/>
      <c r="AV385" s="70"/>
      <c r="AW385" s="70"/>
      <c r="AX385" s="70" t="s">
        <v>873</v>
      </c>
      <c r="AY385" s="70"/>
      <c r="AZ385" s="70"/>
      <c r="BA385" s="70"/>
      <c r="BB385" s="70"/>
      <c r="BC385" s="70"/>
      <c r="BD385" s="72">
        <v>122</v>
      </c>
      <c r="BE385" s="70" t="s">
        <v>80</v>
      </c>
      <c r="BF385" s="73"/>
      <c r="BG385" s="70"/>
      <c r="BH385" s="70">
        <f t="shared" si="87"/>
        <v>65</v>
      </c>
      <c r="BI385" s="70" t="s">
        <v>873</v>
      </c>
      <c r="BJ385" s="74">
        <f t="shared" si="88"/>
        <v>0</v>
      </c>
      <c r="BK385" s="70"/>
      <c r="BL385" s="70" t="s">
        <v>1360</v>
      </c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</row>
    <row r="386" spans="1:76" x14ac:dyDescent="0.4">
      <c r="A386" s="70">
        <v>405</v>
      </c>
      <c r="B386" s="70" t="s">
        <v>103</v>
      </c>
      <c r="C386" s="70" t="s">
        <v>584</v>
      </c>
      <c r="D386" s="70"/>
      <c r="E386" s="70" t="s">
        <v>874</v>
      </c>
      <c r="F386" s="70"/>
      <c r="G386" s="94">
        <v>1</v>
      </c>
      <c r="H386" s="94">
        <v>7</v>
      </c>
      <c r="I386" s="70" t="s">
        <v>103</v>
      </c>
      <c r="J386" s="70"/>
      <c r="K386" s="70"/>
      <c r="L386" s="70"/>
      <c r="M386" s="70">
        <v>0</v>
      </c>
      <c r="N386" s="71">
        <v>20180</v>
      </c>
      <c r="O386" s="72">
        <v>147</v>
      </c>
      <c r="P386" s="71"/>
      <c r="Q386" s="71">
        <f t="shared" si="80"/>
        <v>20180</v>
      </c>
      <c r="R386" s="70">
        <f t="shared" si="79"/>
        <v>1955</v>
      </c>
      <c r="S386" s="70">
        <f t="shared" si="81"/>
        <v>4</v>
      </c>
      <c r="T386" s="70">
        <f t="shared" si="82"/>
        <v>1</v>
      </c>
      <c r="U386" s="70">
        <f t="shared" si="83"/>
        <v>1955</v>
      </c>
      <c r="V386" s="73">
        <v>184338</v>
      </c>
      <c r="W386" s="70"/>
      <c r="X386" s="70"/>
      <c r="Y386" s="73">
        <v>0</v>
      </c>
      <c r="Z386" s="73">
        <f t="shared" si="84"/>
        <v>184338</v>
      </c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3">
        <f t="shared" si="85"/>
        <v>0</v>
      </c>
      <c r="AP386" s="70"/>
      <c r="AQ386" s="74">
        <f t="shared" si="86"/>
        <v>184338</v>
      </c>
      <c r="AR386" s="70" t="s">
        <v>872</v>
      </c>
      <c r="AS386" s="70"/>
      <c r="AT386" s="70"/>
      <c r="AU386" s="70"/>
      <c r="AV386" s="70"/>
      <c r="AW386" s="70"/>
      <c r="AX386" s="70" t="s">
        <v>873</v>
      </c>
      <c r="AY386" s="70"/>
      <c r="AZ386" s="70"/>
      <c r="BA386" s="70"/>
      <c r="BB386" s="70"/>
      <c r="BC386" s="70"/>
      <c r="BD386" s="72">
        <v>147</v>
      </c>
      <c r="BE386" s="70" t="s">
        <v>80</v>
      </c>
      <c r="BF386" s="73"/>
      <c r="BG386" s="70"/>
      <c r="BH386" s="70">
        <f t="shared" si="87"/>
        <v>65</v>
      </c>
      <c r="BI386" s="70" t="s">
        <v>873</v>
      </c>
      <c r="BJ386" s="74">
        <f t="shared" si="88"/>
        <v>0</v>
      </c>
      <c r="BK386" s="70"/>
      <c r="BL386" s="70" t="s">
        <v>1361</v>
      </c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</row>
    <row r="387" spans="1:76" x14ac:dyDescent="0.4">
      <c r="A387" s="70">
        <v>406</v>
      </c>
      <c r="B387" s="70" t="s">
        <v>103</v>
      </c>
      <c r="C387" s="70" t="s">
        <v>585</v>
      </c>
      <c r="D387" s="70"/>
      <c r="E387" s="70" t="s">
        <v>874</v>
      </c>
      <c r="F387" s="70"/>
      <c r="G387" s="94">
        <v>1</v>
      </c>
      <c r="H387" s="94">
        <v>7</v>
      </c>
      <c r="I387" s="70" t="s">
        <v>103</v>
      </c>
      <c r="J387" s="70"/>
      <c r="K387" s="70"/>
      <c r="L387" s="70"/>
      <c r="M387" s="70">
        <v>0</v>
      </c>
      <c r="N387" s="71">
        <v>20180</v>
      </c>
      <c r="O387" s="72">
        <v>58</v>
      </c>
      <c r="P387" s="71"/>
      <c r="Q387" s="71">
        <f t="shared" si="80"/>
        <v>20180</v>
      </c>
      <c r="R387" s="70">
        <f t="shared" si="79"/>
        <v>1955</v>
      </c>
      <c r="S387" s="70">
        <f t="shared" si="81"/>
        <v>4</v>
      </c>
      <c r="T387" s="70">
        <f t="shared" si="82"/>
        <v>1</v>
      </c>
      <c r="U387" s="70">
        <f t="shared" si="83"/>
        <v>1955</v>
      </c>
      <c r="V387" s="73">
        <v>72732</v>
      </c>
      <c r="W387" s="70"/>
      <c r="X387" s="70"/>
      <c r="Y387" s="73">
        <v>0</v>
      </c>
      <c r="Z387" s="73">
        <f t="shared" si="84"/>
        <v>72732</v>
      </c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3">
        <f t="shared" si="85"/>
        <v>0</v>
      </c>
      <c r="AP387" s="70"/>
      <c r="AQ387" s="74">
        <f t="shared" si="86"/>
        <v>72732</v>
      </c>
      <c r="AR387" s="70" t="s">
        <v>872</v>
      </c>
      <c r="AS387" s="70"/>
      <c r="AT387" s="70"/>
      <c r="AU387" s="70"/>
      <c r="AV387" s="70"/>
      <c r="AW387" s="70"/>
      <c r="AX387" s="70" t="s">
        <v>873</v>
      </c>
      <c r="AY387" s="70"/>
      <c r="AZ387" s="70"/>
      <c r="BA387" s="70"/>
      <c r="BB387" s="70"/>
      <c r="BC387" s="70"/>
      <c r="BD387" s="72">
        <v>58</v>
      </c>
      <c r="BE387" s="70" t="s">
        <v>80</v>
      </c>
      <c r="BF387" s="73"/>
      <c r="BG387" s="70"/>
      <c r="BH387" s="70">
        <f t="shared" si="87"/>
        <v>65</v>
      </c>
      <c r="BI387" s="70" t="s">
        <v>873</v>
      </c>
      <c r="BJ387" s="74">
        <f t="shared" si="88"/>
        <v>0</v>
      </c>
      <c r="BK387" s="70"/>
      <c r="BL387" s="70" t="s">
        <v>1362</v>
      </c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</row>
    <row r="388" spans="1:76" x14ac:dyDescent="0.4">
      <c r="A388" s="70">
        <v>407</v>
      </c>
      <c r="B388" s="70" t="s">
        <v>103</v>
      </c>
      <c r="C388" s="70" t="s">
        <v>586</v>
      </c>
      <c r="D388" s="70"/>
      <c r="E388" s="70" t="s">
        <v>874</v>
      </c>
      <c r="F388" s="70"/>
      <c r="G388" s="94">
        <v>1</v>
      </c>
      <c r="H388" s="94">
        <v>7</v>
      </c>
      <c r="I388" s="70" t="s">
        <v>103</v>
      </c>
      <c r="J388" s="70"/>
      <c r="K388" s="70"/>
      <c r="L388" s="70"/>
      <c r="M388" s="70">
        <v>0</v>
      </c>
      <c r="N388" s="71">
        <v>20180</v>
      </c>
      <c r="O388" s="72">
        <v>149</v>
      </c>
      <c r="P388" s="71"/>
      <c r="Q388" s="71">
        <f t="shared" si="80"/>
        <v>20180</v>
      </c>
      <c r="R388" s="70">
        <f t="shared" si="79"/>
        <v>1955</v>
      </c>
      <c r="S388" s="70">
        <f t="shared" si="81"/>
        <v>4</v>
      </c>
      <c r="T388" s="70">
        <f t="shared" si="82"/>
        <v>1</v>
      </c>
      <c r="U388" s="70">
        <f t="shared" si="83"/>
        <v>1955</v>
      </c>
      <c r="V388" s="73">
        <v>186846</v>
      </c>
      <c r="W388" s="70"/>
      <c r="X388" s="70"/>
      <c r="Y388" s="73">
        <v>0</v>
      </c>
      <c r="Z388" s="73">
        <f t="shared" si="84"/>
        <v>186846</v>
      </c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3">
        <f t="shared" si="85"/>
        <v>0</v>
      </c>
      <c r="AP388" s="70"/>
      <c r="AQ388" s="74">
        <f t="shared" si="86"/>
        <v>186846</v>
      </c>
      <c r="AR388" s="70" t="s">
        <v>872</v>
      </c>
      <c r="AS388" s="70"/>
      <c r="AT388" s="70"/>
      <c r="AU388" s="70"/>
      <c r="AV388" s="70"/>
      <c r="AW388" s="70"/>
      <c r="AX388" s="70" t="s">
        <v>873</v>
      </c>
      <c r="AY388" s="70"/>
      <c r="AZ388" s="70"/>
      <c r="BA388" s="70"/>
      <c r="BB388" s="70"/>
      <c r="BC388" s="70"/>
      <c r="BD388" s="72">
        <v>149</v>
      </c>
      <c r="BE388" s="70" t="s">
        <v>80</v>
      </c>
      <c r="BF388" s="73"/>
      <c r="BG388" s="70"/>
      <c r="BH388" s="70">
        <f t="shared" si="87"/>
        <v>65</v>
      </c>
      <c r="BI388" s="70" t="s">
        <v>873</v>
      </c>
      <c r="BJ388" s="74">
        <f t="shared" si="88"/>
        <v>0</v>
      </c>
      <c r="BK388" s="70"/>
      <c r="BL388" s="70" t="s">
        <v>1363</v>
      </c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</row>
    <row r="389" spans="1:76" x14ac:dyDescent="0.4">
      <c r="A389" s="70">
        <v>408</v>
      </c>
      <c r="B389" s="70" t="s">
        <v>103</v>
      </c>
      <c r="C389" s="70" t="s">
        <v>587</v>
      </c>
      <c r="D389" s="70"/>
      <c r="E389" s="70" t="s">
        <v>874</v>
      </c>
      <c r="F389" s="70"/>
      <c r="G389" s="94">
        <v>1</v>
      </c>
      <c r="H389" s="94">
        <v>7</v>
      </c>
      <c r="I389" s="70" t="s">
        <v>103</v>
      </c>
      <c r="J389" s="70"/>
      <c r="K389" s="70"/>
      <c r="L389" s="70"/>
      <c r="M389" s="70">
        <v>0</v>
      </c>
      <c r="N389" s="71">
        <v>20180</v>
      </c>
      <c r="O389" s="72">
        <v>746</v>
      </c>
      <c r="P389" s="71"/>
      <c r="Q389" s="71">
        <f t="shared" si="80"/>
        <v>20180</v>
      </c>
      <c r="R389" s="70">
        <f t="shared" si="79"/>
        <v>1955</v>
      </c>
      <c r="S389" s="70">
        <f t="shared" si="81"/>
        <v>4</v>
      </c>
      <c r="T389" s="70">
        <f t="shared" si="82"/>
        <v>1</v>
      </c>
      <c r="U389" s="70">
        <f t="shared" si="83"/>
        <v>1955</v>
      </c>
      <c r="V389" s="73">
        <v>935484</v>
      </c>
      <c r="W389" s="70"/>
      <c r="X389" s="70"/>
      <c r="Y389" s="73">
        <v>0</v>
      </c>
      <c r="Z389" s="73">
        <f t="shared" si="84"/>
        <v>935484</v>
      </c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3">
        <f t="shared" si="85"/>
        <v>0</v>
      </c>
      <c r="AP389" s="70"/>
      <c r="AQ389" s="74">
        <f t="shared" si="86"/>
        <v>935484</v>
      </c>
      <c r="AR389" s="70" t="s">
        <v>872</v>
      </c>
      <c r="AS389" s="70"/>
      <c r="AT389" s="70"/>
      <c r="AU389" s="70"/>
      <c r="AV389" s="70"/>
      <c r="AW389" s="70"/>
      <c r="AX389" s="70" t="s">
        <v>873</v>
      </c>
      <c r="AY389" s="70"/>
      <c r="AZ389" s="70"/>
      <c r="BA389" s="70"/>
      <c r="BB389" s="70"/>
      <c r="BC389" s="70"/>
      <c r="BD389" s="72">
        <v>746</v>
      </c>
      <c r="BE389" s="70" t="s">
        <v>80</v>
      </c>
      <c r="BF389" s="73"/>
      <c r="BG389" s="70"/>
      <c r="BH389" s="70">
        <f t="shared" si="87"/>
        <v>65</v>
      </c>
      <c r="BI389" s="70" t="s">
        <v>873</v>
      </c>
      <c r="BJ389" s="74">
        <f t="shared" si="88"/>
        <v>0</v>
      </c>
      <c r="BK389" s="70"/>
      <c r="BL389" s="70" t="s">
        <v>1364</v>
      </c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</row>
    <row r="390" spans="1:76" x14ac:dyDescent="0.4">
      <c r="A390" s="70">
        <v>409</v>
      </c>
      <c r="B390" s="70" t="s">
        <v>103</v>
      </c>
      <c r="C390" s="70" t="s">
        <v>588</v>
      </c>
      <c r="D390" s="70"/>
      <c r="E390" s="70" t="s">
        <v>874</v>
      </c>
      <c r="F390" s="70"/>
      <c r="G390" s="94">
        <v>1</v>
      </c>
      <c r="H390" s="94">
        <v>7</v>
      </c>
      <c r="I390" s="70" t="s">
        <v>103</v>
      </c>
      <c r="J390" s="70"/>
      <c r="K390" s="70"/>
      <c r="L390" s="70"/>
      <c r="M390" s="70">
        <v>0</v>
      </c>
      <c r="N390" s="71">
        <v>33722</v>
      </c>
      <c r="O390" s="72">
        <v>52.65</v>
      </c>
      <c r="P390" s="71"/>
      <c r="Q390" s="71">
        <f t="shared" si="80"/>
        <v>33722</v>
      </c>
      <c r="R390" s="70">
        <f t="shared" si="79"/>
        <v>1992</v>
      </c>
      <c r="S390" s="70">
        <f t="shared" si="81"/>
        <v>4</v>
      </c>
      <c r="T390" s="70">
        <f t="shared" si="82"/>
        <v>28</v>
      </c>
      <c r="U390" s="70">
        <f t="shared" si="83"/>
        <v>1992</v>
      </c>
      <c r="V390" s="73">
        <v>66023</v>
      </c>
      <c r="W390" s="70"/>
      <c r="X390" s="70"/>
      <c r="Y390" s="73">
        <v>0</v>
      </c>
      <c r="Z390" s="73">
        <f t="shared" si="84"/>
        <v>66023</v>
      </c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3">
        <f t="shared" si="85"/>
        <v>0</v>
      </c>
      <c r="AP390" s="70"/>
      <c r="AQ390" s="74">
        <f t="shared" si="86"/>
        <v>66023</v>
      </c>
      <c r="AR390" s="70" t="s">
        <v>872</v>
      </c>
      <c r="AS390" s="70"/>
      <c r="AT390" s="70"/>
      <c r="AU390" s="70"/>
      <c r="AV390" s="70"/>
      <c r="AW390" s="70"/>
      <c r="AX390" s="70" t="s">
        <v>873</v>
      </c>
      <c r="AY390" s="70"/>
      <c r="AZ390" s="70"/>
      <c r="BA390" s="70"/>
      <c r="BB390" s="70"/>
      <c r="BC390" s="70"/>
      <c r="BD390" s="72">
        <v>52.65</v>
      </c>
      <c r="BE390" s="70" t="s">
        <v>80</v>
      </c>
      <c r="BF390" s="73"/>
      <c r="BG390" s="70"/>
      <c r="BH390" s="70">
        <f t="shared" si="87"/>
        <v>28</v>
      </c>
      <c r="BI390" s="70" t="s">
        <v>873</v>
      </c>
      <c r="BJ390" s="74">
        <f t="shared" si="88"/>
        <v>0</v>
      </c>
      <c r="BK390" s="70"/>
      <c r="BL390" s="70" t="s">
        <v>1365</v>
      </c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</row>
    <row r="391" spans="1:76" x14ac:dyDescent="0.4">
      <c r="A391" s="70">
        <v>410</v>
      </c>
      <c r="B391" s="70" t="s">
        <v>103</v>
      </c>
      <c r="C391" s="70" t="s">
        <v>589</v>
      </c>
      <c r="D391" s="70"/>
      <c r="E391" s="70" t="s">
        <v>874</v>
      </c>
      <c r="F391" s="70"/>
      <c r="G391" s="94">
        <v>1</v>
      </c>
      <c r="H391" s="94">
        <v>7</v>
      </c>
      <c r="I391" s="70" t="s">
        <v>103</v>
      </c>
      <c r="J391" s="70"/>
      <c r="K391" s="70"/>
      <c r="L391" s="70"/>
      <c r="M391" s="70">
        <v>0</v>
      </c>
      <c r="N391" s="71">
        <v>20180</v>
      </c>
      <c r="O391" s="72">
        <v>5707</v>
      </c>
      <c r="P391" s="71"/>
      <c r="Q391" s="71">
        <f t="shared" si="80"/>
        <v>20180</v>
      </c>
      <c r="R391" s="70">
        <f t="shared" si="79"/>
        <v>1955</v>
      </c>
      <c r="S391" s="70">
        <f t="shared" si="81"/>
        <v>4</v>
      </c>
      <c r="T391" s="70">
        <f t="shared" si="82"/>
        <v>1</v>
      </c>
      <c r="U391" s="70">
        <f t="shared" si="83"/>
        <v>1955</v>
      </c>
      <c r="V391" s="73">
        <v>7156578</v>
      </c>
      <c r="W391" s="70"/>
      <c r="X391" s="70"/>
      <c r="Y391" s="73">
        <v>0</v>
      </c>
      <c r="Z391" s="73">
        <f t="shared" si="84"/>
        <v>7156578</v>
      </c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3">
        <f t="shared" si="85"/>
        <v>0</v>
      </c>
      <c r="AP391" s="70"/>
      <c r="AQ391" s="74">
        <f t="shared" si="86"/>
        <v>7156578</v>
      </c>
      <c r="AR391" s="70" t="s">
        <v>872</v>
      </c>
      <c r="AS391" s="70"/>
      <c r="AT391" s="70"/>
      <c r="AU391" s="70"/>
      <c r="AV391" s="70"/>
      <c r="AW391" s="70"/>
      <c r="AX391" s="70" t="s">
        <v>873</v>
      </c>
      <c r="AY391" s="70"/>
      <c r="AZ391" s="70"/>
      <c r="BA391" s="70"/>
      <c r="BB391" s="70"/>
      <c r="BC391" s="70"/>
      <c r="BD391" s="72">
        <v>5707</v>
      </c>
      <c r="BE391" s="70" t="s">
        <v>80</v>
      </c>
      <c r="BF391" s="73"/>
      <c r="BG391" s="70"/>
      <c r="BH391" s="70">
        <f t="shared" si="87"/>
        <v>65</v>
      </c>
      <c r="BI391" s="70" t="s">
        <v>873</v>
      </c>
      <c r="BJ391" s="74">
        <f t="shared" si="88"/>
        <v>0</v>
      </c>
      <c r="BK391" s="70"/>
      <c r="BL391" s="70" t="s">
        <v>1366</v>
      </c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</row>
    <row r="392" spans="1:76" x14ac:dyDescent="0.4">
      <c r="A392" s="70">
        <v>411</v>
      </c>
      <c r="B392" s="70" t="s">
        <v>103</v>
      </c>
      <c r="C392" s="70" t="s">
        <v>590</v>
      </c>
      <c r="D392" s="70"/>
      <c r="E392" s="70" t="s">
        <v>874</v>
      </c>
      <c r="F392" s="70"/>
      <c r="G392" s="94">
        <v>1</v>
      </c>
      <c r="H392" s="94">
        <v>7</v>
      </c>
      <c r="I392" s="70" t="s">
        <v>103</v>
      </c>
      <c r="J392" s="70"/>
      <c r="K392" s="70"/>
      <c r="L392" s="70"/>
      <c r="M392" s="70">
        <v>0</v>
      </c>
      <c r="N392" s="71">
        <v>20180</v>
      </c>
      <c r="O392" s="72">
        <v>986</v>
      </c>
      <c r="P392" s="71"/>
      <c r="Q392" s="71">
        <f t="shared" si="80"/>
        <v>20180</v>
      </c>
      <c r="R392" s="70">
        <f t="shared" si="79"/>
        <v>1955</v>
      </c>
      <c r="S392" s="70">
        <f t="shared" si="81"/>
        <v>4</v>
      </c>
      <c r="T392" s="70">
        <f t="shared" si="82"/>
        <v>1</v>
      </c>
      <c r="U392" s="70">
        <f t="shared" si="83"/>
        <v>1955</v>
      </c>
      <c r="V392" s="73">
        <v>1236444</v>
      </c>
      <c r="W392" s="70"/>
      <c r="X392" s="70"/>
      <c r="Y392" s="73">
        <v>0</v>
      </c>
      <c r="Z392" s="73">
        <f t="shared" si="84"/>
        <v>1236444</v>
      </c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3">
        <f t="shared" si="85"/>
        <v>0</v>
      </c>
      <c r="AP392" s="70"/>
      <c r="AQ392" s="74">
        <f t="shared" si="86"/>
        <v>1236444</v>
      </c>
      <c r="AR392" s="70" t="s">
        <v>872</v>
      </c>
      <c r="AS392" s="70"/>
      <c r="AT392" s="70"/>
      <c r="AU392" s="70"/>
      <c r="AV392" s="70"/>
      <c r="AW392" s="70"/>
      <c r="AX392" s="70" t="s">
        <v>873</v>
      </c>
      <c r="AY392" s="70"/>
      <c r="AZ392" s="70"/>
      <c r="BA392" s="70"/>
      <c r="BB392" s="70"/>
      <c r="BC392" s="70"/>
      <c r="BD392" s="72">
        <v>986</v>
      </c>
      <c r="BE392" s="70" t="s">
        <v>80</v>
      </c>
      <c r="BF392" s="73"/>
      <c r="BG392" s="70"/>
      <c r="BH392" s="70">
        <f t="shared" si="87"/>
        <v>65</v>
      </c>
      <c r="BI392" s="70" t="s">
        <v>873</v>
      </c>
      <c r="BJ392" s="74">
        <f t="shared" si="88"/>
        <v>0</v>
      </c>
      <c r="BK392" s="70"/>
      <c r="BL392" s="70" t="s">
        <v>1367</v>
      </c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</row>
    <row r="393" spans="1:76" x14ac:dyDescent="0.4">
      <c r="A393" s="70">
        <v>412</v>
      </c>
      <c r="B393" s="70" t="s">
        <v>654</v>
      </c>
      <c r="C393" s="70" t="s">
        <v>591</v>
      </c>
      <c r="D393" s="70"/>
      <c r="E393" s="70" t="s">
        <v>874</v>
      </c>
      <c r="F393" s="70"/>
      <c r="G393" s="94">
        <v>1</v>
      </c>
      <c r="H393" s="94">
        <v>7</v>
      </c>
      <c r="I393" s="70" t="s">
        <v>654</v>
      </c>
      <c r="J393" s="70"/>
      <c r="K393" s="70"/>
      <c r="L393" s="70"/>
      <c r="M393" s="70">
        <v>0</v>
      </c>
      <c r="N393" s="71">
        <v>27120</v>
      </c>
      <c r="O393" s="72">
        <v>2227</v>
      </c>
      <c r="P393" s="71"/>
      <c r="Q393" s="71">
        <f t="shared" si="80"/>
        <v>27120</v>
      </c>
      <c r="R393" s="70">
        <f t="shared" si="79"/>
        <v>1974</v>
      </c>
      <c r="S393" s="70">
        <f t="shared" si="81"/>
        <v>4</v>
      </c>
      <c r="T393" s="70">
        <f t="shared" si="82"/>
        <v>1</v>
      </c>
      <c r="U393" s="70">
        <f t="shared" si="83"/>
        <v>1974</v>
      </c>
      <c r="V393" s="73">
        <v>2792658</v>
      </c>
      <c r="W393" s="70"/>
      <c r="X393" s="70"/>
      <c r="Y393" s="73">
        <v>0</v>
      </c>
      <c r="Z393" s="73">
        <f t="shared" si="84"/>
        <v>2792658</v>
      </c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3">
        <f t="shared" si="85"/>
        <v>0</v>
      </c>
      <c r="AP393" s="70"/>
      <c r="AQ393" s="74">
        <f t="shared" si="86"/>
        <v>2792658</v>
      </c>
      <c r="AR393" s="70" t="s">
        <v>872</v>
      </c>
      <c r="AS393" s="70"/>
      <c r="AT393" s="70"/>
      <c r="AU393" s="70"/>
      <c r="AV393" s="70"/>
      <c r="AW393" s="70"/>
      <c r="AX393" s="70" t="s">
        <v>873</v>
      </c>
      <c r="AY393" s="70"/>
      <c r="AZ393" s="70"/>
      <c r="BA393" s="70"/>
      <c r="BB393" s="70"/>
      <c r="BC393" s="70"/>
      <c r="BD393" s="72">
        <v>2227</v>
      </c>
      <c r="BE393" s="70" t="s">
        <v>80</v>
      </c>
      <c r="BF393" s="73"/>
      <c r="BG393" s="70"/>
      <c r="BH393" s="70">
        <f t="shared" si="87"/>
        <v>46</v>
      </c>
      <c r="BI393" s="70" t="s">
        <v>873</v>
      </c>
      <c r="BJ393" s="74">
        <f t="shared" si="88"/>
        <v>0</v>
      </c>
      <c r="BK393" s="70"/>
      <c r="BL393" s="70" t="s">
        <v>1368</v>
      </c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</row>
    <row r="394" spans="1:76" x14ac:dyDescent="0.4">
      <c r="A394" s="70">
        <v>413</v>
      </c>
      <c r="B394" s="70" t="s">
        <v>105</v>
      </c>
      <c r="C394" s="70" t="s">
        <v>592</v>
      </c>
      <c r="D394" s="70"/>
      <c r="E394" s="70" t="s">
        <v>874</v>
      </c>
      <c r="F394" s="70"/>
      <c r="G394" s="94">
        <v>1</v>
      </c>
      <c r="H394" s="94">
        <v>7</v>
      </c>
      <c r="I394" s="70" t="s">
        <v>105</v>
      </c>
      <c r="J394" s="70"/>
      <c r="K394" s="70"/>
      <c r="L394" s="70"/>
      <c r="M394" s="70">
        <v>0</v>
      </c>
      <c r="N394" s="71">
        <v>31687</v>
      </c>
      <c r="O394" s="72">
        <v>945</v>
      </c>
      <c r="P394" s="71"/>
      <c r="Q394" s="71">
        <f t="shared" si="80"/>
        <v>31687</v>
      </c>
      <c r="R394" s="70">
        <f t="shared" si="79"/>
        <v>1986</v>
      </c>
      <c r="S394" s="70">
        <f t="shared" si="81"/>
        <v>10</v>
      </c>
      <c r="T394" s="70">
        <f t="shared" si="82"/>
        <v>2</v>
      </c>
      <c r="U394" s="70">
        <f t="shared" si="83"/>
        <v>1986</v>
      </c>
      <c r="V394" s="73">
        <v>5953500</v>
      </c>
      <c r="W394" s="70"/>
      <c r="X394" s="70"/>
      <c r="Y394" s="73">
        <v>0</v>
      </c>
      <c r="Z394" s="73">
        <f t="shared" si="84"/>
        <v>5953500</v>
      </c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3">
        <f t="shared" si="85"/>
        <v>0</v>
      </c>
      <c r="AP394" s="70"/>
      <c r="AQ394" s="74">
        <f t="shared" si="86"/>
        <v>5953500</v>
      </c>
      <c r="AR394" s="70" t="s">
        <v>872</v>
      </c>
      <c r="AS394" s="70"/>
      <c r="AT394" s="70"/>
      <c r="AU394" s="70"/>
      <c r="AV394" s="70"/>
      <c r="AW394" s="70"/>
      <c r="AX394" s="70" t="s">
        <v>873</v>
      </c>
      <c r="AY394" s="70"/>
      <c r="AZ394" s="70"/>
      <c r="BA394" s="70"/>
      <c r="BB394" s="70"/>
      <c r="BC394" s="70"/>
      <c r="BD394" s="72">
        <v>945</v>
      </c>
      <c r="BE394" s="70" t="s">
        <v>80</v>
      </c>
      <c r="BF394" s="73"/>
      <c r="BG394" s="70"/>
      <c r="BH394" s="70">
        <f t="shared" si="87"/>
        <v>34</v>
      </c>
      <c r="BI394" s="70" t="s">
        <v>873</v>
      </c>
      <c r="BJ394" s="74">
        <f t="shared" si="88"/>
        <v>0</v>
      </c>
      <c r="BK394" s="70"/>
      <c r="BL394" s="70" t="s">
        <v>1369</v>
      </c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</row>
    <row r="395" spans="1:76" x14ac:dyDescent="0.4">
      <c r="A395" s="70">
        <v>414</v>
      </c>
      <c r="B395" s="70" t="s">
        <v>105</v>
      </c>
      <c r="C395" s="70" t="s">
        <v>593</v>
      </c>
      <c r="D395" s="70"/>
      <c r="E395" s="70" t="s">
        <v>874</v>
      </c>
      <c r="F395" s="70"/>
      <c r="G395" s="94">
        <v>1</v>
      </c>
      <c r="H395" s="94">
        <v>7</v>
      </c>
      <c r="I395" s="70" t="s">
        <v>105</v>
      </c>
      <c r="J395" s="70"/>
      <c r="K395" s="70"/>
      <c r="L395" s="70"/>
      <c r="M395" s="70">
        <v>0</v>
      </c>
      <c r="N395" s="71">
        <v>30039</v>
      </c>
      <c r="O395" s="72">
        <v>59</v>
      </c>
      <c r="P395" s="71"/>
      <c r="Q395" s="71">
        <f t="shared" si="80"/>
        <v>30039</v>
      </c>
      <c r="R395" s="70">
        <f t="shared" si="79"/>
        <v>1982</v>
      </c>
      <c r="S395" s="70">
        <f t="shared" si="81"/>
        <v>3</v>
      </c>
      <c r="T395" s="70">
        <f t="shared" si="82"/>
        <v>29</v>
      </c>
      <c r="U395" s="70">
        <f t="shared" si="83"/>
        <v>1981</v>
      </c>
      <c r="V395" s="73">
        <v>371700</v>
      </c>
      <c r="W395" s="70"/>
      <c r="X395" s="70"/>
      <c r="Y395" s="73">
        <v>0</v>
      </c>
      <c r="Z395" s="73">
        <f t="shared" si="84"/>
        <v>371700</v>
      </c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3">
        <f t="shared" si="85"/>
        <v>0</v>
      </c>
      <c r="AP395" s="70"/>
      <c r="AQ395" s="74">
        <f t="shared" si="86"/>
        <v>371700</v>
      </c>
      <c r="AR395" s="70" t="s">
        <v>872</v>
      </c>
      <c r="AS395" s="70"/>
      <c r="AT395" s="70"/>
      <c r="AU395" s="70"/>
      <c r="AV395" s="70"/>
      <c r="AW395" s="70"/>
      <c r="AX395" s="70" t="s">
        <v>873</v>
      </c>
      <c r="AY395" s="70"/>
      <c r="AZ395" s="70"/>
      <c r="BA395" s="70"/>
      <c r="BB395" s="70"/>
      <c r="BC395" s="70"/>
      <c r="BD395" s="72">
        <v>59</v>
      </c>
      <c r="BE395" s="70" t="s">
        <v>80</v>
      </c>
      <c r="BF395" s="73"/>
      <c r="BG395" s="70"/>
      <c r="BH395" s="70">
        <f t="shared" si="87"/>
        <v>39</v>
      </c>
      <c r="BI395" s="70" t="s">
        <v>873</v>
      </c>
      <c r="BJ395" s="74">
        <f t="shared" si="88"/>
        <v>0</v>
      </c>
      <c r="BK395" s="70"/>
      <c r="BL395" s="70" t="s">
        <v>1370</v>
      </c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</row>
    <row r="396" spans="1:76" x14ac:dyDescent="0.4">
      <c r="A396" s="70">
        <v>415</v>
      </c>
      <c r="B396" s="70" t="s">
        <v>105</v>
      </c>
      <c r="C396" s="70" t="s">
        <v>594</v>
      </c>
      <c r="D396" s="70"/>
      <c r="E396" s="70" t="s">
        <v>874</v>
      </c>
      <c r="F396" s="70"/>
      <c r="G396" s="94">
        <v>1</v>
      </c>
      <c r="H396" s="94">
        <v>7</v>
      </c>
      <c r="I396" s="70" t="s">
        <v>105</v>
      </c>
      <c r="J396" s="70"/>
      <c r="K396" s="70"/>
      <c r="L396" s="70"/>
      <c r="M396" s="70">
        <v>0</v>
      </c>
      <c r="N396" s="71">
        <v>30039</v>
      </c>
      <c r="O396" s="72">
        <v>135</v>
      </c>
      <c r="P396" s="71"/>
      <c r="Q396" s="71">
        <f t="shared" si="80"/>
        <v>30039</v>
      </c>
      <c r="R396" s="70">
        <f t="shared" si="79"/>
        <v>1982</v>
      </c>
      <c r="S396" s="70">
        <f t="shared" si="81"/>
        <v>3</v>
      </c>
      <c r="T396" s="70">
        <f t="shared" si="82"/>
        <v>29</v>
      </c>
      <c r="U396" s="70">
        <f t="shared" si="83"/>
        <v>1981</v>
      </c>
      <c r="V396" s="73">
        <v>850500</v>
      </c>
      <c r="W396" s="70"/>
      <c r="X396" s="70"/>
      <c r="Y396" s="73">
        <v>0</v>
      </c>
      <c r="Z396" s="73">
        <f t="shared" si="84"/>
        <v>850500</v>
      </c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3">
        <f t="shared" si="85"/>
        <v>0</v>
      </c>
      <c r="AP396" s="70"/>
      <c r="AQ396" s="74">
        <f t="shared" si="86"/>
        <v>850500</v>
      </c>
      <c r="AR396" s="70" t="s">
        <v>872</v>
      </c>
      <c r="AS396" s="70"/>
      <c r="AT396" s="70"/>
      <c r="AU396" s="70"/>
      <c r="AV396" s="70"/>
      <c r="AW396" s="70"/>
      <c r="AX396" s="70" t="s">
        <v>873</v>
      </c>
      <c r="AY396" s="70"/>
      <c r="AZ396" s="70"/>
      <c r="BA396" s="70"/>
      <c r="BB396" s="70"/>
      <c r="BC396" s="70"/>
      <c r="BD396" s="72">
        <v>135</v>
      </c>
      <c r="BE396" s="70" t="s">
        <v>80</v>
      </c>
      <c r="BF396" s="73"/>
      <c r="BG396" s="70"/>
      <c r="BH396" s="70">
        <f t="shared" si="87"/>
        <v>39</v>
      </c>
      <c r="BI396" s="70" t="s">
        <v>873</v>
      </c>
      <c r="BJ396" s="74">
        <f t="shared" si="88"/>
        <v>0</v>
      </c>
      <c r="BK396" s="70"/>
      <c r="BL396" s="70" t="s">
        <v>1371</v>
      </c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</row>
    <row r="397" spans="1:76" x14ac:dyDescent="0.4">
      <c r="A397" s="70">
        <v>416</v>
      </c>
      <c r="B397" s="70" t="s">
        <v>105</v>
      </c>
      <c r="C397" s="70" t="s">
        <v>595</v>
      </c>
      <c r="D397" s="70"/>
      <c r="E397" s="70" t="s">
        <v>874</v>
      </c>
      <c r="F397" s="70"/>
      <c r="G397" s="94">
        <v>1</v>
      </c>
      <c r="H397" s="94">
        <v>7</v>
      </c>
      <c r="I397" s="70" t="s">
        <v>105</v>
      </c>
      <c r="J397" s="70"/>
      <c r="K397" s="70"/>
      <c r="L397" s="70"/>
      <c r="M397" s="70">
        <v>0</v>
      </c>
      <c r="N397" s="71">
        <v>30039</v>
      </c>
      <c r="O397" s="72">
        <v>135</v>
      </c>
      <c r="P397" s="71"/>
      <c r="Q397" s="71">
        <f t="shared" si="80"/>
        <v>30039</v>
      </c>
      <c r="R397" s="70">
        <f t="shared" si="79"/>
        <v>1982</v>
      </c>
      <c r="S397" s="70">
        <f t="shared" si="81"/>
        <v>3</v>
      </c>
      <c r="T397" s="70">
        <f t="shared" si="82"/>
        <v>29</v>
      </c>
      <c r="U397" s="70">
        <f t="shared" si="83"/>
        <v>1981</v>
      </c>
      <c r="V397" s="73">
        <v>850500</v>
      </c>
      <c r="W397" s="70"/>
      <c r="X397" s="70"/>
      <c r="Y397" s="73">
        <v>0</v>
      </c>
      <c r="Z397" s="73">
        <f t="shared" si="84"/>
        <v>850500</v>
      </c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3">
        <f t="shared" si="85"/>
        <v>0</v>
      </c>
      <c r="AP397" s="70"/>
      <c r="AQ397" s="74">
        <f t="shared" si="86"/>
        <v>850500</v>
      </c>
      <c r="AR397" s="70" t="s">
        <v>872</v>
      </c>
      <c r="AS397" s="70"/>
      <c r="AT397" s="70"/>
      <c r="AU397" s="70"/>
      <c r="AV397" s="70"/>
      <c r="AW397" s="70"/>
      <c r="AX397" s="70" t="s">
        <v>873</v>
      </c>
      <c r="AY397" s="70"/>
      <c r="AZ397" s="70"/>
      <c r="BA397" s="70"/>
      <c r="BB397" s="70"/>
      <c r="BC397" s="70"/>
      <c r="BD397" s="72">
        <v>135</v>
      </c>
      <c r="BE397" s="70" t="s">
        <v>80</v>
      </c>
      <c r="BF397" s="73"/>
      <c r="BG397" s="70"/>
      <c r="BH397" s="70">
        <f t="shared" si="87"/>
        <v>39</v>
      </c>
      <c r="BI397" s="70" t="s">
        <v>873</v>
      </c>
      <c r="BJ397" s="74">
        <f t="shared" si="88"/>
        <v>0</v>
      </c>
      <c r="BK397" s="70"/>
      <c r="BL397" s="70" t="s">
        <v>1372</v>
      </c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</row>
    <row r="398" spans="1:76" x14ac:dyDescent="0.4">
      <c r="A398" s="70">
        <v>417</v>
      </c>
      <c r="B398" s="70" t="s">
        <v>655</v>
      </c>
      <c r="C398" s="70" t="s">
        <v>596</v>
      </c>
      <c r="D398" s="70"/>
      <c r="E398" s="70" t="s">
        <v>874</v>
      </c>
      <c r="F398" s="70"/>
      <c r="G398" s="94">
        <v>1</v>
      </c>
      <c r="H398" s="94">
        <v>7</v>
      </c>
      <c r="I398" s="70" t="s">
        <v>655</v>
      </c>
      <c r="J398" s="70"/>
      <c r="K398" s="70"/>
      <c r="L398" s="70"/>
      <c r="M398" s="70">
        <v>0</v>
      </c>
      <c r="N398" s="71">
        <v>35755</v>
      </c>
      <c r="O398" s="72">
        <v>605</v>
      </c>
      <c r="P398" s="71"/>
      <c r="Q398" s="71">
        <f t="shared" si="80"/>
        <v>35755</v>
      </c>
      <c r="R398" s="70">
        <f t="shared" si="79"/>
        <v>1997</v>
      </c>
      <c r="S398" s="70">
        <f t="shared" si="81"/>
        <v>11</v>
      </c>
      <c r="T398" s="70">
        <f t="shared" si="82"/>
        <v>21</v>
      </c>
      <c r="U398" s="70">
        <f t="shared" si="83"/>
        <v>1997</v>
      </c>
      <c r="V398" s="73">
        <v>6110500</v>
      </c>
      <c r="W398" s="70"/>
      <c r="X398" s="70"/>
      <c r="Y398" s="73">
        <v>0</v>
      </c>
      <c r="Z398" s="73">
        <f t="shared" si="84"/>
        <v>6110500</v>
      </c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3">
        <f t="shared" si="85"/>
        <v>0</v>
      </c>
      <c r="AP398" s="70"/>
      <c r="AQ398" s="74">
        <f t="shared" si="86"/>
        <v>6110500</v>
      </c>
      <c r="AR398" s="70" t="s">
        <v>872</v>
      </c>
      <c r="AS398" s="70"/>
      <c r="AT398" s="70"/>
      <c r="AU398" s="70"/>
      <c r="AV398" s="70"/>
      <c r="AW398" s="70"/>
      <c r="AX398" s="70" t="s">
        <v>873</v>
      </c>
      <c r="AY398" s="70"/>
      <c r="AZ398" s="70"/>
      <c r="BA398" s="70"/>
      <c r="BB398" s="70"/>
      <c r="BC398" s="70"/>
      <c r="BD398" s="72">
        <v>605</v>
      </c>
      <c r="BE398" s="70" t="s">
        <v>80</v>
      </c>
      <c r="BF398" s="73"/>
      <c r="BG398" s="70"/>
      <c r="BH398" s="70">
        <f t="shared" si="87"/>
        <v>23</v>
      </c>
      <c r="BI398" s="70" t="s">
        <v>873</v>
      </c>
      <c r="BJ398" s="74">
        <f t="shared" si="88"/>
        <v>0</v>
      </c>
      <c r="BK398" s="70"/>
      <c r="BL398" s="70" t="s">
        <v>1373</v>
      </c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</row>
    <row r="399" spans="1:76" x14ac:dyDescent="0.4">
      <c r="A399" s="70">
        <v>418</v>
      </c>
      <c r="B399" s="70" t="s">
        <v>109</v>
      </c>
      <c r="C399" s="70" t="s">
        <v>597</v>
      </c>
      <c r="D399" s="70"/>
      <c r="E399" s="70" t="s">
        <v>874</v>
      </c>
      <c r="F399" s="70"/>
      <c r="G399" s="94">
        <v>1</v>
      </c>
      <c r="H399" s="94">
        <v>7</v>
      </c>
      <c r="I399" s="70" t="s">
        <v>109</v>
      </c>
      <c r="J399" s="70"/>
      <c r="K399" s="70"/>
      <c r="L399" s="70"/>
      <c r="M399" s="70">
        <v>0</v>
      </c>
      <c r="N399" s="71">
        <v>35424</v>
      </c>
      <c r="O399" s="72">
        <v>817</v>
      </c>
      <c r="P399" s="71"/>
      <c r="Q399" s="71">
        <f t="shared" si="80"/>
        <v>35424</v>
      </c>
      <c r="R399" s="70">
        <f t="shared" si="79"/>
        <v>1996</v>
      </c>
      <c r="S399" s="70">
        <f t="shared" si="81"/>
        <v>12</v>
      </c>
      <c r="T399" s="70">
        <f t="shared" si="82"/>
        <v>25</v>
      </c>
      <c r="U399" s="70">
        <f t="shared" si="83"/>
        <v>1996</v>
      </c>
      <c r="V399" s="73">
        <v>9395500</v>
      </c>
      <c r="W399" s="70"/>
      <c r="X399" s="70"/>
      <c r="Y399" s="73">
        <v>0</v>
      </c>
      <c r="Z399" s="73">
        <f t="shared" si="84"/>
        <v>9395500</v>
      </c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3">
        <f t="shared" si="85"/>
        <v>0</v>
      </c>
      <c r="AP399" s="70"/>
      <c r="AQ399" s="74">
        <f t="shared" si="86"/>
        <v>9395500</v>
      </c>
      <c r="AR399" s="70" t="s">
        <v>872</v>
      </c>
      <c r="AS399" s="70"/>
      <c r="AT399" s="70"/>
      <c r="AU399" s="70"/>
      <c r="AV399" s="70"/>
      <c r="AW399" s="70"/>
      <c r="AX399" s="70" t="s">
        <v>873</v>
      </c>
      <c r="AY399" s="70"/>
      <c r="AZ399" s="70"/>
      <c r="BA399" s="70"/>
      <c r="BB399" s="70"/>
      <c r="BC399" s="70"/>
      <c r="BD399" s="72">
        <v>817</v>
      </c>
      <c r="BE399" s="70" t="s">
        <v>80</v>
      </c>
      <c r="BF399" s="73"/>
      <c r="BG399" s="70"/>
      <c r="BH399" s="70">
        <f t="shared" si="87"/>
        <v>24</v>
      </c>
      <c r="BI399" s="70" t="s">
        <v>873</v>
      </c>
      <c r="BJ399" s="74">
        <f t="shared" si="88"/>
        <v>0</v>
      </c>
      <c r="BK399" s="70"/>
      <c r="BL399" s="70" t="s">
        <v>1374</v>
      </c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</row>
    <row r="400" spans="1:76" x14ac:dyDescent="0.4">
      <c r="A400" s="70">
        <v>419</v>
      </c>
      <c r="B400" s="70" t="s">
        <v>656</v>
      </c>
      <c r="C400" s="70" t="s">
        <v>598</v>
      </c>
      <c r="D400" s="70"/>
      <c r="E400" s="70" t="s">
        <v>874</v>
      </c>
      <c r="F400" s="70"/>
      <c r="G400" s="94">
        <v>1</v>
      </c>
      <c r="H400" s="94">
        <v>7</v>
      </c>
      <c r="I400" s="70" t="s">
        <v>656</v>
      </c>
      <c r="J400" s="70"/>
      <c r="K400" s="70"/>
      <c r="L400" s="70"/>
      <c r="M400" s="70">
        <v>0</v>
      </c>
      <c r="N400" s="71">
        <v>27211</v>
      </c>
      <c r="O400" s="72">
        <v>897</v>
      </c>
      <c r="P400" s="71"/>
      <c r="Q400" s="71">
        <f t="shared" si="80"/>
        <v>27211</v>
      </c>
      <c r="R400" s="70">
        <f t="shared" si="79"/>
        <v>1974</v>
      </c>
      <c r="S400" s="70">
        <f t="shared" si="81"/>
        <v>7</v>
      </c>
      <c r="T400" s="70">
        <f t="shared" si="82"/>
        <v>1</v>
      </c>
      <c r="U400" s="70">
        <f t="shared" si="83"/>
        <v>1974</v>
      </c>
      <c r="V400" s="73">
        <v>6817200</v>
      </c>
      <c r="W400" s="70"/>
      <c r="X400" s="70"/>
      <c r="Y400" s="73">
        <v>0</v>
      </c>
      <c r="Z400" s="73">
        <f t="shared" si="84"/>
        <v>6817200</v>
      </c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3">
        <f t="shared" si="85"/>
        <v>0</v>
      </c>
      <c r="AP400" s="70"/>
      <c r="AQ400" s="74">
        <f t="shared" si="86"/>
        <v>6817200</v>
      </c>
      <c r="AR400" s="70" t="s">
        <v>872</v>
      </c>
      <c r="AS400" s="70"/>
      <c r="AT400" s="70"/>
      <c r="AU400" s="70"/>
      <c r="AV400" s="70"/>
      <c r="AW400" s="70"/>
      <c r="AX400" s="70" t="s">
        <v>873</v>
      </c>
      <c r="AY400" s="70"/>
      <c r="AZ400" s="70"/>
      <c r="BA400" s="70"/>
      <c r="BB400" s="70"/>
      <c r="BC400" s="70"/>
      <c r="BD400" s="72">
        <v>897</v>
      </c>
      <c r="BE400" s="70" t="s">
        <v>80</v>
      </c>
      <c r="BF400" s="73"/>
      <c r="BG400" s="70"/>
      <c r="BH400" s="70">
        <f t="shared" si="87"/>
        <v>46</v>
      </c>
      <c r="BI400" s="70" t="s">
        <v>873</v>
      </c>
      <c r="BJ400" s="74">
        <f t="shared" si="88"/>
        <v>0</v>
      </c>
      <c r="BK400" s="70"/>
      <c r="BL400" s="70" t="s">
        <v>1375</v>
      </c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</row>
    <row r="401" spans="1:76" x14ac:dyDescent="0.4">
      <c r="A401" s="70">
        <v>420</v>
      </c>
      <c r="B401" s="70" t="s">
        <v>656</v>
      </c>
      <c r="C401" s="70" t="s">
        <v>599</v>
      </c>
      <c r="D401" s="70"/>
      <c r="E401" s="70" t="s">
        <v>874</v>
      </c>
      <c r="F401" s="70"/>
      <c r="G401" s="94">
        <v>1</v>
      </c>
      <c r="H401" s="94">
        <v>7</v>
      </c>
      <c r="I401" s="70" t="s">
        <v>656</v>
      </c>
      <c r="J401" s="70"/>
      <c r="K401" s="70"/>
      <c r="L401" s="70"/>
      <c r="M401" s="70">
        <v>0</v>
      </c>
      <c r="N401" s="71">
        <v>27211</v>
      </c>
      <c r="O401" s="72">
        <v>1035.05</v>
      </c>
      <c r="P401" s="71"/>
      <c r="Q401" s="71">
        <f t="shared" si="80"/>
        <v>27211</v>
      </c>
      <c r="R401" s="70">
        <f t="shared" si="79"/>
        <v>1974</v>
      </c>
      <c r="S401" s="70">
        <f t="shared" si="81"/>
        <v>7</v>
      </c>
      <c r="T401" s="70">
        <f t="shared" si="82"/>
        <v>1</v>
      </c>
      <c r="U401" s="70">
        <f t="shared" si="83"/>
        <v>1974</v>
      </c>
      <c r="V401" s="73">
        <v>7866380</v>
      </c>
      <c r="W401" s="70"/>
      <c r="X401" s="70"/>
      <c r="Y401" s="73">
        <v>0</v>
      </c>
      <c r="Z401" s="73">
        <f t="shared" si="84"/>
        <v>7866380</v>
      </c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3">
        <f t="shared" si="85"/>
        <v>0</v>
      </c>
      <c r="AP401" s="70"/>
      <c r="AQ401" s="74">
        <f t="shared" si="86"/>
        <v>7866380</v>
      </c>
      <c r="AR401" s="70" t="s">
        <v>872</v>
      </c>
      <c r="AS401" s="70"/>
      <c r="AT401" s="70"/>
      <c r="AU401" s="70"/>
      <c r="AV401" s="70"/>
      <c r="AW401" s="70"/>
      <c r="AX401" s="70" t="s">
        <v>873</v>
      </c>
      <c r="AY401" s="70"/>
      <c r="AZ401" s="70"/>
      <c r="BA401" s="70"/>
      <c r="BB401" s="70"/>
      <c r="BC401" s="70"/>
      <c r="BD401" s="72">
        <v>1035.05</v>
      </c>
      <c r="BE401" s="70" t="s">
        <v>80</v>
      </c>
      <c r="BF401" s="73"/>
      <c r="BG401" s="70"/>
      <c r="BH401" s="70">
        <f t="shared" si="87"/>
        <v>46</v>
      </c>
      <c r="BI401" s="70" t="s">
        <v>873</v>
      </c>
      <c r="BJ401" s="74">
        <f t="shared" si="88"/>
        <v>0</v>
      </c>
      <c r="BK401" s="70"/>
      <c r="BL401" s="70" t="s">
        <v>1376</v>
      </c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</row>
    <row r="402" spans="1:76" x14ac:dyDescent="0.4">
      <c r="A402" s="70">
        <v>421</v>
      </c>
      <c r="B402" s="70" t="s">
        <v>657</v>
      </c>
      <c r="C402" s="70" t="s">
        <v>600</v>
      </c>
      <c r="D402" s="70"/>
      <c r="E402" s="70" t="s">
        <v>874</v>
      </c>
      <c r="F402" s="70"/>
      <c r="G402" s="94">
        <v>1</v>
      </c>
      <c r="H402" s="94">
        <v>7</v>
      </c>
      <c r="I402" s="70" t="s">
        <v>657</v>
      </c>
      <c r="J402" s="70"/>
      <c r="K402" s="70"/>
      <c r="L402" s="70"/>
      <c r="M402" s="70">
        <v>0</v>
      </c>
      <c r="N402" s="71">
        <v>20180</v>
      </c>
      <c r="O402" s="72">
        <v>5003</v>
      </c>
      <c r="P402" s="71"/>
      <c r="Q402" s="71">
        <f t="shared" si="80"/>
        <v>20180</v>
      </c>
      <c r="R402" s="70">
        <f t="shared" si="79"/>
        <v>1955</v>
      </c>
      <c r="S402" s="70">
        <f t="shared" si="81"/>
        <v>4</v>
      </c>
      <c r="T402" s="70">
        <f t="shared" si="82"/>
        <v>1</v>
      </c>
      <c r="U402" s="70">
        <f t="shared" si="83"/>
        <v>1955</v>
      </c>
      <c r="V402" s="73">
        <v>23514100</v>
      </c>
      <c r="W402" s="70"/>
      <c r="X402" s="70"/>
      <c r="Y402" s="73">
        <v>0</v>
      </c>
      <c r="Z402" s="73">
        <f t="shared" si="84"/>
        <v>23514100</v>
      </c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3">
        <f t="shared" si="85"/>
        <v>0</v>
      </c>
      <c r="AP402" s="70"/>
      <c r="AQ402" s="74">
        <f t="shared" si="86"/>
        <v>23514100</v>
      </c>
      <c r="AR402" s="70" t="s">
        <v>872</v>
      </c>
      <c r="AS402" s="70"/>
      <c r="AT402" s="70"/>
      <c r="AU402" s="70"/>
      <c r="AV402" s="70"/>
      <c r="AW402" s="70"/>
      <c r="AX402" s="70" t="s">
        <v>873</v>
      </c>
      <c r="AY402" s="70"/>
      <c r="AZ402" s="70"/>
      <c r="BA402" s="70"/>
      <c r="BB402" s="70"/>
      <c r="BC402" s="70"/>
      <c r="BD402" s="72">
        <v>5003</v>
      </c>
      <c r="BE402" s="70" t="s">
        <v>80</v>
      </c>
      <c r="BF402" s="73"/>
      <c r="BG402" s="70"/>
      <c r="BH402" s="70">
        <f t="shared" si="87"/>
        <v>65</v>
      </c>
      <c r="BI402" s="70" t="s">
        <v>873</v>
      </c>
      <c r="BJ402" s="74">
        <f t="shared" si="88"/>
        <v>0</v>
      </c>
      <c r="BK402" s="70"/>
      <c r="BL402" s="70" t="s">
        <v>1377</v>
      </c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</row>
    <row r="403" spans="1:76" x14ac:dyDescent="0.4">
      <c r="A403" s="70">
        <v>422</v>
      </c>
      <c r="B403" s="70" t="s">
        <v>658</v>
      </c>
      <c r="C403" s="70" t="s">
        <v>601</v>
      </c>
      <c r="D403" s="70"/>
      <c r="E403" s="70" t="s">
        <v>874</v>
      </c>
      <c r="F403" s="70"/>
      <c r="G403" s="94">
        <v>1</v>
      </c>
      <c r="H403" s="94">
        <v>7</v>
      </c>
      <c r="I403" s="70" t="s">
        <v>658</v>
      </c>
      <c r="J403" s="70"/>
      <c r="K403" s="70"/>
      <c r="L403" s="70"/>
      <c r="M403" s="70">
        <v>0</v>
      </c>
      <c r="N403" s="71">
        <v>20180</v>
      </c>
      <c r="O403" s="72">
        <v>3360</v>
      </c>
      <c r="P403" s="71"/>
      <c r="Q403" s="71">
        <f t="shared" si="80"/>
        <v>20180</v>
      </c>
      <c r="R403" s="70">
        <f t="shared" si="79"/>
        <v>1955</v>
      </c>
      <c r="S403" s="70">
        <f t="shared" si="81"/>
        <v>4</v>
      </c>
      <c r="T403" s="70">
        <f t="shared" si="82"/>
        <v>1</v>
      </c>
      <c r="U403" s="70">
        <f t="shared" si="83"/>
        <v>1955</v>
      </c>
      <c r="V403" s="73">
        <v>20832000</v>
      </c>
      <c r="W403" s="70"/>
      <c r="X403" s="70"/>
      <c r="Y403" s="73">
        <v>0</v>
      </c>
      <c r="Z403" s="73">
        <f t="shared" si="84"/>
        <v>20832000</v>
      </c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3">
        <f t="shared" si="85"/>
        <v>0</v>
      </c>
      <c r="AP403" s="70"/>
      <c r="AQ403" s="74">
        <f t="shared" si="86"/>
        <v>20832000</v>
      </c>
      <c r="AR403" s="70" t="s">
        <v>872</v>
      </c>
      <c r="AS403" s="70"/>
      <c r="AT403" s="70"/>
      <c r="AU403" s="70"/>
      <c r="AV403" s="70"/>
      <c r="AW403" s="70"/>
      <c r="AX403" s="70" t="s">
        <v>873</v>
      </c>
      <c r="AY403" s="70"/>
      <c r="AZ403" s="70"/>
      <c r="BA403" s="70"/>
      <c r="BB403" s="70"/>
      <c r="BC403" s="70"/>
      <c r="BD403" s="72">
        <v>3360</v>
      </c>
      <c r="BE403" s="70" t="s">
        <v>80</v>
      </c>
      <c r="BF403" s="73"/>
      <c r="BG403" s="70"/>
      <c r="BH403" s="70">
        <f t="shared" si="87"/>
        <v>65</v>
      </c>
      <c r="BI403" s="70" t="s">
        <v>873</v>
      </c>
      <c r="BJ403" s="74">
        <f t="shared" si="88"/>
        <v>0</v>
      </c>
      <c r="BK403" s="70"/>
      <c r="BL403" s="70" t="s">
        <v>1378</v>
      </c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</row>
    <row r="404" spans="1:76" x14ac:dyDescent="0.4">
      <c r="A404" s="70">
        <v>423</v>
      </c>
      <c r="B404" s="70" t="s">
        <v>659</v>
      </c>
      <c r="C404" s="70" t="s">
        <v>602</v>
      </c>
      <c r="D404" s="70"/>
      <c r="E404" s="70" t="s">
        <v>874</v>
      </c>
      <c r="F404" s="70"/>
      <c r="G404" s="94">
        <v>1</v>
      </c>
      <c r="H404" s="94">
        <v>7</v>
      </c>
      <c r="I404" s="70" t="s">
        <v>659</v>
      </c>
      <c r="J404" s="70"/>
      <c r="K404" s="70"/>
      <c r="L404" s="70"/>
      <c r="M404" s="70">
        <v>0</v>
      </c>
      <c r="N404" s="71">
        <v>20180</v>
      </c>
      <c r="O404" s="72">
        <v>7000</v>
      </c>
      <c r="P404" s="71"/>
      <c r="Q404" s="71">
        <f t="shared" si="80"/>
        <v>20180</v>
      </c>
      <c r="R404" s="70">
        <f t="shared" si="79"/>
        <v>1955</v>
      </c>
      <c r="S404" s="70">
        <f t="shared" si="81"/>
        <v>4</v>
      </c>
      <c r="T404" s="70">
        <f t="shared" si="82"/>
        <v>1</v>
      </c>
      <c r="U404" s="70">
        <f t="shared" si="83"/>
        <v>1955</v>
      </c>
      <c r="V404" s="73">
        <v>32900000</v>
      </c>
      <c r="W404" s="70"/>
      <c r="X404" s="70"/>
      <c r="Y404" s="73">
        <v>0</v>
      </c>
      <c r="Z404" s="73">
        <f t="shared" si="84"/>
        <v>32900000</v>
      </c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3">
        <f t="shared" si="85"/>
        <v>0</v>
      </c>
      <c r="AP404" s="70"/>
      <c r="AQ404" s="74">
        <f t="shared" si="86"/>
        <v>32900000</v>
      </c>
      <c r="AR404" s="70" t="s">
        <v>872</v>
      </c>
      <c r="AS404" s="70"/>
      <c r="AT404" s="70"/>
      <c r="AU404" s="70"/>
      <c r="AV404" s="70"/>
      <c r="AW404" s="70"/>
      <c r="AX404" s="70" t="s">
        <v>873</v>
      </c>
      <c r="AY404" s="70"/>
      <c r="AZ404" s="70"/>
      <c r="BA404" s="70"/>
      <c r="BB404" s="70"/>
      <c r="BC404" s="70"/>
      <c r="BD404" s="72">
        <v>7000</v>
      </c>
      <c r="BE404" s="70" t="s">
        <v>80</v>
      </c>
      <c r="BF404" s="73"/>
      <c r="BG404" s="70"/>
      <c r="BH404" s="70">
        <f t="shared" si="87"/>
        <v>65</v>
      </c>
      <c r="BI404" s="70" t="s">
        <v>873</v>
      </c>
      <c r="BJ404" s="74">
        <f t="shared" si="88"/>
        <v>0</v>
      </c>
      <c r="BK404" s="70"/>
      <c r="BL404" s="70" t="s">
        <v>1379</v>
      </c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</row>
    <row r="405" spans="1:76" x14ac:dyDescent="0.4">
      <c r="A405" s="70">
        <v>424</v>
      </c>
      <c r="B405" s="70" t="s">
        <v>831</v>
      </c>
      <c r="C405" s="70" t="s">
        <v>863</v>
      </c>
      <c r="D405" s="70"/>
      <c r="E405" s="70" t="s">
        <v>878</v>
      </c>
      <c r="F405" s="70"/>
      <c r="G405" s="94">
        <v>1</v>
      </c>
      <c r="H405" s="94">
        <v>5</v>
      </c>
      <c r="I405" s="70" t="s">
        <v>831</v>
      </c>
      <c r="J405" s="70"/>
      <c r="K405" s="70"/>
      <c r="L405" s="70"/>
      <c r="M405" s="70">
        <v>0</v>
      </c>
      <c r="N405" s="71">
        <v>42692</v>
      </c>
      <c r="O405" s="72">
        <v>863</v>
      </c>
      <c r="P405" s="71"/>
      <c r="Q405" s="71">
        <f t="shared" si="80"/>
        <v>42692</v>
      </c>
      <c r="R405" s="70">
        <f t="shared" si="79"/>
        <v>2016</v>
      </c>
      <c r="S405" s="70">
        <f t="shared" si="81"/>
        <v>11</v>
      </c>
      <c r="T405" s="70">
        <f t="shared" si="82"/>
        <v>18</v>
      </c>
      <c r="U405" s="70">
        <f t="shared" si="83"/>
        <v>2016</v>
      </c>
      <c r="V405" s="73">
        <v>4228700</v>
      </c>
      <c r="W405" s="70"/>
      <c r="X405" s="70"/>
      <c r="Y405" s="73">
        <v>0</v>
      </c>
      <c r="Z405" s="73">
        <f t="shared" si="84"/>
        <v>4228700</v>
      </c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3">
        <f t="shared" si="85"/>
        <v>0</v>
      </c>
      <c r="AP405" s="70"/>
      <c r="AQ405" s="74">
        <f t="shared" si="86"/>
        <v>4228700</v>
      </c>
      <c r="AR405" s="70" t="s">
        <v>872</v>
      </c>
      <c r="AS405" s="70"/>
      <c r="AT405" s="70"/>
      <c r="AU405" s="70"/>
      <c r="AV405" s="70"/>
      <c r="AW405" s="70"/>
      <c r="AX405" s="70" t="s">
        <v>873</v>
      </c>
      <c r="AY405" s="70"/>
      <c r="AZ405" s="70"/>
      <c r="BA405" s="70"/>
      <c r="BB405" s="70"/>
      <c r="BC405" s="70"/>
      <c r="BD405" s="72">
        <v>863</v>
      </c>
      <c r="BE405" s="70" t="s">
        <v>80</v>
      </c>
      <c r="BF405" s="73"/>
      <c r="BG405" s="70"/>
      <c r="BH405" s="70">
        <f t="shared" si="87"/>
        <v>4</v>
      </c>
      <c r="BI405" s="70" t="s">
        <v>873</v>
      </c>
      <c r="BJ405" s="74">
        <f t="shared" si="88"/>
        <v>0</v>
      </c>
      <c r="BK405" s="70"/>
      <c r="BL405" s="70" t="s">
        <v>1380</v>
      </c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</row>
    <row r="406" spans="1:76" x14ac:dyDescent="0.4">
      <c r="A406" s="70">
        <v>425</v>
      </c>
      <c r="B406" s="70" t="s">
        <v>831</v>
      </c>
      <c r="C406" s="70" t="s">
        <v>864</v>
      </c>
      <c r="D406" s="70"/>
      <c r="E406" s="70" t="s">
        <v>878</v>
      </c>
      <c r="F406" s="70"/>
      <c r="G406" s="94">
        <v>1</v>
      </c>
      <c r="H406" s="94">
        <v>5</v>
      </c>
      <c r="I406" s="70" t="s">
        <v>831</v>
      </c>
      <c r="J406" s="70"/>
      <c r="K406" s="70"/>
      <c r="L406" s="70"/>
      <c r="M406" s="70">
        <v>0</v>
      </c>
      <c r="N406" s="71">
        <v>42692</v>
      </c>
      <c r="O406" s="72">
        <v>480</v>
      </c>
      <c r="P406" s="71"/>
      <c r="Q406" s="71">
        <f t="shared" si="80"/>
        <v>42692</v>
      </c>
      <c r="R406" s="70">
        <f t="shared" si="79"/>
        <v>2016</v>
      </c>
      <c r="S406" s="70">
        <f t="shared" si="81"/>
        <v>11</v>
      </c>
      <c r="T406" s="70">
        <f t="shared" si="82"/>
        <v>18</v>
      </c>
      <c r="U406" s="70">
        <f t="shared" si="83"/>
        <v>2016</v>
      </c>
      <c r="V406" s="73">
        <v>2352000</v>
      </c>
      <c r="W406" s="70"/>
      <c r="X406" s="70"/>
      <c r="Y406" s="73">
        <v>0</v>
      </c>
      <c r="Z406" s="73">
        <f t="shared" si="84"/>
        <v>2352000</v>
      </c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3">
        <f t="shared" si="85"/>
        <v>0</v>
      </c>
      <c r="AP406" s="70"/>
      <c r="AQ406" s="74">
        <f t="shared" si="86"/>
        <v>2352000</v>
      </c>
      <c r="AR406" s="70" t="s">
        <v>872</v>
      </c>
      <c r="AS406" s="70"/>
      <c r="AT406" s="70"/>
      <c r="AU406" s="70"/>
      <c r="AV406" s="70"/>
      <c r="AW406" s="70"/>
      <c r="AX406" s="70" t="s">
        <v>873</v>
      </c>
      <c r="AY406" s="70"/>
      <c r="AZ406" s="70"/>
      <c r="BA406" s="70"/>
      <c r="BB406" s="70"/>
      <c r="BC406" s="70"/>
      <c r="BD406" s="72">
        <v>480</v>
      </c>
      <c r="BE406" s="70" t="s">
        <v>80</v>
      </c>
      <c r="BF406" s="73"/>
      <c r="BG406" s="70"/>
      <c r="BH406" s="70">
        <f t="shared" si="87"/>
        <v>4</v>
      </c>
      <c r="BI406" s="70" t="s">
        <v>873</v>
      </c>
      <c r="BJ406" s="74">
        <f t="shared" si="88"/>
        <v>0</v>
      </c>
      <c r="BK406" s="70"/>
      <c r="BL406" s="70" t="s">
        <v>1381</v>
      </c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</row>
    <row r="407" spans="1:76" x14ac:dyDescent="0.4">
      <c r="A407" s="70">
        <v>426</v>
      </c>
      <c r="B407" s="70" t="s">
        <v>831</v>
      </c>
      <c r="C407" s="70" t="s">
        <v>865</v>
      </c>
      <c r="D407" s="70"/>
      <c r="E407" s="70" t="s">
        <v>878</v>
      </c>
      <c r="F407" s="70"/>
      <c r="G407" s="94">
        <v>1</v>
      </c>
      <c r="H407" s="94">
        <v>5</v>
      </c>
      <c r="I407" s="70" t="s">
        <v>831</v>
      </c>
      <c r="J407" s="70"/>
      <c r="K407" s="70"/>
      <c r="L407" s="70"/>
      <c r="M407" s="70">
        <v>0</v>
      </c>
      <c r="N407" s="71">
        <v>42692</v>
      </c>
      <c r="O407" s="72">
        <v>692</v>
      </c>
      <c r="P407" s="71"/>
      <c r="Q407" s="71">
        <f t="shared" si="80"/>
        <v>42692</v>
      </c>
      <c r="R407" s="70">
        <f t="shared" si="79"/>
        <v>2016</v>
      </c>
      <c r="S407" s="70">
        <f t="shared" si="81"/>
        <v>11</v>
      </c>
      <c r="T407" s="70">
        <f t="shared" si="82"/>
        <v>18</v>
      </c>
      <c r="U407" s="70">
        <f t="shared" si="83"/>
        <v>2016</v>
      </c>
      <c r="V407" s="73">
        <v>3390800</v>
      </c>
      <c r="W407" s="70"/>
      <c r="X407" s="70"/>
      <c r="Y407" s="73">
        <v>0</v>
      </c>
      <c r="Z407" s="73">
        <f t="shared" si="84"/>
        <v>3390800</v>
      </c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3">
        <f t="shared" si="85"/>
        <v>0</v>
      </c>
      <c r="AP407" s="70"/>
      <c r="AQ407" s="74">
        <f t="shared" si="86"/>
        <v>3390800</v>
      </c>
      <c r="AR407" s="70" t="s">
        <v>872</v>
      </c>
      <c r="AS407" s="70"/>
      <c r="AT407" s="70"/>
      <c r="AU407" s="70"/>
      <c r="AV407" s="70"/>
      <c r="AW407" s="70"/>
      <c r="AX407" s="70" t="s">
        <v>873</v>
      </c>
      <c r="AY407" s="70"/>
      <c r="AZ407" s="70"/>
      <c r="BA407" s="70"/>
      <c r="BB407" s="70"/>
      <c r="BC407" s="70"/>
      <c r="BD407" s="72">
        <v>692</v>
      </c>
      <c r="BE407" s="70" t="s">
        <v>80</v>
      </c>
      <c r="BF407" s="73"/>
      <c r="BG407" s="70"/>
      <c r="BH407" s="70">
        <f t="shared" si="87"/>
        <v>4</v>
      </c>
      <c r="BI407" s="70" t="s">
        <v>873</v>
      </c>
      <c r="BJ407" s="74">
        <f t="shared" si="88"/>
        <v>0</v>
      </c>
      <c r="BK407" s="70"/>
      <c r="BL407" s="70" t="s">
        <v>1382</v>
      </c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</row>
    <row r="408" spans="1:76" x14ac:dyDescent="0.4">
      <c r="A408" s="70">
        <v>427</v>
      </c>
      <c r="B408" s="70" t="s">
        <v>831</v>
      </c>
      <c r="C408" s="70" t="s">
        <v>866</v>
      </c>
      <c r="D408" s="70"/>
      <c r="E408" s="70" t="s">
        <v>878</v>
      </c>
      <c r="F408" s="70"/>
      <c r="G408" s="94">
        <v>1</v>
      </c>
      <c r="H408" s="94">
        <v>5</v>
      </c>
      <c r="I408" s="70" t="s">
        <v>831</v>
      </c>
      <c r="J408" s="70"/>
      <c r="K408" s="70"/>
      <c r="L408" s="70"/>
      <c r="M408" s="70">
        <v>0</v>
      </c>
      <c r="N408" s="71">
        <v>42692</v>
      </c>
      <c r="O408" s="72">
        <v>697</v>
      </c>
      <c r="P408" s="71"/>
      <c r="Q408" s="71">
        <f t="shared" si="80"/>
        <v>42692</v>
      </c>
      <c r="R408" s="70">
        <f t="shared" si="79"/>
        <v>2016</v>
      </c>
      <c r="S408" s="70">
        <f t="shared" si="81"/>
        <v>11</v>
      </c>
      <c r="T408" s="70">
        <f t="shared" si="82"/>
        <v>18</v>
      </c>
      <c r="U408" s="70">
        <f t="shared" si="83"/>
        <v>2016</v>
      </c>
      <c r="V408" s="73">
        <v>3415300</v>
      </c>
      <c r="W408" s="70"/>
      <c r="X408" s="70"/>
      <c r="Y408" s="73">
        <v>0</v>
      </c>
      <c r="Z408" s="73">
        <f t="shared" si="84"/>
        <v>3415300</v>
      </c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3">
        <f t="shared" si="85"/>
        <v>0</v>
      </c>
      <c r="AP408" s="70"/>
      <c r="AQ408" s="74">
        <f t="shared" si="86"/>
        <v>3415300</v>
      </c>
      <c r="AR408" s="70" t="s">
        <v>872</v>
      </c>
      <c r="AS408" s="70"/>
      <c r="AT408" s="70"/>
      <c r="AU408" s="70"/>
      <c r="AV408" s="70"/>
      <c r="AW408" s="70"/>
      <c r="AX408" s="70" t="s">
        <v>873</v>
      </c>
      <c r="AY408" s="70"/>
      <c r="AZ408" s="70"/>
      <c r="BA408" s="70"/>
      <c r="BB408" s="70"/>
      <c r="BC408" s="70"/>
      <c r="BD408" s="72">
        <v>697</v>
      </c>
      <c r="BE408" s="70" t="s">
        <v>80</v>
      </c>
      <c r="BF408" s="73"/>
      <c r="BG408" s="70"/>
      <c r="BH408" s="70">
        <f t="shared" si="87"/>
        <v>4</v>
      </c>
      <c r="BI408" s="70" t="s">
        <v>873</v>
      </c>
      <c r="BJ408" s="74">
        <f t="shared" si="88"/>
        <v>0</v>
      </c>
      <c r="BK408" s="70"/>
      <c r="BL408" s="70" t="s">
        <v>1383</v>
      </c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</row>
    <row r="409" spans="1:76" x14ac:dyDescent="0.4">
      <c r="A409" s="70">
        <v>428</v>
      </c>
      <c r="B409" s="70" t="s">
        <v>831</v>
      </c>
      <c r="C409" s="70" t="s">
        <v>867</v>
      </c>
      <c r="D409" s="70"/>
      <c r="E409" s="70" t="s">
        <v>878</v>
      </c>
      <c r="F409" s="70"/>
      <c r="G409" s="94">
        <v>1</v>
      </c>
      <c r="H409" s="94">
        <v>5</v>
      </c>
      <c r="I409" s="70" t="s">
        <v>831</v>
      </c>
      <c r="J409" s="70"/>
      <c r="K409" s="70"/>
      <c r="L409" s="70"/>
      <c r="M409" s="70">
        <v>0</v>
      </c>
      <c r="N409" s="71">
        <v>42692</v>
      </c>
      <c r="O409" s="72">
        <v>701</v>
      </c>
      <c r="P409" s="71"/>
      <c r="Q409" s="71">
        <f t="shared" si="80"/>
        <v>42692</v>
      </c>
      <c r="R409" s="70">
        <f t="shared" si="79"/>
        <v>2016</v>
      </c>
      <c r="S409" s="70">
        <f t="shared" si="81"/>
        <v>11</v>
      </c>
      <c r="T409" s="70">
        <f t="shared" si="82"/>
        <v>18</v>
      </c>
      <c r="U409" s="70">
        <f t="shared" si="83"/>
        <v>2016</v>
      </c>
      <c r="V409" s="73">
        <v>3434900</v>
      </c>
      <c r="W409" s="70"/>
      <c r="X409" s="70"/>
      <c r="Y409" s="73">
        <v>0</v>
      </c>
      <c r="Z409" s="73">
        <f t="shared" si="84"/>
        <v>3434900</v>
      </c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3">
        <f t="shared" si="85"/>
        <v>0</v>
      </c>
      <c r="AP409" s="70"/>
      <c r="AQ409" s="74">
        <f t="shared" si="86"/>
        <v>3434900</v>
      </c>
      <c r="AR409" s="70" t="s">
        <v>872</v>
      </c>
      <c r="AS409" s="70"/>
      <c r="AT409" s="70"/>
      <c r="AU409" s="70"/>
      <c r="AV409" s="70"/>
      <c r="AW409" s="70"/>
      <c r="AX409" s="70" t="s">
        <v>873</v>
      </c>
      <c r="AY409" s="70"/>
      <c r="AZ409" s="70"/>
      <c r="BA409" s="70"/>
      <c r="BB409" s="70"/>
      <c r="BC409" s="70"/>
      <c r="BD409" s="72">
        <v>701</v>
      </c>
      <c r="BE409" s="70" t="s">
        <v>80</v>
      </c>
      <c r="BF409" s="73"/>
      <c r="BG409" s="70"/>
      <c r="BH409" s="70">
        <f t="shared" si="87"/>
        <v>4</v>
      </c>
      <c r="BI409" s="70" t="s">
        <v>873</v>
      </c>
      <c r="BJ409" s="74">
        <f t="shared" si="88"/>
        <v>0</v>
      </c>
      <c r="BK409" s="70"/>
      <c r="BL409" s="70" t="s">
        <v>1384</v>
      </c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</row>
    <row r="410" spans="1:76" x14ac:dyDescent="0.4">
      <c r="A410" s="70">
        <v>429</v>
      </c>
      <c r="B410" s="70" t="s">
        <v>831</v>
      </c>
      <c r="C410" s="70" t="s">
        <v>868</v>
      </c>
      <c r="D410" s="70"/>
      <c r="E410" s="70" t="s">
        <v>878</v>
      </c>
      <c r="F410" s="70"/>
      <c r="G410" s="94">
        <v>1</v>
      </c>
      <c r="H410" s="94">
        <v>5</v>
      </c>
      <c r="I410" s="70" t="s">
        <v>831</v>
      </c>
      <c r="J410" s="70"/>
      <c r="K410" s="70"/>
      <c r="L410" s="70"/>
      <c r="M410" s="70">
        <v>0</v>
      </c>
      <c r="N410" s="71">
        <v>42692</v>
      </c>
      <c r="O410" s="72">
        <v>705</v>
      </c>
      <c r="P410" s="71"/>
      <c r="Q410" s="71">
        <f t="shared" si="80"/>
        <v>42692</v>
      </c>
      <c r="R410" s="70">
        <f t="shared" si="79"/>
        <v>2016</v>
      </c>
      <c r="S410" s="70">
        <f t="shared" si="81"/>
        <v>11</v>
      </c>
      <c r="T410" s="70">
        <f t="shared" si="82"/>
        <v>18</v>
      </c>
      <c r="U410" s="70">
        <f t="shared" si="83"/>
        <v>2016</v>
      </c>
      <c r="V410" s="73">
        <v>3454500</v>
      </c>
      <c r="W410" s="70"/>
      <c r="X410" s="70"/>
      <c r="Y410" s="73">
        <v>0</v>
      </c>
      <c r="Z410" s="73">
        <f t="shared" si="84"/>
        <v>3454500</v>
      </c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3">
        <f t="shared" si="85"/>
        <v>0</v>
      </c>
      <c r="AP410" s="70"/>
      <c r="AQ410" s="74">
        <f t="shared" si="86"/>
        <v>3454500</v>
      </c>
      <c r="AR410" s="70" t="s">
        <v>872</v>
      </c>
      <c r="AS410" s="70"/>
      <c r="AT410" s="70"/>
      <c r="AU410" s="70"/>
      <c r="AV410" s="70"/>
      <c r="AW410" s="70"/>
      <c r="AX410" s="70" t="s">
        <v>873</v>
      </c>
      <c r="AY410" s="70"/>
      <c r="AZ410" s="70"/>
      <c r="BA410" s="70"/>
      <c r="BB410" s="70"/>
      <c r="BC410" s="70"/>
      <c r="BD410" s="72">
        <v>705</v>
      </c>
      <c r="BE410" s="70" t="s">
        <v>80</v>
      </c>
      <c r="BF410" s="73"/>
      <c r="BG410" s="70"/>
      <c r="BH410" s="70">
        <f t="shared" si="87"/>
        <v>4</v>
      </c>
      <c r="BI410" s="70" t="s">
        <v>873</v>
      </c>
      <c r="BJ410" s="74">
        <f t="shared" si="88"/>
        <v>0</v>
      </c>
      <c r="BK410" s="70"/>
      <c r="BL410" s="70" t="s">
        <v>1385</v>
      </c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</row>
    <row r="411" spans="1:76" x14ac:dyDescent="0.4">
      <c r="A411" s="70">
        <v>430</v>
      </c>
      <c r="B411" s="70" t="s">
        <v>831</v>
      </c>
      <c r="C411" s="70" t="s">
        <v>869</v>
      </c>
      <c r="D411" s="70"/>
      <c r="E411" s="70" t="s">
        <v>878</v>
      </c>
      <c r="F411" s="70"/>
      <c r="G411" s="94">
        <v>1</v>
      </c>
      <c r="H411" s="94">
        <v>5</v>
      </c>
      <c r="I411" s="70" t="s">
        <v>831</v>
      </c>
      <c r="J411" s="70"/>
      <c r="K411" s="70"/>
      <c r="L411" s="70"/>
      <c r="M411" s="70">
        <v>0</v>
      </c>
      <c r="N411" s="71">
        <v>42692</v>
      </c>
      <c r="O411" s="72">
        <v>168</v>
      </c>
      <c r="P411" s="71"/>
      <c r="Q411" s="71">
        <f t="shared" si="80"/>
        <v>42692</v>
      </c>
      <c r="R411" s="70">
        <f t="shared" si="79"/>
        <v>2016</v>
      </c>
      <c r="S411" s="70">
        <f t="shared" si="81"/>
        <v>11</v>
      </c>
      <c r="T411" s="70">
        <f t="shared" si="82"/>
        <v>18</v>
      </c>
      <c r="U411" s="70">
        <f t="shared" si="83"/>
        <v>2016</v>
      </c>
      <c r="V411" s="73">
        <v>823200</v>
      </c>
      <c r="W411" s="70"/>
      <c r="X411" s="70"/>
      <c r="Y411" s="73">
        <v>0</v>
      </c>
      <c r="Z411" s="73">
        <f t="shared" si="84"/>
        <v>823200</v>
      </c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3">
        <f t="shared" si="85"/>
        <v>0</v>
      </c>
      <c r="AP411" s="70"/>
      <c r="AQ411" s="74">
        <f t="shared" si="86"/>
        <v>823200</v>
      </c>
      <c r="AR411" s="70" t="s">
        <v>872</v>
      </c>
      <c r="AS411" s="70"/>
      <c r="AT411" s="70"/>
      <c r="AU411" s="70"/>
      <c r="AV411" s="70"/>
      <c r="AW411" s="70"/>
      <c r="AX411" s="70" t="s">
        <v>873</v>
      </c>
      <c r="AY411" s="70"/>
      <c r="AZ411" s="70"/>
      <c r="BA411" s="70"/>
      <c r="BB411" s="70"/>
      <c r="BC411" s="70"/>
      <c r="BD411" s="72">
        <v>168</v>
      </c>
      <c r="BE411" s="70" t="s">
        <v>80</v>
      </c>
      <c r="BF411" s="73"/>
      <c r="BG411" s="70"/>
      <c r="BH411" s="70">
        <f t="shared" si="87"/>
        <v>4</v>
      </c>
      <c r="BI411" s="70" t="s">
        <v>873</v>
      </c>
      <c r="BJ411" s="74">
        <f t="shared" si="88"/>
        <v>0</v>
      </c>
      <c r="BK411" s="70"/>
      <c r="BL411" s="70" t="s">
        <v>1386</v>
      </c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</row>
    <row r="412" spans="1:76" x14ac:dyDescent="0.4">
      <c r="A412" s="70">
        <v>431</v>
      </c>
      <c r="B412" s="70" t="s">
        <v>831</v>
      </c>
      <c r="C412" s="70" t="s">
        <v>870</v>
      </c>
      <c r="D412" s="70"/>
      <c r="E412" s="70" t="s">
        <v>878</v>
      </c>
      <c r="F412" s="70"/>
      <c r="G412" s="94">
        <v>1</v>
      </c>
      <c r="H412" s="94">
        <v>5</v>
      </c>
      <c r="I412" s="70" t="s">
        <v>831</v>
      </c>
      <c r="J412" s="70"/>
      <c r="K412" s="70"/>
      <c r="L412" s="70"/>
      <c r="M412" s="70">
        <v>0</v>
      </c>
      <c r="N412" s="71">
        <v>42692</v>
      </c>
      <c r="O412" s="72">
        <v>692</v>
      </c>
      <c r="P412" s="71"/>
      <c r="Q412" s="71">
        <f t="shared" si="80"/>
        <v>42692</v>
      </c>
      <c r="R412" s="70">
        <f t="shared" si="79"/>
        <v>2016</v>
      </c>
      <c r="S412" s="70">
        <f t="shared" si="81"/>
        <v>11</v>
      </c>
      <c r="T412" s="70">
        <f t="shared" si="82"/>
        <v>18</v>
      </c>
      <c r="U412" s="70">
        <f t="shared" si="83"/>
        <v>2016</v>
      </c>
      <c r="V412" s="73">
        <v>3390800</v>
      </c>
      <c r="W412" s="70"/>
      <c r="X412" s="70"/>
      <c r="Y412" s="73">
        <v>0</v>
      </c>
      <c r="Z412" s="73">
        <f t="shared" si="84"/>
        <v>3390800</v>
      </c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3">
        <f t="shared" si="85"/>
        <v>0</v>
      </c>
      <c r="AP412" s="70"/>
      <c r="AQ412" s="74">
        <f t="shared" si="86"/>
        <v>3390800</v>
      </c>
      <c r="AR412" s="70" t="s">
        <v>872</v>
      </c>
      <c r="AS412" s="70"/>
      <c r="AT412" s="70"/>
      <c r="AU412" s="70"/>
      <c r="AV412" s="70"/>
      <c r="AW412" s="70"/>
      <c r="AX412" s="70" t="s">
        <v>873</v>
      </c>
      <c r="AY412" s="70"/>
      <c r="AZ412" s="70"/>
      <c r="BA412" s="70"/>
      <c r="BB412" s="70"/>
      <c r="BC412" s="70"/>
      <c r="BD412" s="72">
        <v>692</v>
      </c>
      <c r="BE412" s="70" t="s">
        <v>80</v>
      </c>
      <c r="BF412" s="73"/>
      <c r="BG412" s="70"/>
      <c r="BH412" s="70">
        <f t="shared" si="87"/>
        <v>4</v>
      </c>
      <c r="BI412" s="70" t="s">
        <v>873</v>
      </c>
      <c r="BJ412" s="74">
        <f t="shared" si="88"/>
        <v>0</v>
      </c>
      <c r="BK412" s="70"/>
      <c r="BL412" s="70" t="s">
        <v>1387</v>
      </c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</row>
    <row r="413" spans="1:76" x14ac:dyDescent="0.4">
      <c r="A413" s="70">
        <v>432</v>
      </c>
      <c r="B413" s="70" t="s">
        <v>831</v>
      </c>
      <c r="C413" s="70" t="s">
        <v>871</v>
      </c>
      <c r="D413" s="70"/>
      <c r="E413" s="70" t="s">
        <v>878</v>
      </c>
      <c r="F413" s="70"/>
      <c r="G413" s="94">
        <v>1</v>
      </c>
      <c r="H413" s="94">
        <v>5</v>
      </c>
      <c r="I413" s="70" t="s">
        <v>831</v>
      </c>
      <c r="J413" s="70"/>
      <c r="K413" s="70"/>
      <c r="L413" s="70"/>
      <c r="M413" s="70">
        <v>0</v>
      </c>
      <c r="N413" s="71">
        <v>41985</v>
      </c>
      <c r="O413" s="72">
        <v>394</v>
      </c>
      <c r="P413" s="71"/>
      <c r="Q413" s="71">
        <f t="shared" si="80"/>
        <v>41985</v>
      </c>
      <c r="R413" s="70">
        <f t="shared" si="79"/>
        <v>2014</v>
      </c>
      <c r="S413" s="70">
        <f t="shared" si="81"/>
        <v>12</v>
      </c>
      <c r="T413" s="70">
        <f t="shared" si="82"/>
        <v>12</v>
      </c>
      <c r="U413" s="70">
        <f t="shared" si="83"/>
        <v>2014</v>
      </c>
      <c r="V413" s="73">
        <v>1930600</v>
      </c>
      <c r="W413" s="70"/>
      <c r="X413" s="70"/>
      <c r="Y413" s="73">
        <v>0</v>
      </c>
      <c r="Z413" s="73">
        <f t="shared" si="84"/>
        <v>1930600</v>
      </c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3">
        <f t="shared" si="85"/>
        <v>0</v>
      </c>
      <c r="AP413" s="70"/>
      <c r="AQ413" s="74">
        <f t="shared" si="86"/>
        <v>1930600</v>
      </c>
      <c r="AR413" s="70" t="s">
        <v>872</v>
      </c>
      <c r="AS413" s="70"/>
      <c r="AT413" s="70"/>
      <c r="AU413" s="70"/>
      <c r="AV413" s="70"/>
      <c r="AW413" s="70"/>
      <c r="AX413" s="70" t="s">
        <v>873</v>
      </c>
      <c r="AY413" s="70"/>
      <c r="AZ413" s="70"/>
      <c r="BA413" s="70"/>
      <c r="BB413" s="70"/>
      <c r="BC413" s="70"/>
      <c r="BD413" s="72">
        <v>394</v>
      </c>
      <c r="BE413" s="70" t="s">
        <v>80</v>
      </c>
      <c r="BF413" s="73"/>
      <c r="BG413" s="70"/>
      <c r="BH413" s="70">
        <f t="shared" si="87"/>
        <v>6</v>
      </c>
      <c r="BI413" s="70" t="s">
        <v>873</v>
      </c>
      <c r="BJ413" s="74">
        <f t="shared" si="88"/>
        <v>0</v>
      </c>
      <c r="BK413" s="70"/>
      <c r="BL413" s="70" t="s">
        <v>1388</v>
      </c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</row>
    <row r="414" spans="1:76" ht="18.75" customHeight="1" x14ac:dyDescent="0.4">
      <c r="A414" s="70">
        <v>433</v>
      </c>
      <c r="B414" s="70" t="s">
        <v>107</v>
      </c>
      <c r="C414" s="70" t="s">
        <v>327</v>
      </c>
      <c r="D414" s="70"/>
      <c r="E414" s="70" t="s">
        <v>152</v>
      </c>
      <c r="F414" s="70"/>
      <c r="G414" s="94">
        <v>2</v>
      </c>
      <c r="H414" s="94">
        <v>3</v>
      </c>
      <c r="I414" s="70" t="s">
        <v>107</v>
      </c>
      <c r="J414" s="70"/>
      <c r="K414" s="70"/>
      <c r="L414" s="70"/>
      <c r="M414" s="70">
        <v>0</v>
      </c>
      <c r="N414" s="71">
        <v>32608</v>
      </c>
      <c r="O414" s="72">
        <v>1119</v>
      </c>
      <c r="P414" s="71"/>
      <c r="Q414" s="71">
        <f t="shared" ref="Q414" si="89">IF(P414="",N414,P414)</f>
        <v>32608</v>
      </c>
      <c r="R414" s="70">
        <f t="shared" ref="R414" si="90">YEAR(Q414)</f>
        <v>1989</v>
      </c>
      <c r="S414" s="70">
        <f t="shared" ref="S414" si="91">MONTH(Q414)</f>
        <v>4</v>
      </c>
      <c r="T414" s="70">
        <f t="shared" ref="T414" si="92">DAY(N414)</f>
        <v>10</v>
      </c>
      <c r="U414" s="70">
        <f t="shared" si="83"/>
        <v>1989</v>
      </c>
      <c r="V414" s="73">
        <v>1403226</v>
      </c>
      <c r="W414" s="70"/>
      <c r="X414" s="70"/>
      <c r="Y414" s="73">
        <v>0</v>
      </c>
      <c r="Z414" s="73">
        <f t="shared" si="84"/>
        <v>1403226</v>
      </c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3">
        <f t="shared" ref="AO414" si="93">IF(BH414=0,0,IF(BH414=L414,Z414-1,IF(Z414=1,0,ROUND(V414*M414,0))))</f>
        <v>0</v>
      </c>
      <c r="AP414" s="70"/>
      <c r="AQ414" s="74">
        <f t="shared" ref="AQ414" si="94">V414</f>
        <v>1403226</v>
      </c>
      <c r="AR414" s="70" t="s">
        <v>872</v>
      </c>
      <c r="AS414" s="70"/>
      <c r="AT414" s="70"/>
      <c r="AU414" s="70"/>
      <c r="AV414" s="70"/>
      <c r="AW414" s="70"/>
      <c r="AX414" s="70" t="s">
        <v>879</v>
      </c>
      <c r="AY414" s="70"/>
      <c r="AZ414" s="70"/>
      <c r="BA414" s="70"/>
      <c r="BB414" s="70"/>
      <c r="BC414" s="70"/>
      <c r="BD414" s="72">
        <v>1119</v>
      </c>
      <c r="BE414" s="70" t="s">
        <v>80</v>
      </c>
      <c r="BF414" s="73"/>
      <c r="BG414" s="70"/>
      <c r="BH414" s="70">
        <f t="shared" si="87"/>
        <v>31</v>
      </c>
      <c r="BI414" s="70" t="s">
        <v>879</v>
      </c>
      <c r="BJ414" s="74">
        <f t="shared" si="88"/>
        <v>0</v>
      </c>
      <c r="BK414" s="70"/>
      <c r="BL414" s="70" t="s">
        <v>1389</v>
      </c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</row>
    <row r="415" spans="1:76" ht="18.75" customHeight="1" x14ac:dyDescent="0.4">
      <c r="A415" s="70">
        <v>434</v>
      </c>
      <c r="B415" s="70" t="s">
        <v>107</v>
      </c>
      <c r="C415" s="70" t="s">
        <v>328</v>
      </c>
      <c r="D415" s="70"/>
      <c r="E415" s="70" t="s">
        <v>152</v>
      </c>
      <c r="F415" s="70"/>
      <c r="G415" s="94">
        <v>2</v>
      </c>
      <c r="H415" s="94">
        <v>3</v>
      </c>
      <c r="I415" s="70" t="s">
        <v>107</v>
      </c>
      <c r="J415" s="70"/>
      <c r="K415" s="70"/>
      <c r="L415" s="70"/>
      <c r="M415" s="70">
        <v>0</v>
      </c>
      <c r="N415" s="71">
        <v>24447</v>
      </c>
      <c r="O415" s="72">
        <v>391</v>
      </c>
      <c r="P415" s="71"/>
      <c r="Q415" s="71">
        <f t="shared" si="80"/>
        <v>24447</v>
      </c>
      <c r="R415" s="70">
        <f t="shared" si="79"/>
        <v>1966</v>
      </c>
      <c r="S415" s="70">
        <f t="shared" si="81"/>
        <v>12</v>
      </c>
      <c r="T415" s="70">
        <f t="shared" si="82"/>
        <v>6</v>
      </c>
      <c r="U415" s="70">
        <f t="shared" si="83"/>
        <v>1966</v>
      </c>
      <c r="V415" s="73">
        <v>490314</v>
      </c>
      <c r="W415" s="70"/>
      <c r="X415" s="70"/>
      <c r="Y415" s="73">
        <v>0</v>
      </c>
      <c r="Z415" s="73">
        <f t="shared" si="84"/>
        <v>490314</v>
      </c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3">
        <f t="shared" si="85"/>
        <v>0</v>
      </c>
      <c r="AP415" s="70"/>
      <c r="AQ415" s="74">
        <f t="shared" si="86"/>
        <v>490314</v>
      </c>
      <c r="AR415" s="70" t="s">
        <v>872</v>
      </c>
      <c r="AS415" s="70"/>
      <c r="AT415" s="70"/>
      <c r="AU415" s="70"/>
      <c r="AV415" s="70"/>
      <c r="AW415" s="70"/>
      <c r="AX415" s="70" t="s">
        <v>879</v>
      </c>
      <c r="AY415" s="70"/>
      <c r="AZ415" s="70"/>
      <c r="BA415" s="70"/>
      <c r="BB415" s="70"/>
      <c r="BC415" s="70"/>
      <c r="BD415" s="72">
        <v>391</v>
      </c>
      <c r="BE415" s="70" t="s">
        <v>80</v>
      </c>
      <c r="BF415" s="73"/>
      <c r="BG415" s="70"/>
      <c r="BH415" s="70">
        <f t="shared" si="87"/>
        <v>54</v>
      </c>
      <c r="BI415" s="70" t="s">
        <v>879</v>
      </c>
      <c r="BJ415" s="74">
        <f t="shared" si="88"/>
        <v>0</v>
      </c>
      <c r="BK415" s="70"/>
      <c r="BL415" s="70" t="s">
        <v>1390</v>
      </c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</row>
    <row r="416" spans="1:76" ht="18.75" customHeight="1" x14ac:dyDescent="0.4">
      <c r="A416" s="70">
        <v>435</v>
      </c>
      <c r="B416" s="70" t="s">
        <v>610</v>
      </c>
      <c r="C416" s="70" t="s">
        <v>329</v>
      </c>
      <c r="D416" s="70"/>
      <c r="E416" s="70" t="s">
        <v>878</v>
      </c>
      <c r="F416" s="70"/>
      <c r="G416" s="94">
        <v>2</v>
      </c>
      <c r="H416" s="94">
        <v>5</v>
      </c>
      <c r="I416" s="70" t="s">
        <v>610</v>
      </c>
      <c r="J416" s="70"/>
      <c r="K416" s="70"/>
      <c r="L416" s="70"/>
      <c r="M416" s="70">
        <v>0</v>
      </c>
      <c r="N416" s="71">
        <v>20180</v>
      </c>
      <c r="O416" s="72">
        <v>1070</v>
      </c>
      <c r="P416" s="71"/>
      <c r="Q416" s="71">
        <f t="shared" si="80"/>
        <v>20180</v>
      </c>
      <c r="R416" s="70">
        <f t="shared" si="79"/>
        <v>1955</v>
      </c>
      <c r="S416" s="70">
        <f t="shared" si="81"/>
        <v>4</v>
      </c>
      <c r="T416" s="70">
        <f t="shared" si="82"/>
        <v>1</v>
      </c>
      <c r="U416" s="70">
        <f t="shared" si="83"/>
        <v>1955</v>
      </c>
      <c r="V416" s="73">
        <v>1341780</v>
      </c>
      <c r="W416" s="70"/>
      <c r="X416" s="70"/>
      <c r="Y416" s="73">
        <v>0</v>
      </c>
      <c r="Z416" s="73">
        <f t="shared" si="84"/>
        <v>1341780</v>
      </c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3">
        <f t="shared" si="85"/>
        <v>0</v>
      </c>
      <c r="AP416" s="70"/>
      <c r="AQ416" s="74">
        <f t="shared" si="86"/>
        <v>1341780</v>
      </c>
      <c r="AR416" s="70" t="s">
        <v>872</v>
      </c>
      <c r="AS416" s="70"/>
      <c r="AT416" s="70"/>
      <c r="AU416" s="70"/>
      <c r="AV416" s="70"/>
      <c r="AW416" s="70"/>
      <c r="AX416" s="70" t="s">
        <v>879</v>
      </c>
      <c r="AY416" s="70"/>
      <c r="AZ416" s="70"/>
      <c r="BA416" s="70"/>
      <c r="BB416" s="70"/>
      <c r="BC416" s="70"/>
      <c r="BD416" s="72">
        <v>1070</v>
      </c>
      <c r="BE416" s="70" t="s">
        <v>80</v>
      </c>
      <c r="BF416" s="73"/>
      <c r="BG416" s="70"/>
      <c r="BH416" s="70">
        <f t="shared" si="87"/>
        <v>65</v>
      </c>
      <c r="BI416" s="70" t="s">
        <v>879</v>
      </c>
      <c r="BJ416" s="74">
        <f t="shared" si="88"/>
        <v>0</v>
      </c>
      <c r="BK416" s="70"/>
      <c r="BL416" s="70" t="s">
        <v>1391</v>
      </c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</row>
    <row r="417" spans="1:76" ht="18.75" customHeight="1" x14ac:dyDescent="0.4">
      <c r="A417" s="70">
        <v>436</v>
      </c>
      <c r="B417" s="70" t="s">
        <v>610</v>
      </c>
      <c r="C417" s="70" t="s">
        <v>330</v>
      </c>
      <c r="D417" s="70"/>
      <c r="E417" s="70" t="s">
        <v>878</v>
      </c>
      <c r="F417" s="70"/>
      <c r="G417" s="94">
        <v>2</v>
      </c>
      <c r="H417" s="94">
        <v>5</v>
      </c>
      <c r="I417" s="70" t="s">
        <v>610</v>
      </c>
      <c r="J417" s="70"/>
      <c r="K417" s="70"/>
      <c r="L417" s="70"/>
      <c r="M417" s="70">
        <v>0</v>
      </c>
      <c r="N417" s="71">
        <v>20180</v>
      </c>
      <c r="O417" s="72">
        <v>1692</v>
      </c>
      <c r="P417" s="71"/>
      <c r="Q417" s="71">
        <f t="shared" si="80"/>
        <v>20180</v>
      </c>
      <c r="R417" s="70">
        <f t="shared" si="79"/>
        <v>1955</v>
      </c>
      <c r="S417" s="70">
        <f t="shared" si="81"/>
        <v>4</v>
      </c>
      <c r="T417" s="70">
        <f t="shared" si="82"/>
        <v>1</v>
      </c>
      <c r="U417" s="70">
        <f t="shared" si="83"/>
        <v>1955</v>
      </c>
      <c r="V417" s="73">
        <v>2121768</v>
      </c>
      <c r="W417" s="70"/>
      <c r="X417" s="70"/>
      <c r="Y417" s="73">
        <v>0</v>
      </c>
      <c r="Z417" s="73">
        <f t="shared" si="84"/>
        <v>2121768</v>
      </c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3">
        <f t="shared" si="85"/>
        <v>0</v>
      </c>
      <c r="AP417" s="70"/>
      <c r="AQ417" s="74">
        <f t="shared" si="86"/>
        <v>2121768</v>
      </c>
      <c r="AR417" s="70" t="s">
        <v>872</v>
      </c>
      <c r="AS417" s="70"/>
      <c r="AT417" s="70"/>
      <c r="AU417" s="70"/>
      <c r="AV417" s="70"/>
      <c r="AW417" s="70"/>
      <c r="AX417" s="70" t="s">
        <v>879</v>
      </c>
      <c r="AY417" s="70"/>
      <c r="AZ417" s="70"/>
      <c r="BA417" s="70"/>
      <c r="BB417" s="70"/>
      <c r="BC417" s="70"/>
      <c r="BD417" s="72">
        <v>1692</v>
      </c>
      <c r="BE417" s="70" t="s">
        <v>80</v>
      </c>
      <c r="BF417" s="73"/>
      <c r="BG417" s="70"/>
      <c r="BH417" s="70">
        <f t="shared" si="87"/>
        <v>65</v>
      </c>
      <c r="BI417" s="70" t="s">
        <v>879</v>
      </c>
      <c r="BJ417" s="74">
        <f t="shared" si="88"/>
        <v>0</v>
      </c>
      <c r="BK417" s="70"/>
      <c r="BL417" s="70" t="s">
        <v>1392</v>
      </c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</row>
    <row r="418" spans="1:76" ht="18.75" customHeight="1" x14ac:dyDescent="0.4">
      <c r="A418" s="70">
        <v>437</v>
      </c>
      <c r="B418" s="70" t="s">
        <v>610</v>
      </c>
      <c r="C418" s="70" t="s">
        <v>331</v>
      </c>
      <c r="D418" s="70"/>
      <c r="E418" s="70" t="s">
        <v>878</v>
      </c>
      <c r="F418" s="70"/>
      <c r="G418" s="94">
        <v>2</v>
      </c>
      <c r="H418" s="94">
        <v>5</v>
      </c>
      <c r="I418" s="70" t="s">
        <v>610</v>
      </c>
      <c r="J418" s="70"/>
      <c r="K418" s="70"/>
      <c r="L418" s="70"/>
      <c r="M418" s="70">
        <v>0</v>
      </c>
      <c r="N418" s="71">
        <v>20180</v>
      </c>
      <c r="O418" s="72">
        <v>5070</v>
      </c>
      <c r="P418" s="71"/>
      <c r="Q418" s="71">
        <f t="shared" si="80"/>
        <v>20180</v>
      </c>
      <c r="R418" s="70">
        <f t="shared" si="79"/>
        <v>1955</v>
      </c>
      <c r="S418" s="70">
        <f t="shared" si="81"/>
        <v>4</v>
      </c>
      <c r="T418" s="70">
        <f t="shared" si="82"/>
        <v>1</v>
      </c>
      <c r="U418" s="70">
        <f t="shared" si="83"/>
        <v>1955</v>
      </c>
      <c r="V418" s="73">
        <v>6357780</v>
      </c>
      <c r="W418" s="70"/>
      <c r="X418" s="70"/>
      <c r="Y418" s="73">
        <v>0</v>
      </c>
      <c r="Z418" s="73">
        <f t="shared" si="84"/>
        <v>6357780</v>
      </c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3">
        <f t="shared" si="85"/>
        <v>0</v>
      </c>
      <c r="AP418" s="70"/>
      <c r="AQ418" s="74">
        <f t="shared" si="86"/>
        <v>6357780</v>
      </c>
      <c r="AR418" s="70" t="s">
        <v>872</v>
      </c>
      <c r="AS418" s="70"/>
      <c r="AT418" s="70"/>
      <c r="AU418" s="70"/>
      <c r="AV418" s="70"/>
      <c r="AW418" s="70"/>
      <c r="AX418" s="70" t="s">
        <v>879</v>
      </c>
      <c r="AY418" s="70"/>
      <c r="AZ418" s="70"/>
      <c r="BA418" s="70"/>
      <c r="BB418" s="70"/>
      <c r="BC418" s="70"/>
      <c r="BD418" s="72">
        <v>5070</v>
      </c>
      <c r="BE418" s="70" t="s">
        <v>80</v>
      </c>
      <c r="BF418" s="73"/>
      <c r="BG418" s="70"/>
      <c r="BH418" s="70">
        <f t="shared" si="87"/>
        <v>65</v>
      </c>
      <c r="BI418" s="70" t="s">
        <v>879</v>
      </c>
      <c r="BJ418" s="74">
        <f t="shared" si="88"/>
        <v>0</v>
      </c>
      <c r="BK418" s="70"/>
      <c r="BL418" s="70" t="s">
        <v>1393</v>
      </c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</row>
    <row r="419" spans="1:76" ht="18.75" customHeight="1" x14ac:dyDescent="0.4">
      <c r="A419" s="70">
        <v>438</v>
      </c>
      <c r="B419" s="70" t="s">
        <v>610</v>
      </c>
      <c r="C419" s="70" t="s">
        <v>332</v>
      </c>
      <c r="D419" s="70"/>
      <c r="E419" s="70" t="s">
        <v>878</v>
      </c>
      <c r="F419" s="70"/>
      <c r="G419" s="94">
        <v>2</v>
      </c>
      <c r="H419" s="94">
        <v>5</v>
      </c>
      <c r="I419" s="70" t="s">
        <v>610</v>
      </c>
      <c r="J419" s="70"/>
      <c r="K419" s="70"/>
      <c r="L419" s="70"/>
      <c r="M419" s="70">
        <v>0</v>
      </c>
      <c r="N419" s="71">
        <v>20180</v>
      </c>
      <c r="O419" s="72">
        <v>454</v>
      </c>
      <c r="P419" s="71"/>
      <c r="Q419" s="71">
        <f t="shared" si="80"/>
        <v>20180</v>
      </c>
      <c r="R419" s="70">
        <f t="shared" si="79"/>
        <v>1955</v>
      </c>
      <c r="S419" s="70">
        <f t="shared" si="81"/>
        <v>4</v>
      </c>
      <c r="T419" s="70">
        <f t="shared" si="82"/>
        <v>1</v>
      </c>
      <c r="U419" s="70">
        <f t="shared" si="83"/>
        <v>1955</v>
      </c>
      <c r="V419" s="73">
        <v>569316</v>
      </c>
      <c r="W419" s="70"/>
      <c r="X419" s="70"/>
      <c r="Y419" s="73">
        <v>0</v>
      </c>
      <c r="Z419" s="73">
        <f t="shared" si="84"/>
        <v>569316</v>
      </c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3">
        <f t="shared" si="85"/>
        <v>0</v>
      </c>
      <c r="AP419" s="70"/>
      <c r="AQ419" s="74">
        <f t="shared" si="86"/>
        <v>569316</v>
      </c>
      <c r="AR419" s="70" t="s">
        <v>872</v>
      </c>
      <c r="AS419" s="70"/>
      <c r="AT419" s="70"/>
      <c r="AU419" s="70"/>
      <c r="AV419" s="70"/>
      <c r="AW419" s="70"/>
      <c r="AX419" s="70" t="s">
        <v>879</v>
      </c>
      <c r="AY419" s="70"/>
      <c r="AZ419" s="70"/>
      <c r="BA419" s="70"/>
      <c r="BB419" s="70"/>
      <c r="BC419" s="70"/>
      <c r="BD419" s="72">
        <v>454</v>
      </c>
      <c r="BE419" s="70" t="s">
        <v>80</v>
      </c>
      <c r="BF419" s="73"/>
      <c r="BG419" s="70"/>
      <c r="BH419" s="70">
        <f t="shared" si="87"/>
        <v>65</v>
      </c>
      <c r="BI419" s="70" t="s">
        <v>879</v>
      </c>
      <c r="BJ419" s="74">
        <f t="shared" si="88"/>
        <v>0</v>
      </c>
      <c r="BK419" s="70"/>
      <c r="BL419" s="70" t="s">
        <v>1394</v>
      </c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</row>
    <row r="420" spans="1:76" ht="18.75" customHeight="1" x14ac:dyDescent="0.4">
      <c r="A420" s="70">
        <v>439</v>
      </c>
      <c r="B420" s="70" t="s">
        <v>610</v>
      </c>
      <c r="C420" s="70" t="s">
        <v>333</v>
      </c>
      <c r="D420" s="70"/>
      <c r="E420" s="70" t="s">
        <v>878</v>
      </c>
      <c r="F420" s="70"/>
      <c r="G420" s="94">
        <v>2</v>
      </c>
      <c r="H420" s="94">
        <v>5</v>
      </c>
      <c r="I420" s="70" t="s">
        <v>610</v>
      </c>
      <c r="J420" s="70"/>
      <c r="K420" s="70"/>
      <c r="L420" s="70"/>
      <c r="M420" s="70">
        <v>0</v>
      </c>
      <c r="N420" s="71">
        <v>35892</v>
      </c>
      <c r="O420" s="72">
        <v>119</v>
      </c>
      <c r="P420" s="71"/>
      <c r="Q420" s="71">
        <f t="shared" si="80"/>
        <v>35892</v>
      </c>
      <c r="R420" s="70">
        <f t="shared" si="79"/>
        <v>1998</v>
      </c>
      <c r="S420" s="70">
        <f t="shared" si="81"/>
        <v>4</v>
      </c>
      <c r="T420" s="70">
        <f t="shared" si="82"/>
        <v>7</v>
      </c>
      <c r="U420" s="70">
        <f t="shared" si="83"/>
        <v>1998</v>
      </c>
      <c r="V420" s="73">
        <v>149226</v>
      </c>
      <c r="W420" s="70"/>
      <c r="X420" s="70"/>
      <c r="Y420" s="73">
        <v>0</v>
      </c>
      <c r="Z420" s="73">
        <f t="shared" si="84"/>
        <v>149226</v>
      </c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3">
        <f t="shared" si="85"/>
        <v>0</v>
      </c>
      <c r="AP420" s="70"/>
      <c r="AQ420" s="74">
        <f t="shared" si="86"/>
        <v>149226</v>
      </c>
      <c r="AR420" s="70" t="s">
        <v>872</v>
      </c>
      <c r="AS420" s="70"/>
      <c r="AT420" s="70"/>
      <c r="AU420" s="70"/>
      <c r="AV420" s="70"/>
      <c r="AW420" s="70"/>
      <c r="AX420" s="70" t="s">
        <v>879</v>
      </c>
      <c r="AY420" s="70"/>
      <c r="AZ420" s="70"/>
      <c r="BA420" s="70"/>
      <c r="BB420" s="70"/>
      <c r="BC420" s="70"/>
      <c r="BD420" s="72">
        <v>119</v>
      </c>
      <c r="BE420" s="70" t="s">
        <v>80</v>
      </c>
      <c r="BF420" s="73"/>
      <c r="BG420" s="70"/>
      <c r="BH420" s="70">
        <f t="shared" si="87"/>
        <v>22</v>
      </c>
      <c r="BI420" s="70" t="s">
        <v>879</v>
      </c>
      <c r="BJ420" s="74">
        <f t="shared" si="88"/>
        <v>0</v>
      </c>
      <c r="BK420" s="70"/>
      <c r="BL420" s="70" t="s">
        <v>1395</v>
      </c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</row>
    <row r="421" spans="1:76" ht="18.75" customHeight="1" x14ac:dyDescent="0.4">
      <c r="A421" s="70">
        <v>440</v>
      </c>
      <c r="B421" s="70" t="s">
        <v>610</v>
      </c>
      <c r="C421" s="70" t="s">
        <v>334</v>
      </c>
      <c r="D421" s="70"/>
      <c r="E421" s="70" t="s">
        <v>878</v>
      </c>
      <c r="F421" s="70"/>
      <c r="G421" s="94">
        <v>2</v>
      </c>
      <c r="H421" s="94">
        <v>5</v>
      </c>
      <c r="I421" s="70" t="s">
        <v>610</v>
      </c>
      <c r="J421" s="70"/>
      <c r="K421" s="70"/>
      <c r="L421" s="70"/>
      <c r="M421" s="70">
        <v>0</v>
      </c>
      <c r="N421" s="71">
        <v>35892</v>
      </c>
      <c r="O421" s="72">
        <v>23</v>
      </c>
      <c r="P421" s="71"/>
      <c r="Q421" s="71">
        <f t="shared" si="80"/>
        <v>35892</v>
      </c>
      <c r="R421" s="70">
        <f t="shared" si="79"/>
        <v>1998</v>
      </c>
      <c r="S421" s="70">
        <f t="shared" si="81"/>
        <v>4</v>
      </c>
      <c r="T421" s="70">
        <f t="shared" si="82"/>
        <v>7</v>
      </c>
      <c r="U421" s="70">
        <f t="shared" si="83"/>
        <v>1998</v>
      </c>
      <c r="V421" s="73">
        <v>28842</v>
      </c>
      <c r="W421" s="70"/>
      <c r="X421" s="70"/>
      <c r="Y421" s="73">
        <v>0</v>
      </c>
      <c r="Z421" s="73">
        <f t="shared" si="84"/>
        <v>28842</v>
      </c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3">
        <f t="shared" si="85"/>
        <v>0</v>
      </c>
      <c r="AP421" s="70"/>
      <c r="AQ421" s="74">
        <f t="shared" si="86"/>
        <v>28842</v>
      </c>
      <c r="AR421" s="70" t="s">
        <v>872</v>
      </c>
      <c r="AS421" s="70"/>
      <c r="AT421" s="70"/>
      <c r="AU421" s="70"/>
      <c r="AV421" s="70"/>
      <c r="AW421" s="70"/>
      <c r="AX421" s="70" t="s">
        <v>879</v>
      </c>
      <c r="AY421" s="70"/>
      <c r="AZ421" s="70"/>
      <c r="BA421" s="70"/>
      <c r="BB421" s="70"/>
      <c r="BC421" s="70"/>
      <c r="BD421" s="72">
        <v>23</v>
      </c>
      <c r="BE421" s="70" t="s">
        <v>80</v>
      </c>
      <c r="BF421" s="73"/>
      <c r="BG421" s="70"/>
      <c r="BH421" s="70">
        <f t="shared" si="87"/>
        <v>22</v>
      </c>
      <c r="BI421" s="70" t="s">
        <v>879</v>
      </c>
      <c r="BJ421" s="74">
        <f t="shared" si="88"/>
        <v>0</v>
      </c>
      <c r="BK421" s="70"/>
      <c r="BL421" s="70" t="s">
        <v>1396</v>
      </c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</row>
    <row r="422" spans="1:76" ht="18.75" customHeight="1" x14ac:dyDescent="0.4">
      <c r="A422" s="70">
        <v>441</v>
      </c>
      <c r="B422" s="70" t="s">
        <v>610</v>
      </c>
      <c r="C422" s="70" t="s">
        <v>335</v>
      </c>
      <c r="D422" s="70"/>
      <c r="E422" s="70" t="s">
        <v>878</v>
      </c>
      <c r="F422" s="70"/>
      <c r="G422" s="94">
        <v>2</v>
      </c>
      <c r="H422" s="94">
        <v>5</v>
      </c>
      <c r="I422" s="70" t="s">
        <v>610</v>
      </c>
      <c r="J422" s="70"/>
      <c r="K422" s="70"/>
      <c r="L422" s="70"/>
      <c r="M422" s="70">
        <v>0</v>
      </c>
      <c r="N422" s="71">
        <v>35892</v>
      </c>
      <c r="O422" s="72">
        <v>1183</v>
      </c>
      <c r="P422" s="71"/>
      <c r="Q422" s="71">
        <f t="shared" si="80"/>
        <v>35892</v>
      </c>
      <c r="R422" s="70">
        <f t="shared" si="79"/>
        <v>1998</v>
      </c>
      <c r="S422" s="70">
        <f t="shared" si="81"/>
        <v>4</v>
      </c>
      <c r="T422" s="70">
        <f t="shared" si="82"/>
        <v>7</v>
      </c>
      <c r="U422" s="70">
        <f t="shared" si="83"/>
        <v>1998</v>
      </c>
      <c r="V422" s="73">
        <v>1483482</v>
      </c>
      <c r="W422" s="70"/>
      <c r="X422" s="70"/>
      <c r="Y422" s="73">
        <v>0</v>
      </c>
      <c r="Z422" s="73">
        <f t="shared" si="84"/>
        <v>1483482</v>
      </c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3">
        <f t="shared" si="85"/>
        <v>0</v>
      </c>
      <c r="AP422" s="70"/>
      <c r="AQ422" s="74">
        <f t="shared" si="86"/>
        <v>1483482</v>
      </c>
      <c r="AR422" s="70" t="s">
        <v>872</v>
      </c>
      <c r="AS422" s="70"/>
      <c r="AT422" s="70"/>
      <c r="AU422" s="70"/>
      <c r="AV422" s="70"/>
      <c r="AW422" s="70"/>
      <c r="AX422" s="70" t="s">
        <v>879</v>
      </c>
      <c r="AY422" s="70"/>
      <c r="AZ422" s="70"/>
      <c r="BA422" s="70"/>
      <c r="BB422" s="70"/>
      <c r="BC422" s="70"/>
      <c r="BD422" s="72">
        <v>1183</v>
      </c>
      <c r="BE422" s="70" t="s">
        <v>80</v>
      </c>
      <c r="BF422" s="73"/>
      <c r="BG422" s="70"/>
      <c r="BH422" s="70">
        <f t="shared" si="87"/>
        <v>22</v>
      </c>
      <c r="BI422" s="70" t="s">
        <v>879</v>
      </c>
      <c r="BJ422" s="74">
        <f t="shared" si="88"/>
        <v>0</v>
      </c>
      <c r="BK422" s="70"/>
      <c r="BL422" s="70" t="s">
        <v>1397</v>
      </c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</row>
    <row r="423" spans="1:76" ht="18.75" customHeight="1" x14ac:dyDescent="0.4">
      <c r="A423" s="70">
        <v>442</v>
      </c>
      <c r="B423" s="70" t="s">
        <v>610</v>
      </c>
      <c r="C423" s="70" t="s">
        <v>336</v>
      </c>
      <c r="D423" s="70"/>
      <c r="E423" s="70" t="s">
        <v>878</v>
      </c>
      <c r="F423" s="70"/>
      <c r="G423" s="94">
        <v>2</v>
      </c>
      <c r="H423" s="94">
        <v>5</v>
      </c>
      <c r="I423" s="70" t="s">
        <v>610</v>
      </c>
      <c r="J423" s="70"/>
      <c r="K423" s="70"/>
      <c r="L423" s="70"/>
      <c r="M423" s="70">
        <v>0</v>
      </c>
      <c r="N423" s="71">
        <v>35892</v>
      </c>
      <c r="O423" s="72">
        <v>5360</v>
      </c>
      <c r="P423" s="71"/>
      <c r="Q423" s="71">
        <f t="shared" si="80"/>
        <v>35892</v>
      </c>
      <c r="R423" s="70">
        <f t="shared" si="79"/>
        <v>1998</v>
      </c>
      <c r="S423" s="70">
        <f t="shared" si="81"/>
        <v>4</v>
      </c>
      <c r="T423" s="70">
        <f t="shared" si="82"/>
        <v>7</v>
      </c>
      <c r="U423" s="70">
        <f t="shared" si="83"/>
        <v>1998</v>
      </c>
      <c r="V423" s="73">
        <v>6721440</v>
      </c>
      <c r="W423" s="70"/>
      <c r="X423" s="70"/>
      <c r="Y423" s="73">
        <v>0</v>
      </c>
      <c r="Z423" s="73">
        <f t="shared" si="84"/>
        <v>6721440</v>
      </c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3">
        <f t="shared" si="85"/>
        <v>0</v>
      </c>
      <c r="AP423" s="70"/>
      <c r="AQ423" s="74">
        <f t="shared" si="86"/>
        <v>6721440</v>
      </c>
      <c r="AR423" s="70" t="s">
        <v>872</v>
      </c>
      <c r="AS423" s="70"/>
      <c r="AT423" s="70"/>
      <c r="AU423" s="70"/>
      <c r="AV423" s="70"/>
      <c r="AW423" s="70"/>
      <c r="AX423" s="70" t="s">
        <v>879</v>
      </c>
      <c r="AY423" s="70"/>
      <c r="AZ423" s="70"/>
      <c r="BA423" s="70"/>
      <c r="BB423" s="70"/>
      <c r="BC423" s="70"/>
      <c r="BD423" s="72">
        <v>5360</v>
      </c>
      <c r="BE423" s="70" t="s">
        <v>80</v>
      </c>
      <c r="BF423" s="73"/>
      <c r="BG423" s="70"/>
      <c r="BH423" s="70">
        <f t="shared" si="87"/>
        <v>22</v>
      </c>
      <c r="BI423" s="70" t="s">
        <v>879</v>
      </c>
      <c r="BJ423" s="74">
        <f t="shared" si="88"/>
        <v>0</v>
      </c>
      <c r="BK423" s="70"/>
      <c r="BL423" s="70" t="s">
        <v>1398</v>
      </c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</row>
    <row r="424" spans="1:76" ht="18.75" customHeight="1" x14ac:dyDescent="0.4">
      <c r="A424" s="70">
        <v>443</v>
      </c>
      <c r="B424" s="70" t="s">
        <v>610</v>
      </c>
      <c r="C424" s="70" t="s">
        <v>337</v>
      </c>
      <c r="D424" s="70"/>
      <c r="E424" s="70" t="s">
        <v>878</v>
      </c>
      <c r="F424" s="70"/>
      <c r="G424" s="94">
        <v>2</v>
      </c>
      <c r="H424" s="94">
        <v>5</v>
      </c>
      <c r="I424" s="70" t="s">
        <v>610</v>
      </c>
      <c r="J424" s="70"/>
      <c r="K424" s="70"/>
      <c r="L424" s="70"/>
      <c r="M424" s="70">
        <v>0</v>
      </c>
      <c r="N424" s="71">
        <v>35892</v>
      </c>
      <c r="O424" s="72">
        <v>594</v>
      </c>
      <c r="P424" s="71"/>
      <c r="Q424" s="71">
        <f t="shared" si="80"/>
        <v>35892</v>
      </c>
      <c r="R424" s="70">
        <f t="shared" si="79"/>
        <v>1998</v>
      </c>
      <c r="S424" s="70">
        <f t="shared" si="81"/>
        <v>4</v>
      </c>
      <c r="T424" s="70">
        <f t="shared" si="82"/>
        <v>7</v>
      </c>
      <c r="U424" s="70">
        <f t="shared" si="83"/>
        <v>1998</v>
      </c>
      <c r="V424" s="73">
        <v>744876</v>
      </c>
      <c r="W424" s="70"/>
      <c r="X424" s="70"/>
      <c r="Y424" s="73">
        <v>0</v>
      </c>
      <c r="Z424" s="73">
        <f t="shared" si="84"/>
        <v>744876</v>
      </c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3">
        <f t="shared" si="85"/>
        <v>0</v>
      </c>
      <c r="AP424" s="70"/>
      <c r="AQ424" s="74">
        <f t="shared" si="86"/>
        <v>744876</v>
      </c>
      <c r="AR424" s="70" t="s">
        <v>872</v>
      </c>
      <c r="AS424" s="70"/>
      <c r="AT424" s="70"/>
      <c r="AU424" s="70"/>
      <c r="AV424" s="70"/>
      <c r="AW424" s="70"/>
      <c r="AX424" s="70" t="s">
        <v>879</v>
      </c>
      <c r="AY424" s="70"/>
      <c r="AZ424" s="70"/>
      <c r="BA424" s="70"/>
      <c r="BB424" s="70"/>
      <c r="BC424" s="70"/>
      <c r="BD424" s="72">
        <v>594</v>
      </c>
      <c r="BE424" s="70" t="s">
        <v>80</v>
      </c>
      <c r="BF424" s="73"/>
      <c r="BG424" s="70"/>
      <c r="BH424" s="70">
        <f t="shared" si="87"/>
        <v>22</v>
      </c>
      <c r="BI424" s="70" t="s">
        <v>879</v>
      </c>
      <c r="BJ424" s="74">
        <f t="shared" si="88"/>
        <v>0</v>
      </c>
      <c r="BK424" s="70"/>
      <c r="BL424" s="70" t="s">
        <v>1399</v>
      </c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</row>
    <row r="425" spans="1:76" ht="18.75" customHeight="1" x14ac:dyDescent="0.4">
      <c r="A425" s="70">
        <v>444</v>
      </c>
      <c r="B425" s="70" t="s">
        <v>610</v>
      </c>
      <c r="C425" s="70" t="s">
        <v>338</v>
      </c>
      <c r="D425" s="70"/>
      <c r="E425" s="70" t="s">
        <v>878</v>
      </c>
      <c r="F425" s="70"/>
      <c r="G425" s="94">
        <v>2</v>
      </c>
      <c r="H425" s="94">
        <v>5</v>
      </c>
      <c r="I425" s="70" t="s">
        <v>610</v>
      </c>
      <c r="J425" s="70"/>
      <c r="K425" s="70"/>
      <c r="L425" s="70"/>
      <c r="M425" s="70">
        <v>0</v>
      </c>
      <c r="N425" s="71">
        <v>20180</v>
      </c>
      <c r="O425" s="72">
        <v>2035</v>
      </c>
      <c r="P425" s="71"/>
      <c r="Q425" s="71">
        <f t="shared" si="80"/>
        <v>20180</v>
      </c>
      <c r="R425" s="70">
        <f t="shared" si="79"/>
        <v>1955</v>
      </c>
      <c r="S425" s="70">
        <f t="shared" si="81"/>
        <v>4</v>
      </c>
      <c r="T425" s="70">
        <f t="shared" si="82"/>
        <v>1</v>
      </c>
      <c r="U425" s="70">
        <f t="shared" si="83"/>
        <v>1955</v>
      </c>
      <c r="V425" s="73">
        <v>2551890</v>
      </c>
      <c r="W425" s="70"/>
      <c r="X425" s="70"/>
      <c r="Y425" s="73">
        <v>0</v>
      </c>
      <c r="Z425" s="73">
        <f t="shared" si="84"/>
        <v>2551890</v>
      </c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3">
        <f t="shared" si="85"/>
        <v>0</v>
      </c>
      <c r="AP425" s="70"/>
      <c r="AQ425" s="74">
        <f t="shared" si="86"/>
        <v>2551890</v>
      </c>
      <c r="AR425" s="70" t="s">
        <v>872</v>
      </c>
      <c r="AS425" s="70"/>
      <c r="AT425" s="70"/>
      <c r="AU425" s="70"/>
      <c r="AV425" s="70"/>
      <c r="AW425" s="70"/>
      <c r="AX425" s="70" t="s">
        <v>879</v>
      </c>
      <c r="AY425" s="70"/>
      <c r="AZ425" s="70"/>
      <c r="BA425" s="70"/>
      <c r="BB425" s="70"/>
      <c r="BC425" s="70"/>
      <c r="BD425" s="72">
        <v>2035</v>
      </c>
      <c r="BE425" s="70" t="s">
        <v>80</v>
      </c>
      <c r="BF425" s="73"/>
      <c r="BG425" s="70"/>
      <c r="BH425" s="70">
        <f t="shared" si="87"/>
        <v>65</v>
      </c>
      <c r="BI425" s="70" t="s">
        <v>879</v>
      </c>
      <c r="BJ425" s="74">
        <f t="shared" si="88"/>
        <v>0</v>
      </c>
      <c r="BK425" s="70"/>
      <c r="BL425" s="70" t="s">
        <v>1400</v>
      </c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</row>
    <row r="426" spans="1:76" ht="18.75" customHeight="1" x14ac:dyDescent="0.4">
      <c r="A426" s="70">
        <v>445</v>
      </c>
      <c r="B426" s="70" t="s">
        <v>611</v>
      </c>
      <c r="C426" s="70" t="s">
        <v>339</v>
      </c>
      <c r="D426" s="70"/>
      <c r="E426" s="70" t="s">
        <v>877</v>
      </c>
      <c r="F426" s="70"/>
      <c r="G426" s="94">
        <v>2</v>
      </c>
      <c r="H426" s="94">
        <v>7</v>
      </c>
      <c r="I426" s="70" t="s">
        <v>611</v>
      </c>
      <c r="J426" s="70"/>
      <c r="K426" s="70"/>
      <c r="L426" s="70"/>
      <c r="M426" s="70">
        <v>0</v>
      </c>
      <c r="N426" s="71">
        <v>35424</v>
      </c>
      <c r="O426" s="72">
        <v>2394</v>
      </c>
      <c r="P426" s="71"/>
      <c r="Q426" s="71">
        <f t="shared" si="80"/>
        <v>35424</v>
      </c>
      <c r="R426" s="70">
        <f t="shared" si="79"/>
        <v>1996</v>
      </c>
      <c r="S426" s="70">
        <f t="shared" si="81"/>
        <v>12</v>
      </c>
      <c r="T426" s="70">
        <f t="shared" si="82"/>
        <v>25</v>
      </c>
      <c r="U426" s="70">
        <f t="shared" si="83"/>
        <v>1996</v>
      </c>
      <c r="V426" s="73">
        <v>3002076</v>
      </c>
      <c r="W426" s="70"/>
      <c r="X426" s="70"/>
      <c r="Y426" s="73">
        <v>0</v>
      </c>
      <c r="Z426" s="73">
        <f t="shared" si="84"/>
        <v>3002076</v>
      </c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3">
        <f t="shared" si="85"/>
        <v>0</v>
      </c>
      <c r="AP426" s="70"/>
      <c r="AQ426" s="74">
        <f t="shared" si="86"/>
        <v>3002076</v>
      </c>
      <c r="AR426" s="70" t="s">
        <v>872</v>
      </c>
      <c r="AS426" s="70"/>
      <c r="AT426" s="70"/>
      <c r="AU426" s="70"/>
      <c r="AV426" s="70"/>
      <c r="AW426" s="70"/>
      <c r="AX426" s="70" t="s">
        <v>879</v>
      </c>
      <c r="AY426" s="70"/>
      <c r="AZ426" s="70"/>
      <c r="BA426" s="70"/>
      <c r="BB426" s="70"/>
      <c r="BC426" s="70"/>
      <c r="BD426" s="72">
        <v>2394</v>
      </c>
      <c r="BE426" s="70" t="s">
        <v>80</v>
      </c>
      <c r="BF426" s="73"/>
      <c r="BG426" s="70"/>
      <c r="BH426" s="70">
        <f t="shared" si="87"/>
        <v>24</v>
      </c>
      <c r="BI426" s="70" t="s">
        <v>879</v>
      </c>
      <c r="BJ426" s="74">
        <f t="shared" si="88"/>
        <v>0</v>
      </c>
      <c r="BK426" s="70"/>
      <c r="BL426" s="70" t="s">
        <v>1401</v>
      </c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</row>
    <row r="427" spans="1:76" ht="18.75" customHeight="1" x14ac:dyDescent="0.4">
      <c r="A427" s="70">
        <v>446</v>
      </c>
      <c r="B427" s="70" t="s">
        <v>612</v>
      </c>
      <c r="C427" s="70" t="s">
        <v>340</v>
      </c>
      <c r="D427" s="70"/>
      <c r="E427" s="70" t="s">
        <v>877</v>
      </c>
      <c r="F427" s="70"/>
      <c r="G427" s="94">
        <v>2</v>
      </c>
      <c r="H427" s="94">
        <v>7</v>
      </c>
      <c r="I427" s="70" t="s">
        <v>612</v>
      </c>
      <c r="J427" s="70"/>
      <c r="K427" s="70"/>
      <c r="L427" s="70"/>
      <c r="M427" s="70">
        <v>0</v>
      </c>
      <c r="N427" s="71">
        <v>35149</v>
      </c>
      <c r="O427" s="72">
        <v>549</v>
      </c>
      <c r="P427" s="71"/>
      <c r="Q427" s="71">
        <f t="shared" si="80"/>
        <v>35149</v>
      </c>
      <c r="R427" s="70">
        <f t="shared" si="79"/>
        <v>1996</v>
      </c>
      <c r="S427" s="70">
        <f t="shared" si="81"/>
        <v>3</v>
      </c>
      <c r="T427" s="70">
        <f t="shared" si="82"/>
        <v>25</v>
      </c>
      <c r="U427" s="70">
        <f t="shared" si="83"/>
        <v>1995</v>
      </c>
      <c r="V427" s="73">
        <v>688446</v>
      </c>
      <c r="W427" s="70"/>
      <c r="X427" s="70"/>
      <c r="Y427" s="73">
        <v>0</v>
      </c>
      <c r="Z427" s="73">
        <f t="shared" si="84"/>
        <v>688446</v>
      </c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3">
        <f t="shared" si="85"/>
        <v>0</v>
      </c>
      <c r="AP427" s="70"/>
      <c r="AQ427" s="74">
        <f t="shared" si="86"/>
        <v>688446</v>
      </c>
      <c r="AR427" s="70" t="s">
        <v>872</v>
      </c>
      <c r="AS427" s="70"/>
      <c r="AT427" s="70"/>
      <c r="AU427" s="70"/>
      <c r="AV427" s="70"/>
      <c r="AW427" s="70"/>
      <c r="AX427" s="70" t="s">
        <v>879</v>
      </c>
      <c r="AY427" s="70"/>
      <c r="AZ427" s="70"/>
      <c r="BA427" s="70"/>
      <c r="BB427" s="70"/>
      <c r="BC427" s="70"/>
      <c r="BD427" s="72">
        <v>549</v>
      </c>
      <c r="BE427" s="70" t="s">
        <v>80</v>
      </c>
      <c r="BF427" s="73"/>
      <c r="BG427" s="70"/>
      <c r="BH427" s="70">
        <f t="shared" si="87"/>
        <v>25</v>
      </c>
      <c r="BI427" s="70" t="s">
        <v>879</v>
      </c>
      <c r="BJ427" s="74">
        <f t="shared" si="88"/>
        <v>0</v>
      </c>
      <c r="BK427" s="70"/>
      <c r="BL427" s="70" t="s">
        <v>1402</v>
      </c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</row>
    <row r="428" spans="1:76" ht="18.75" customHeight="1" x14ac:dyDescent="0.4">
      <c r="A428" s="70">
        <v>447</v>
      </c>
      <c r="B428" s="70" t="s">
        <v>107</v>
      </c>
      <c r="C428" s="70" t="s">
        <v>341</v>
      </c>
      <c r="D428" s="70"/>
      <c r="E428" s="70" t="s">
        <v>877</v>
      </c>
      <c r="F428" s="70"/>
      <c r="G428" s="94">
        <v>2</v>
      </c>
      <c r="H428" s="94">
        <v>7</v>
      </c>
      <c r="I428" s="70" t="s">
        <v>107</v>
      </c>
      <c r="J428" s="70"/>
      <c r="K428" s="70"/>
      <c r="L428" s="70"/>
      <c r="M428" s="70">
        <v>0</v>
      </c>
      <c r="N428" s="71">
        <v>35709</v>
      </c>
      <c r="O428" s="72">
        <v>644.82000000000005</v>
      </c>
      <c r="P428" s="71"/>
      <c r="Q428" s="71">
        <f t="shared" si="80"/>
        <v>35709</v>
      </c>
      <c r="R428" s="70">
        <f t="shared" si="79"/>
        <v>1997</v>
      </c>
      <c r="S428" s="70">
        <f t="shared" si="81"/>
        <v>10</v>
      </c>
      <c r="T428" s="70">
        <f t="shared" si="82"/>
        <v>6</v>
      </c>
      <c r="U428" s="70">
        <f t="shared" si="83"/>
        <v>1997</v>
      </c>
      <c r="V428" s="73">
        <v>808604</v>
      </c>
      <c r="W428" s="70"/>
      <c r="X428" s="70"/>
      <c r="Y428" s="73">
        <v>0</v>
      </c>
      <c r="Z428" s="73">
        <f t="shared" si="84"/>
        <v>808604</v>
      </c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3">
        <f t="shared" si="85"/>
        <v>0</v>
      </c>
      <c r="AP428" s="70"/>
      <c r="AQ428" s="74">
        <f t="shared" si="86"/>
        <v>808604</v>
      </c>
      <c r="AR428" s="70" t="s">
        <v>872</v>
      </c>
      <c r="AS428" s="70"/>
      <c r="AT428" s="70"/>
      <c r="AU428" s="70"/>
      <c r="AV428" s="70"/>
      <c r="AW428" s="70"/>
      <c r="AX428" s="70" t="s">
        <v>879</v>
      </c>
      <c r="AY428" s="70"/>
      <c r="AZ428" s="70"/>
      <c r="BA428" s="70"/>
      <c r="BB428" s="70"/>
      <c r="BC428" s="70"/>
      <c r="BD428" s="72">
        <v>644.82000000000005</v>
      </c>
      <c r="BE428" s="70" t="s">
        <v>80</v>
      </c>
      <c r="BF428" s="73"/>
      <c r="BG428" s="70"/>
      <c r="BH428" s="70">
        <f t="shared" si="87"/>
        <v>23</v>
      </c>
      <c r="BI428" s="70" t="s">
        <v>879</v>
      </c>
      <c r="BJ428" s="74">
        <f t="shared" si="88"/>
        <v>0</v>
      </c>
      <c r="BK428" s="70"/>
      <c r="BL428" s="70" t="s">
        <v>1403</v>
      </c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</row>
    <row r="429" spans="1:76" ht="18.75" customHeight="1" x14ac:dyDescent="0.4">
      <c r="A429" s="70">
        <v>448</v>
      </c>
      <c r="B429" s="70" t="s">
        <v>613</v>
      </c>
      <c r="C429" s="70" t="s">
        <v>342</v>
      </c>
      <c r="D429" s="70"/>
      <c r="E429" s="70" t="s">
        <v>877</v>
      </c>
      <c r="F429" s="70"/>
      <c r="G429" s="94">
        <v>2</v>
      </c>
      <c r="H429" s="94">
        <v>7</v>
      </c>
      <c r="I429" s="70" t="s">
        <v>613</v>
      </c>
      <c r="J429" s="70"/>
      <c r="K429" s="70"/>
      <c r="L429" s="70"/>
      <c r="M429" s="70">
        <v>0</v>
      </c>
      <c r="N429" s="71">
        <v>35709</v>
      </c>
      <c r="O429" s="72">
        <v>68.47</v>
      </c>
      <c r="P429" s="71"/>
      <c r="Q429" s="71">
        <f t="shared" si="80"/>
        <v>35709</v>
      </c>
      <c r="R429" s="70">
        <f t="shared" si="79"/>
        <v>1997</v>
      </c>
      <c r="S429" s="70">
        <f t="shared" si="81"/>
        <v>10</v>
      </c>
      <c r="T429" s="70">
        <f t="shared" si="82"/>
        <v>6</v>
      </c>
      <c r="U429" s="70">
        <f t="shared" si="83"/>
        <v>1997</v>
      </c>
      <c r="V429" s="73">
        <v>85861</v>
      </c>
      <c r="W429" s="70"/>
      <c r="X429" s="70"/>
      <c r="Y429" s="73">
        <v>0</v>
      </c>
      <c r="Z429" s="73">
        <f t="shared" si="84"/>
        <v>85861</v>
      </c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3">
        <f t="shared" si="85"/>
        <v>0</v>
      </c>
      <c r="AP429" s="70"/>
      <c r="AQ429" s="74">
        <f t="shared" si="86"/>
        <v>85861</v>
      </c>
      <c r="AR429" s="70" t="s">
        <v>872</v>
      </c>
      <c r="AS429" s="70"/>
      <c r="AT429" s="70"/>
      <c r="AU429" s="70"/>
      <c r="AV429" s="70"/>
      <c r="AW429" s="70"/>
      <c r="AX429" s="70" t="s">
        <v>879</v>
      </c>
      <c r="AY429" s="70"/>
      <c r="AZ429" s="70"/>
      <c r="BA429" s="70"/>
      <c r="BB429" s="70"/>
      <c r="BC429" s="70"/>
      <c r="BD429" s="72">
        <v>68.47</v>
      </c>
      <c r="BE429" s="70" t="s">
        <v>80</v>
      </c>
      <c r="BF429" s="73"/>
      <c r="BG429" s="70"/>
      <c r="BH429" s="70">
        <f t="shared" si="87"/>
        <v>23</v>
      </c>
      <c r="BI429" s="70" t="s">
        <v>879</v>
      </c>
      <c r="BJ429" s="74">
        <f t="shared" si="88"/>
        <v>0</v>
      </c>
      <c r="BK429" s="70"/>
      <c r="BL429" s="70" t="s">
        <v>1404</v>
      </c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</row>
    <row r="430" spans="1:76" ht="18.75" customHeight="1" x14ac:dyDescent="0.4">
      <c r="A430" s="70">
        <v>449</v>
      </c>
      <c r="B430" s="70" t="s">
        <v>613</v>
      </c>
      <c r="C430" s="70" t="s">
        <v>343</v>
      </c>
      <c r="D430" s="70"/>
      <c r="E430" s="70" t="s">
        <v>877</v>
      </c>
      <c r="F430" s="70"/>
      <c r="G430" s="94">
        <v>2</v>
      </c>
      <c r="H430" s="94">
        <v>7</v>
      </c>
      <c r="I430" s="70" t="s">
        <v>613</v>
      </c>
      <c r="J430" s="70"/>
      <c r="K430" s="70"/>
      <c r="L430" s="70"/>
      <c r="M430" s="70">
        <v>0</v>
      </c>
      <c r="N430" s="71">
        <v>35709</v>
      </c>
      <c r="O430" s="72">
        <v>198.53</v>
      </c>
      <c r="P430" s="71"/>
      <c r="Q430" s="71">
        <f t="shared" si="80"/>
        <v>35709</v>
      </c>
      <c r="R430" s="70">
        <f t="shared" si="79"/>
        <v>1997</v>
      </c>
      <c r="S430" s="70">
        <f t="shared" si="81"/>
        <v>10</v>
      </c>
      <c r="T430" s="70">
        <f t="shared" si="82"/>
        <v>6</v>
      </c>
      <c r="U430" s="70">
        <f t="shared" si="83"/>
        <v>1997</v>
      </c>
      <c r="V430" s="73">
        <v>248956</v>
      </c>
      <c r="W430" s="70"/>
      <c r="X430" s="70"/>
      <c r="Y430" s="73">
        <v>0</v>
      </c>
      <c r="Z430" s="73">
        <f t="shared" si="84"/>
        <v>248956</v>
      </c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3">
        <f t="shared" si="85"/>
        <v>0</v>
      </c>
      <c r="AP430" s="70"/>
      <c r="AQ430" s="74">
        <f t="shared" si="86"/>
        <v>248956</v>
      </c>
      <c r="AR430" s="70" t="s">
        <v>872</v>
      </c>
      <c r="AS430" s="70"/>
      <c r="AT430" s="70"/>
      <c r="AU430" s="70"/>
      <c r="AV430" s="70"/>
      <c r="AW430" s="70"/>
      <c r="AX430" s="70" t="s">
        <v>879</v>
      </c>
      <c r="AY430" s="70"/>
      <c r="AZ430" s="70"/>
      <c r="BA430" s="70"/>
      <c r="BB430" s="70"/>
      <c r="BC430" s="70"/>
      <c r="BD430" s="72">
        <v>198.53</v>
      </c>
      <c r="BE430" s="70" t="s">
        <v>80</v>
      </c>
      <c r="BF430" s="73"/>
      <c r="BG430" s="70"/>
      <c r="BH430" s="70">
        <f t="shared" si="87"/>
        <v>23</v>
      </c>
      <c r="BI430" s="70" t="s">
        <v>879</v>
      </c>
      <c r="BJ430" s="74">
        <f t="shared" si="88"/>
        <v>0</v>
      </c>
      <c r="BK430" s="70"/>
      <c r="BL430" s="70" t="s">
        <v>1405</v>
      </c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</row>
    <row r="431" spans="1:76" ht="18.75" customHeight="1" x14ac:dyDescent="0.4">
      <c r="A431" s="70">
        <v>450</v>
      </c>
      <c r="B431" s="70" t="s">
        <v>613</v>
      </c>
      <c r="C431" s="70" t="s">
        <v>344</v>
      </c>
      <c r="D431" s="70"/>
      <c r="E431" s="70" t="s">
        <v>877</v>
      </c>
      <c r="F431" s="70"/>
      <c r="G431" s="94">
        <v>2</v>
      </c>
      <c r="H431" s="94">
        <v>7</v>
      </c>
      <c r="I431" s="70" t="s">
        <v>613</v>
      </c>
      <c r="J431" s="70"/>
      <c r="K431" s="70"/>
      <c r="L431" s="70"/>
      <c r="M431" s="70">
        <v>0</v>
      </c>
      <c r="N431" s="71">
        <v>35709</v>
      </c>
      <c r="O431" s="72">
        <v>24.24</v>
      </c>
      <c r="P431" s="71"/>
      <c r="Q431" s="71">
        <f t="shared" si="80"/>
        <v>35709</v>
      </c>
      <c r="R431" s="70">
        <f t="shared" si="79"/>
        <v>1997</v>
      </c>
      <c r="S431" s="70">
        <f t="shared" si="81"/>
        <v>10</v>
      </c>
      <c r="T431" s="70">
        <f t="shared" si="82"/>
        <v>6</v>
      </c>
      <c r="U431" s="70">
        <f t="shared" si="83"/>
        <v>1997</v>
      </c>
      <c r="V431" s="73">
        <v>30396</v>
      </c>
      <c r="W431" s="70"/>
      <c r="X431" s="70"/>
      <c r="Y431" s="73">
        <v>0</v>
      </c>
      <c r="Z431" s="73">
        <f t="shared" si="84"/>
        <v>30396</v>
      </c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3">
        <f t="shared" si="85"/>
        <v>0</v>
      </c>
      <c r="AP431" s="70"/>
      <c r="AQ431" s="74">
        <f t="shared" si="86"/>
        <v>30396</v>
      </c>
      <c r="AR431" s="70" t="s">
        <v>872</v>
      </c>
      <c r="AS431" s="70"/>
      <c r="AT431" s="70"/>
      <c r="AU431" s="70"/>
      <c r="AV431" s="70"/>
      <c r="AW431" s="70"/>
      <c r="AX431" s="70" t="s">
        <v>879</v>
      </c>
      <c r="AY431" s="70"/>
      <c r="AZ431" s="70"/>
      <c r="BA431" s="70"/>
      <c r="BB431" s="70"/>
      <c r="BC431" s="70"/>
      <c r="BD431" s="72">
        <v>24.24</v>
      </c>
      <c r="BE431" s="70" t="s">
        <v>80</v>
      </c>
      <c r="BF431" s="73"/>
      <c r="BG431" s="70"/>
      <c r="BH431" s="70">
        <f t="shared" si="87"/>
        <v>23</v>
      </c>
      <c r="BI431" s="70" t="s">
        <v>879</v>
      </c>
      <c r="BJ431" s="74">
        <f t="shared" si="88"/>
        <v>0</v>
      </c>
      <c r="BK431" s="70"/>
      <c r="BL431" s="70" t="s">
        <v>1406</v>
      </c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</row>
    <row r="432" spans="1:76" ht="18.75" customHeight="1" x14ac:dyDescent="0.4">
      <c r="A432" s="70">
        <v>451</v>
      </c>
      <c r="B432" s="70" t="s">
        <v>613</v>
      </c>
      <c r="C432" s="70" t="s">
        <v>345</v>
      </c>
      <c r="D432" s="70"/>
      <c r="E432" s="70" t="s">
        <v>877</v>
      </c>
      <c r="F432" s="70"/>
      <c r="G432" s="94">
        <v>2</v>
      </c>
      <c r="H432" s="94">
        <v>7</v>
      </c>
      <c r="I432" s="70" t="s">
        <v>613</v>
      </c>
      <c r="J432" s="70"/>
      <c r="K432" s="70"/>
      <c r="L432" s="70"/>
      <c r="M432" s="70">
        <v>0</v>
      </c>
      <c r="N432" s="71">
        <v>35149</v>
      </c>
      <c r="O432" s="72">
        <v>29</v>
      </c>
      <c r="P432" s="71"/>
      <c r="Q432" s="71">
        <f t="shared" si="80"/>
        <v>35149</v>
      </c>
      <c r="R432" s="70">
        <f t="shared" si="79"/>
        <v>1996</v>
      </c>
      <c r="S432" s="70">
        <f t="shared" si="81"/>
        <v>3</v>
      </c>
      <c r="T432" s="70">
        <f t="shared" si="82"/>
        <v>25</v>
      </c>
      <c r="U432" s="70">
        <f t="shared" si="83"/>
        <v>1995</v>
      </c>
      <c r="V432" s="73">
        <v>36366</v>
      </c>
      <c r="W432" s="70"/>
      <c r="X432" s="70"/>
      <c r="Y432" s="73">
        <v>0</v>
      </c>
      <c r="Z432" s="73">
        <f t="shared" si="84"/>
        <v>36366</v>
      </c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3">
        <f t="shared" si="85"/>
        <v>0</v>
      </c>
      <c r="AP432" s="70"/>
      <c r="AQ432" s="74">
        <f t="shared" si="86"/>
        <v>36366</v>
      </c>
      <c r="AR432" s="70" t="s">
        <v>872</v>
      </c>
      <c r="AS432" s="70"/>
      <c r="AT432" s="70"/>
      <c r="AU432" s="70"/>
      <c r="AV432" s="70"/>
      <c r="AW432" s="70"/>
      <c r="AX432" s="70" t="s">
        <v>879</v>
      </c>
      <c r="AY432" s="70"/>
      <c r="AZ432" s="70"/>
      <c r="BA432" s="70"/>
      <c r="BB432" s="70"/>
      <c r="BC432" s="70"/>
      <c r="BD432" s="72">
        <v>29</v>
      </c>
      <c r="BE432" s="70" t="s">
        <v>80</v>
      </c>
      <c r="BF432" s="73"/>
      <c r="BG432" s="70"/>
      <c r="BH432" s="70">
        <f t="shared" si="87"/>
        <v>25</v>
      </c>
      <c r="BI432" s="70" t="s">
        <v>879</v>
      </c>
      <c r="BJ432" s="74">
        <f t="shared" si="88"/>
        <v>0</v>
      </c>
      <c r="BK432" s="70"/>
      <c r="BL432" s="70" t="s">
        <v>1407</v>
      </c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</row>
    <row r="433" spans="1:76" ht="18.75" customHeight="1" x14ac:dyDescent="0.4">
      <c r="A433" s="70">
        <v>452</v>
      </c>
      <c r="B433" s="70" t="s">
        <v>613</v>
      </c>
      <c r="C433" s="70" t="s">
        <v>346</v>
      </c>
      <c r="D433" s="70"/>
      <c r="E433" s="70" t="s">
        <v>877</v>
      </c>
      <c r="F433" s="70"/>
      <c r="G433" s="94">
        <v>2</v>
      </c>
      <c r="H433" s="94">
        <v>7</v>
      </c>
      <c r="I433" s="70" t="s">
        <v>613</v>
      </c>
      <c r="J433" s="70"/>
      <c r="K433" s="70"/>
      <c r="L433" s="70"/>
      <c r="M433" s="70">
        <v>0</v>
      </c>
      <c r="N433" s="71">
        <v>35149</v>
      </c>
      <c r="O433" s="72">
        <v>404</v>
      </c>
      <c r="P433" s="71"/>
      <c r="Q433" s="71">
        <f t="shared" si="80"/>
        <v>35149</v>
      </c>
      <c r="R433" s="70">
        <f t="shared" si="79"/>
        <v>1996</v>
      </c>
      <c r="S433" s="70">
        <f t="shared" si="81"/>
        <v>3</v>
      </c>
      <c r="T433" s="70">
        <f t="shared" si="82"/>
        <v>25</v>
      </c>
      <c r="U433" s="70">
        <f t="shared" si="83"/>
        <v>1995</v>
      </c>
      <c r="V433" s="73">
        <v>506616</v>
      </c>
      <c r="W433" s="70"/>
      <c r="X433" s="70"/>
      <c r="Y433" s="73">
        <v>0</v>
      </c>
      <c r="Z433" s="73">
        <f t="shared" si="84"/>
        <v>506616</v>
      </c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3">
        <f t="shared" si="85"/>
        <v>0</v>
      </c>
      <c r="AP433" s="70"/>
      <c r="AQ433" s="74">
        <f t="shared" si="86"/>
        <v>506616</v>
      </c>
      <c r="AR433" s="70" t="s">
        <v>872</v>
      </c>
      <c r="AS433" s="70"/>
      <c r="AT433" s="70"/>
      <c r="AU433" s="70"/>
      <c r="AV433" s="70"/>
      <c r="AW433" s="70"/>
      <c r="AX433" s="70" t="s">
        <v>879</v>
      </c>
      <c r="AY433" s="70"/>
      <c r="AZ433" s="70"/>
      <c r="BA433" s="70"/>
      <c r="BB433" s="70"/>
      <c r="BC433" s="70"/>
      <c r="BD433" s="72">
        <v>404</v>
      </c>
      <c r="BE433" s="70" t="s">
        <v>80</v>
      </c>
      <c r="BF433" s="73"/>
      <c r="BG433" s="70"/>
      <c r="BH433" s="70">
        <f t="shared" si="87"/>
        <v>25</v>
      </c>
      <c r="BI433" s="70" t="s">
        <v>879</v>
      </c>
      <c r="BJ433" s="74">
        <f t="shared" si="88"/>
        <v>0</v>
      </c>
      <c r="BK433" s="70"/>
      <c r="BL433" s="70" t="s">
        <v>1408</v>
      </c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</row>
    <row r="434" spans="1:76" ht="18.75" customHeight="1" x14ac:dyDescent="0.4">
      <c r="A434" s="70">
        <v>453</v>
      </c>
      <c r="B434" s="70" t="s">
        <v>613</v>
      </c>
      <c r="C434" s="70" t="s">
        <v>347</v>
      </c>
      <c r="D434" s="70"/>
      <c r="E434" s="70" t="s">
        <v>877</v>
      </c>
      <c r="F434" s="70"/>
      <c r="G434" s="94">
        <v>2</v>
      </c>
      <c r="H434" s="94">
        <v>7</v>
      </c>
      <c r="I434" s="70" t="s">
        <v>613</v>
      </c>
      <c r="J434" s="70"/>
      <c r="K434" s="70"/>
      <c r="L434" s="70"/>
      <c r="M434" s="70">
        <v>0</v>
      </c>
      <c r="N434" s="71">
        <v>35149</v>
      </c>
      <c r="O434" s="72">
        <v>20</v>
      </c>
      <c r="P434" s="71"/>
      <c r="Q434" s="71">
        <f t="shared" si="80"/>
        <v>35149</v>
      </c>
      <c r="R434" s="70">
        <f t="shared" si="79"/>
        <v>1996</v>
      </c>
      <c r="S434" s="70">
        <f t="shared" si="81"/>
        <v>3</v>
      </c>
      <c r="T434" s="70">
        <f t="shared" si="82"/>
        <v>25</v>
      </c>
      <c r="U434" s="70">
        <f t="shared" si="83"/>
        <v>1995</v>
      </c>
      <c r="V434" s="73">
        <v>25080</v>
      </c>
      <c r="W434" s="70"/>
      <c r="X434" s="70"/>
      <c r="Y434" s="73">
        <v>0</v>
      </c>
      <c r="Z434" s="73">
        <f t="shared" si="84"/>
        <v>25080</v>
      </c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3">
        <f t="shared" si="85"/>
        <v>0</v>
      </c>
      <c r="AP434" s="70"/>
      <c r="AQ434" s="74">
        <f t="shared" si="86"/>
        <v>25080</v>
      </c>
      <c r="AR434" s="70" t="s">
        <v>872</v>
      </c>
      <c r="AS434" s="70"/>
      <c r="AT434" s="70"/>
      <c r="AU434" s="70"/>
      <c r="AV434" s="70"/>
      <c r="AW434" s="70"/>
      <c r="AX434" s="70" t="s">
        <v>879</v>
      </c>
      <c r="AY434" s="70"/>
      <c r="AZ434" s="70"/>
      <c r="BA434" s="70"/>
      <c r="BB434" s="70"/>
      <c r="BC434" s="70"/>
      <c r="BD434" s="72">
        <v>20</v>
      </c>
      <c r="BE434" s="70" t="s">
        <v>80</v>
      </c>
      <c r="BF434" s="73"/>
      <c r="BG434" s="70"/>
      <c r="BH434" s="70">
        <f t="shared" si="87"/>
        <v>25</v>
      </c>
      <c r="BI434" s="70" t="s">
        <v>879</v>
      </c>
      <c r="BJ434" s="74">
        <f t="shared" si="88"/>
        <v>0</v>
      </c>
      <c r="BK434" s="70"/>
      <c r="BL434" s="70" t="s">
        <v>1409</v>
      </c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</row>
    <row r="435" spans="1:76" ht="18.75" customHeight="1" x14ac:dyDescent="0.4">
      <c r="A435" s="70">
        <v>454</v>
      </c>
      <c r="B435" s="70" t="s">
        <v>613</v>
      </c>
      <c r="C435" s="70" t="s">
        <v>348</v>
      </c>
      <c r="D435" s="70"/>
      <c r="E435" s="70" t="s">
        <v>877</v>
      </c>
      <c r="F435" s="70"/>
      <c r="G435" s="94">
        <v>2</v>
      </c>
      <c r="H435" s="94">
        <v>7</v>
      </c>
      <c r="I435" s="70" t="s">
        <v>613</v>
      </c>
      <c r="J435" s="70"/>
      <c r="K435" s="70"/>
      <c r="L435" s="70"/>
      <c r="M435" s="70">
        <v>0</v>
      </c>
      <c r="N435" s="71">
        <v>35149</v>
      </c>
      <c r="O435" s="72">
        <v>164</v>
      </c>
      <c r="P435" s="71"/>
      <c r="Q435" s="71">
        <f t="shared" si="80"/>
        <v>35149</v>
      </c>
      <c r="R435" s="70">
        <f t="shared" si="79"/>
        <v>1996</v>
      </c>
      <c r="S435" s="70">
        <f t="shared" si="81"/>
        <v>3</v>
      </c>
      <c r="T435" s="70">
        <f t="shared" si="82"/>
        <v>25</v>
      </c>
      <c r="U435" s="70">
        <f t="shared" si="83"/>
        <v>1995</v>
      </c>
      <c r="V435" s="73">
        <v>205656</v>
      </c>
      <c r="W435" s="70"/>
      <c r="X435" s="70"/>
      <c r="Y435" s="73">
        <v>0</v>
      </c>
      <c r="Z435" s="73">
        <f t="shared" si="84"/>
        <v>205656</v>
      </c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3">
        <f t="shared" si="85"/>
        <v>0</v>
      </c>
      <c r="AP435" s="70"/>
      <c r="AQ435" s="74">
        <f t="shared" si="86"/>
        <v>205656</v>
      </c>
      <c r="AR435" s="70" t="s">
        <v>872</v>
      </c>
      <c r="AS435" s="70"/>
      <c r="AT435" s="70"/>
      <c r="AU435" s="70"/>
      <c r="AV435" s="70"/>
      <c r="AW435" s="70"/>
      <c r="AX435" s="70" t="s">
        <v>879</v>
      </c>
      <c r="AY435" s="70"/>
      <c r="AZ435" s="70"/>
      <c r="BA435" s="70"/>
      <c r="BB435" s="70"/>
      <c r="BC435" s="70"/>
      <c r="BD435" s="72">
        <v>164</v>
      </c>
      <c r="BE435" s="70" t="s">
        <v>80</v>
      </c>
      <c r="BF435" s="73"/>
      <c r="BG435" s="70"/>
      <c r="BH435" s="70">
        <f t="shared" si="87"/>
        <v>25</v>
      </c>
      <c r="BI435" s="70" t="s">
        <v>879</v>
      </c>
      <c r="BJ435" s="74">
        <f t="shared" si="88"/>
        <v>0</v>
      </c>
      <c r="BK435" s="70"/>
      <c r="BL435" s="70" t="s">
        <v>1410</v>
      </c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</row>
    <row r="436" spans="1:76" ht="18.75" customHeight="1" x14ac:dyDescent="0.4">
      <c r="A436" s="70">
        <v>455</v>
      </c>
      <c r="B436" s="70" t="s">
        <v>613</v>
      </c>
      <c r="C436" s="70" t="s">
        <v>349</v>
      </c>
      <c r="D436" s="70"/>
      <c r="E436" s="70" t="s">
        <v>877</v>
      </c>
      <c r="F436" s="70"/>
      <c r="G436" s="94">
        <v>2</v>
      </c>
      <c r="H436" s="94">
        <v>7</v>
      </c>
      <c r="I436" s="70" t="s">
        <v>613</v>
      </c>
      <c r="J436" s="70"/>
      <c r="K436" s="70"/>
      <c r="L436" s="70"/>
      <c r="M436" s="70">
        <v>0</v>
      </c>
      <c r="N436" s="71">
        <v>35149</v>
      </c>
      <c r="O436" s="72">
        <v>80</v>
      </c>
      <c r="P436" s="71"/>
      <c r="Q436" s="71">
        <f t="shared" si="80"/>
        <v>35149</v>
      </c>
      <c r="R436" s="70">
        <f t="shared" si="79"/>
        <v>1996</v>
      </c>
      <c r="S436" s="70">
        <f t="shared" si="81"/>
        <v>3</v>
      </c>
      <c r="T436" s="70">
        <f t="shared" si="82"/>
        <v>25</v>
      </c>
      <c r="U436" s="70">
        <f t="shared" si="83"/>
        <v>1995</v>
      </c>
      <c r="V436" s="73">
        <v>100320</v>
      </c>
      <c r="W436" s="70"/>
      <c r="X436" s="70"/>
      <c r="Y436" s="73">
        <v>0</v>
      </c>
      <c r="Z436" s="73">
        <f t="shared" si="84"/>
        <v>100320</v>
      </c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3">
        <f t="shared" si="85"/>
        <v>0</v>
      </c>
      <c r="AP436" s="70"/>
      <c r="AQ436" s="74">
        <f t="shared" si="86"/>
        <v>100320</v>
      </c>
      <c r="AR436" s="70" t="s">
        <v>872</v>
      </c>
      <c r="AS436" s="70"/>
      <c r="AT436" s="70"/>
      <c r="AU436" s="70"/>
      <c r="AV436" s="70"/>
      <c r="AW436" s="70"/>
      <c r="AX436" s="70" t="s">
        <v>879</v>
      </c>
      <c r="AY436" s="70"/>
      <c r="AZ436" s="70"/>
      <c r="BA436" s="70"/>
      <c r="BB436" s="70"/>
      <c r="BC436" s="70"/>
      <c r="BD436" s="72">
        <v>80</v>
      </c>
      <c r="BE436" s="70" t="s">
        <v>80</v>
      </c>
      <c r="BF436" s="73"/>
      <c r="BG436" s="70"/>
      <c r="BH436" s="70">
        <f t="shared" si="87"/>
        <v>25</v>
      </c>
      <c r="BI436" s="70" t="s">
        <v>879</v>
      </c>
      <c r="BJ436" s="74">
        <f t="shared" si="88"/>
        <v>0</v>
      </c>
      <c r="BK436" s="70"/>
      <c r="BL436" s="70" t="s">
        <v>1411</v>
      </c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</row>
    <row r="437" spans="1:76" ht="18.75" customHeight="1" x14ac:dyDescent="0.4">
      <c r="A437" s="70">
        <v>456</v>
      </c>
      <c r="B437" s="70" t="s">
        <v>613</v>
      </c>
      <c r="C437" s="70" t="s">
        <v>350</v>
      </c>
      <c r="D437" s="70"/>
      <c r="E437" s="70" t="s">
        <v>877</v>
      </c>
      <c r="F437" s="70"/>
      <c r="G437" s="94">
        <v>2</v>
      </c>
      <c r="H437" s="94">
        <v>7</v>
      </c>
      <c r="I437" s="70" t="s">
        <v>613</v>
      </c>
      <c r="J437" s="70"/>
      <c r="K437" s="70"/>
      <c r="L437" s="70"/>
      <c r="M437" s="70">
        <v>0</v>
      </c>
      <c r="N437" s="71">
        <v>35149</v>
      </c>
      <c r="O437" s="72">
        <v>34</v>
      </c>
      <c r="P437" s="71"/>
      <c r="Q437" s="71">
        <f t="shared" si="80"/>
        <v>35149</v>
      </c>
      <c r="R437" s="70">
        <f t="shared" si="79"/>
        <v>1996</v>
      </c>
      <c r="S437" s="70">
        <f t="shared" si="81"/>
        <v>3</v>
      </c>
      <c r="T437" s="70">
        <f t="shared" si="82"/>
        <v>25</v>
      </c>
      <c r="U437" s="70">
        <f t="shared" si="83"/>
        <v>1995</v>
      </c>
      <c r="V437" s="73">
        <v>42636</v>
      </c>
      <c r="W437" s="70"/>
      <c r="X437" s="70"/>
      <c r="Y437" s="73">
        <v>0</v>
      </c>
      <c r="Z437" s="73">
        <f t="shared" si="84"/>
        <v>42636</v>
      </c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3">
        <f t="shared" si="85"/>
        <v>0</v>
      </c>
      <c r="AP437" s="70"/>
      <c r="AQ437" s="74">
        <f t="shared" si="86"/>
        <v>42636</v>
      </c>
      <c r="AR437" s="70" t="s">
        <v>872</v>
      </c>
      <c r="AS437" s="70"/>
      <c r="AT437" s="70"/>
      <c r="AU437" s="70"/>
      <c r="AV437" s="70"/>
      <c r="AW437" s="70"/>
      <c r="AX437" s="70" t="s">
        <v>879</v>
      </c>
      <c r="AY437" s="70"/>
      <c r="AZ437" s="70"/>
      <c r="BA437" s="70"/>
      <c r="BB437" s="70"/>
      <c r="BC437" s="70"/>
      <c r="BD437" s="72">
        <v>34</v>
      </c>
      <c r="BE437" s="70" t="s">
        <v>80</v>
      </c>
      <c r="BF437" s="73"/>
      <c r="BG437" s="70"/>
      <c r="BH437" s="70">
        <f t="shared" si="87"/>
        <v>25</v>
      </c>
      <c r="BI437" s="70" t="s">
        <v>879</v>
      </c>
      <c r="BJ437" s="74">
        <f t="shared" si="88"/>
        <v>0</v>
      </c>
      <c r="BK437" s="70"/>
      <c r="BL437" s="70" t="s">
        <v>1412</v>
      </c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</row>
    <row r="438" spans="1:76" ht="18.75" customHeight="1" x14ac:dyDescent="0.4">
      <c r="A438" s="70">
        <v>457</v>
      </c>
      <c r="B438" s="70" t="s">
        <v>613</v>
      </c>
      <c r="C438" s="70" t="s">
        <v>351</v>
      </c>
      <c r="D438" s="70"/>
      <c r="E438" s="70" t="s">
        <v>877</v>
      </c>
      <c r="F438" s="70"/>
      <c r="G438" s="94">
        <v>2</v>
      </c>
      <c r="H438" s="94">
        <v>7</v>
      </c>
      <c r="I438" s="70" t="s">
        <v>613</v>
      </c>
      <c r="J438" s="70"/>
      <c r="K438" s="70"/>
      <c r="L438" s="70"/>
      <c r="M438" s="70">
        <v>0</v>
      </c>
      <c r="N438" s="71">
        <v>35149</v>
      </c>
      <c r="O438" s="72">
        <v>943</v>
      </c>
      <c r="P438" s="71"/>
      <c r="Q438" s="71">
        <f t="shared" si="80"/>
        <v>35149</v>
      </c>
      <c r="R438" s="70">
        <f t="shared" si="79"/>
        <v>1996</v>
      </c>
      <c r="S438" s="70">
        <f t="shared" si="81"/>
        <v>3</v>
      </c>
      <c r="T438" s="70">
        <f t="shared" si="82"/>
        <v>25</v>
      </c>
      <c r="U438" s="70">
        <f t="shared" si="83"/>
        <v>1995</v>
      </c>
      <c r="V438" s="73">
        <v>1182522</v>
      </c>
      <c r="W438" s="70"/>
      <c r="X438" s="70"/>
      <c r="Y438" s="73">
        <v>0</v>
      </c>
      <c r="Z438" s="73">
        <f t="shared" si="84"/>
        <v>1182522</v>
      </c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3">
        <f t="shared" si="85"/>
        <v>0</v>
      </c>
      <c r="AP438" s="70"/>
      <c r="AQ438" s="74">
        <f t="shared" si="86"/>
        <v>1182522</v>
      </c>
      <c r="AR438" s="70" t="s">
        <v>872</v>
      </c>
      <c r="AS438" s="70"/>
      <c r="AT438" s="70"/>
      <c r="AU438" s="70"/>
      <c r="AV438" s="70"/>
      <c r="AW438" s="70"/>
      <c r="AX438" s="70" t="s">
        <v>879</v>
      </c>
      <c r="AY438" s="70"/>
      <c r="AZ438" s="70"/>
      <c r="BA438" s="70"/>
      <c r="BB438" s="70"/>
      <c r="BC438" s="70"/>
      <c r="BD438" s="72">
        <v>943</v>
      </c>
      <c r="BE438" s="70" t="s">
        <v>80</v>
      </c>
      <c r="BF438" s="73"/>
      <c r="BG438" s="70"/>
      <c r="BH438" s="70">
        <f t="shared" si="87"/>
        <v>25</v>
      </c>
      <c r="BI438" s="70" t="s">
        <v>879</v>
      </c>
      <c r="BJ438" s="74">
        <f t="shared" si="88"/>
        <v>0</v>
      </c>
      <c r="BK438" s="70"/>
      <c r="BL438" s="70" t="s">
        <v>1413</v>
      </c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</row>
    <row r="439" spans="1:76" ht="18.75" customHeight="1" x14ac:dyDescent="0.4">
      <c r="A439" s="70">
        <v>458</v>
      </c>
      <c r="B439" s="70" t="s">
        <v>613</v>
      </c>
      <c r="C439" s="70" t="s">
        <v>352</v>
      </c>
      <c r="D439" s="70"/>
      <c r="E439" s="70" t="s">
        <v>877</v>
      </c>
      <c r="F439" s="70"/>
      <c r="G439" s="94">
        <v>2</v>
      </c>
      <c r="H439" s="94">
        <v>7</v>
      </c>
      <c r="I439" s="70" t="s">
        <v>613</v>
      </c>
      <c r="J439" s="70"/>
      <c r="K439" s="70"/>
      <c r="L439" s="70"/>
      <c r="M439" s="70">
        <v>0</v>
      </c>
      <c r="N439" s="71">
        <v>35149</v>
      </c>
      <c r="O439" s="72">
        <v>63</v>
      </c>
      <c r="P439" s="71"/>
      <c r="Q439" s="71">
        <f t="shared" si="80"/>
        <v>35149</v>
      </c>
      <c r="R439" s="70">
        <f t="shared" si="79"/>
        <v>1996</v>
      </c>
      <c r="S439" s="70">
        <f t="shared" si="81"/>
        <v>3</v>
      </c>
      <c r="T439" s="70">
        <f t="shared" si="82"/>
        <v>25</v>
      </c>
      <c r="U439" s="70">
        <f t="shared" si="83"/>
        <v>1995</v>
      </c>
      <c r="V439" s="73">
        <v>79002</v>
      </c>
      <c r="W439" s="70"/>
      <c r="X439" s="70"/>
      <c r="Y439" s="73">
        <v>0</v>
      </c>
      <c r="Z439" s="73">
        <f t="shared" si="84"/>
        <v>79002</v>
      </c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3">
        <f t="shared" si="85"/>
        <v>0</v>
      </c>
      <c r="AP439" s="70"/>
      <c r="AQ439" s="74">
        <f t="shared" si="86"/>
        <v>79002</v>
      </c>
      <c r="AR439" s="70" t="s">
        <v>872</v>
      </c>
      <c r="AS439" s="70"/>
      <c r="AT439" s="70"/>
      <c r="AU439" s="70"/>
      <c r="AV439" s="70"/>
      <c r="AW439" s="70"/>
      <c r="AX439" s="70" t="s">
        <v>879</v>
      </c>
      <c r="AY439" s="70"/>
      <c r="AZ439" s="70"/>
      <c r="BA439" s="70"/>
      <c r="BB439" s="70"/>
      <c r="BC439" s="70"/>
      <c r="BD439" s="72">
        <v>63</v>
      </c>
      <c r="BE439" s="70" t="s">
        <v>80</v>
      </c>
      <c r="BF439" s="73"/>
      <c r="BG439" s="70"/>
      <c r="BH439" s="70">
        <f t="shared" si="87"/>
        <v>25</v>
      </c>
      <c r="BI439" s="70" t="s">
        <v>879</v>
      </c>
      <c r="BJ439" s="74">
        <f t="shared" si="88"/>
        <v>0</v>
      </c>
      <c r="BK439" s="70"/>
      <c r="BL439" s="70" t="s">
        <v>1414</v>
      </c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</row>
    <row r="440" spans="1:76" ht="18.75" customHeight="1" x14ac:dyDescent="0.4">
      <c r="A440" s="70">
        <v>459</v>
      </c>
      <c r="B440" s="70" t="s">
        <v>613</v>
      </c>
      <c r="C440" s="70" t="s">
        <v>353</v>
      </c>
      <c r="D440" s="70"/>
      <c r="E440" s="70" t="s">
        <v>877</v>
      </c>
      <c r="F440" s="70"/>
      <c r="G440" s="94">
        <v>2</v>
      </c>
      <c r="H440" s="94">
        <v>7</v>
      </c>
      <c r="I440" s="70" t="s">
        <v>613</v>
      </c>
      <c r="J440" s="70"/>
      <c r="K440" s="70"/>
      <c r="L440" s="70"/>
      <c r="M440" s="70">
        <v>0</v>
      </c>
      <c r="N440" s="71">
        <v>35149</v>
      </c>
      <c r="O440" s="72">
        <v>38</v>
      </c>
      <c r="P440" s="71"/>
      <c r="Q440" s="71">
        <f t="shared" si="80"/>
        <v>35149</v>
      </c>
      <c r="R440" s="70">
        <f t="shared" si="79"/>
        <v>1996</v>
      </c>
      <c r="S440" s="70">
        <f t="shared" si="81"/>
        <v>3</v>
      </c>
      <c r="T440" s="70">
        <f t="shared" si="82"/>
        <v>25</v>
      </c>
      <c r="U440" s="70">
        <f t="shared" si="83"/>
        <v>1995</v>
      </c>
      <c r="V440" s="73">
        <v>47652</v>
      </c>
      <c r="W440" s="70"/>
      <c r="X440" s="70"/>
      <c r="Y440" s="73">
        <v>0</v>
      </c>
      <c r="Z440" s="73">
        <f t="shared" si="84"/>
        <v>47652</v>
      </c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3">
        <f t="shared" si="85"/>
        <v>0</v>
      </c>
      <c r="AP440" s="70"/>
      <c r="AQ440" s="74">
        <f t="shared" si="86"/>
        <v>47652</v>
      </c>
      <c r="AR440" s="70" t="s">
        <v>872</v>
      </c>
      <c r="AS440" s="70"/>
      <c r="AT440" s="70"/>
      <c r="AU440" s="70"/>
      <c r="AV440" s="70"/>
      <c r="AW440" s="70"/>
      <c r="AX440" s="70" t="s">
        <v>879</v>
      </c>
      <c r="AY440" s="70"/>
      <c r="AZ440" s="70"/>
      <c r="BA440" s="70"/>
      <c r="BB440" s="70"/>
      <c r="BC440" s="70"/>
      <c r="BD440" s="72">
        <v>38</v>
      </c>
      <c r="BE440" s="70" t="s">
        <v>80</v>
      </c>
      <c r="BF440" s="73"/>
      <c r="BG440" s="70"/>
      <c r="BH440" s="70">
        <f t="shared" si="87"/>
        <v>25</v>
      </c>
      <c r="BI440" s="70" t="s">
        <v>879</v>
      </c>
      <c r="BJ440" s="74">
        <f t="shared" si="88"/>
        <v>0</v>
      </c>
      <c r="BK440" s="70"/>
      <c r="BL440" s="70" t="s">
        <v>1415</v>
      </c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</row>
    <row r="441" spans="1:76" ht="18.75" customHeight="1" x14ac:dyDescent="0.4">
      <c r="A441" s="70">
        <v>460</v>
      </c>
      <c r="B441" s="70" t="s">
        <v>613</v>
      </c>
      <c r="C441" s="70" t="s">
        <v>354</v>
      </c>
      <c r="D441" s="70"/>
      <c r="E441" s="70" t="s">
        <v>877</v>
      </c>
      <c r="F441" s="70"/>
      <c r="G441" s="94">
        <v>2</v>
      </c>
      <c r="H441" s="94">
        <v>7</v>
      </c>
      <c r="I441" s="70" t="s">
        <v>613</v>
      </c>
      <c r="J441" s="70"/>
      <c r="K441" s="70"/>
      <c r="L441" s="70"/>
      <c r="M441" s="70">
        <v>0</v>
      </c>
      <c r="N441" s="71">
        <v>35149</v>
      </c>
      <c r="O441" s="72">
        <v>130</v>
      </c>
      <c r="P441" s="71"/>
      <c r="Q441" s="71">
        <f t="shared" si="80"/>
        <v>35149</v>
      </c>
      <c r="R441" s="70">
        <f t="shared" si="79"/>
        <v>1996</v>
      </c>
      <c r="S441" s="70">
        <f t="shared" si="81"/>
        <v>3</v>
      </c>
      <c r="T441" s="70">
        <f t="shared" si="82"/>
        <v>25</v>
      </c>
      <c r="U441" s="70">
        <f t="shared" si="83"/>
        <v>1995</v>
      </c>
      <c r="V441" s="73">
        <v>163020</v>
      </c>
      <c r="W441" s="70"/>
      <c r="X441" s="70"/>
      <c r="Y441" s="73">
        <v>0</v>
      </c>
      <c r="Z441" s="73">
        <f t="shared" si="84"/>
        <v>163020</v>
      </c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3">
        <f t="shared" si="85"/>
        <v>0</v>
      </c>
      <c r="AP441" s="70"/>
      <c r="AQ441" s="74">
        <f t="shared" si="86"/>
        <v>163020</v>
      </c>
      <c r="AR441" s="70" t="s">
        <v>872</v>
      </c>
      <c r="AS441" s="70"/>
      <c r="AT441" s="70"/>
      <c r="AU441" s="70"/>
      <c r="AV441" s="70"/>
      <c r="AW441" s="70"/>
      <c r="AX441" s="70" t="s">
        <v>879</v>
      </c>
      <c r="AY441" s="70"/>
      <c r="AZ441" s="70"/>
      <c r="BA441" s="70"/>
      <c r="BB441" s="70"/>
      <c r="BC441" s="70"/>
      <c r="BD441" s="72">
        <v>130</v>
      </c>
      <c r="BE441" s="70" t="s">
        <v>80</v>
      </c>
      <c r="BF441" s="73"/>
      <c r="BG441" s="70"/>
      <c r="BH441" s="70">
        <f t="shared" si="87"/>
        <v>25</v>
      </c>
      <c r="BI441" s="70" t="s">
        <v>879</v>
      </c>
      <c r="BJ441" s="74">
        <f t="shared" si="88"/>
        <v>0</v>
      </c>
      <c r="BK441" s="70"/>
      <c r="BL441" s="70" t="s">
        <v>1416</v>
      </c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</row>
    <row r="442" spans="1:76" ht="18.75" customHeight="1" x14ac:dyDescent="0.4">
      <c r="A442" s="70">
        <v>461</v>
      </c>
      <c r="B442" s="70" t="s">
        <v>613</v>
      </c>
      <c r="C442" s="70" t="s">
        <v>355</v>
      </c>
      <c r="D442" s="70"/>
      <c r="E442" s="70" t="s">
        <v>877</v>
      </c>
      <c r="F442" s="70"/>
      <c r="G442" s="94">
        <v>2</v>
      </c>
      <c r="H442" s="94">
        <v>7</v>
      </c>
      <c r="I442" s="70" t="s">
        <v>613</v>
      </c>
      <c r="J442" s="70"/>
      <c r="K442" s="70"/>
      <c r="L442" s="70"/>
      <c r="M442" s="70">
        <v>0</v>
      </c>
      <c r="N442" s="71">
        <v>35149</v>
      </c>
      <c r="O442" s="72">
        <v>78</v>
      </c>
      <c r="P442" s="71"/>
      <c r="Q442" s="71">
        <f t="shared" si="80"/>
        <v>35149</v>
      </c>
      <c r="R442" s="70">
        <f t="shared" si="79"/>
        <v>1996</v>
      </c>
      <c r="S442" s="70">
        <f t="shared" si="81"/>
        <v>3</v>
      </c>
      <c r="T442" s="70">
        <f t="shared" si="82"/>
        <v>25</v>
      </c>
      <c r="U442" s="70">
        <f t="shared" si="83"/>
        <v>1995</v>
      </c>
      <c r="V442" s="73">
        <v>97812</v>
      </c>
      <c r="W442" s="70"/>
      <c r="X442" s="70"/>
      <c r="Y442" s="73">
        <v>0</v>
      </c>
      <c r="Z442" s="73">
        <f t="shared" si="84"/>
        <v>97812</v>
      </c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3">
        <f t="shared" si="85"/>
        <v>0</v>
      </c>
      <c r="AP442" s="70"/>
      <c r="AQ442" s="74">
        <f t="shared" si="86"/>
        <v>97812</v>
      </c>
      <c r="AR442" s="70" t="s">
        <v>872</v>
      </c>
      <c r="AS442" s="70"/>
      <c r="AT442" s="70"/>
      <c r="AU442" s="70"/>
      <c r="AV442" s="70"/>
      <c r="AW442" s="70"/>
      <c r="AX442" s="70" t="s">
        <v>879</v>
      </c>
      <c r="AY442" s="70"/>
      <c r="AZ442" s="70"/>
      <c r="BA442" s="70"/>
      <c r="BB442" s="70"/>
      <c r="BC442" s="70"/>
      <c r="BD442" s="72">
        <v>78</v>
      </c>
      <c r="BE442" s="70" t="s">
        <v>80</v>
      </c>
      <c r="BF442" s="73"/>
      <c r="BG442" s="70"/>
      <c r="BH442" s="70">
        <f t="shared" si="87"/>
        <v>25</v>
      </c>
      <c r="BI442" s="70" t="s">
        <v>879</v>
      </c>
      <c r="BJ442" s="74">
        <f t="shared" si="88"/>
        <v>0</v>
      </c>
      <c r="BK442" s="70"/>
      <c r="BL442" s="70" t="s">
        <v>1417</v>
      </c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</row>
    <row r="443" spans="1:76" ht="18.75" customHeight="1" x14ac:dyDescent="0.4">
      <c r="A443" s="70">
        <v>462</v>
      </c>
      <c r="B443" s="70" t="s">
        <v>613</v>
      </c>
      <c r="C443" s="70" t="s">
        <v>356</v>
      </c>
      <c r="D443" s="70"/>
      <c r="E443" s="70" t="s">
        <v>877</v>
      </c>
      <c r="F443" s="70"/>
      <c r="G443" s="94">
        <v>2</v>
      </c>
      <c r="H443" s="94">
        <v>7</v>
      </c>
      <c r="I443" s="70" t="s">
        <v>613</v>
      </c>
      <c r="J443" s="70"/>
      <c r="K443" s="70"/>
      <c r="L443" s="70"/>
      <c r="M443" s="70">
        <v>0</v>
      </c>
      <c r="N443" s="71">
        <v>35149</v>
      </c>
      <c r="O443" s="72">
        <v>77</v>
      </c>
      <c r="P443" s="71"/>
      <c r="Q443" s="71">
        <f t="shared" si="80"/>
        <v>35149</v>
      </c>
      <c r="R443" s="70">
        <f t="shared" si="79"/>
        <v>1996</v>
      </c>
      <c r="S443" s="70">
        <f t="shared" si="81"/>
        <v>3</v>
      </c>
      <c r="T443" s="70">
        <f t="shared" si="82"/>
        <v>25</v>
      </c>
      <c r="U443" s="70">
        <f t="shared" si="83"/>
        <v>1995</v>
      </c>
      <c r="V443" s="73">
        <v>96558</v>
      </c>
      <c r="W443" s="70"/>
      <c r="X443" s="70"/>
      <c r="Y443" s="73">
        <v>0</v>
      </c>
      <c r="Z443" s="73">
        <f t="shared" si="84"/>
        <v>96558</v>
      </c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3">
        <f t="shared" si="85"/>
        <v>0</v>
      </c>
      <c r="AP443" s="70"/>
      <c r="AQ443" s="74">
        <f t="shared" si="86"/>
        <v>96558</v>
      </c>
      <c r="AR443" s="70" t="s">
        <v>872</v>
      </c>
      <c r="AS443" s="70"/>
      <c r="AT443" s="70"/>
      <c r="AU443" s="70"/>
      <c r="AV443" s="70"/>
      <c r="AW443" s="70"/>
      <c r="AX443" s="70" t="s">
        <v>879</v>
      </c>
      <c r="AY443" s="70"/>
      <c r="AZ443" s="70"/>
      <c r="BA443" s="70"/>
      <c r="BB443" s="70"/>
      <c r="BC443" s="70"/>
      <c r="BD443" s="72">
        <v>77</v>
      </c>
      <c r="BE443" s="70" t="s">
        <v>80</v>
      </c>
      <c r="BF443" s="73"/>
      <c r="BG443" s="70"/>
      <c r="BH443" s="70">
        <f t="shared" si="87"/>
        <v>25</v>
      </c>
      <c r="BI443" s="70" t="s">
        <v>879</v>
      </c>
      <c r="BJ443" s="74">
        <f t="shared" si="88"/>
        <v>0</v>
      </c>
      <c r="BK443" s="70"/>
      <c r="BL443" s="70" t="s">
        <v>1418</v>
      </c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</row>
    <row r="444" spans="1:76" ht="18.75" customHeight="1" x14ac:dyDescent="0.4">
      <c r="A444" s="70">
        <v>463</v>
      </c>
      <c r="B444" s="70" t="s">
        <v>613</v>
      </c>
      <c r="C444" s="70" t="s">
        <v>357</v>
      </c>
      <c r="D444" s="70"/>
      <c r="E444" s="70" t="s">
        <v>877</v>
      </c>
      <c r="F444" s="70"/>
      <c r="G444" s="94">
        <v>2</v>
      </c>
      <c r="H444" s="94">
        <v>7</v>
      </c>
      <c r="I444" s="70" t="s">
        <v>613</v>
      </c>
      <c r="J444" s="70"/>
      <c r="K444" s="70"/>
      <c r="L444" s="70"/>
      <c r="M444" s="70">
        <v>0</v>
      </c>
      <c r="N444" s="71">
        <v>35149</v>
      </c>
      <c r="O444" s="72">
        <v>44</v>
      </c>
      <c r="P444" s="71"/>
      <c r="Q444" s="71">
        <f t="shared" si="80"/>
        <v>35149</v>
      </c>
      <c r="R444" s="70">
        <f t="shared" si="79"/>
        <v>1996</v>
      </c>
      <c r="S444" s="70">
        <f t="shared" si="81"/>
        <v>3</v>
      </c>
      <c r="T444" s="70">
        <f t="shared" si="82"/>
        <v>25</v>
      </c>
      <c r="U444" s="70">
        <f t="shared" si="83"/>
        <v>1995</v>
      </c>
      <c r="V444" s="73">
        <v>55176</v>
      </c>
      <c r="W444" s="70"/>
      <c r="X444" s="70"/>
      <c r="Y444" s="73">
        <v>0</v>
      </c>
      <c r="Z444" s="73">
        <f t="shared" si="84"/>
        <v>55176</v>
      </c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3">
        <f t="shared" si="85"/>
        <v>0</v>
      </c>
      <c r="AP444" s="70"/>
      <c r="AQ444" s="74">
        <f t="shared" si="86"/>
        <v>55176</v>
      </c>
      <c r="AR444" s="70" t="s">
        <v>872</v>
      </c>
      <c r="AS444" s="70"/>
      <c r="AT444" s="70"/>
      <c r="AU444" s="70"/>
      <c r="AV444" s="70"/>
      <c r="AW444" s="70"/>
      <c r="AX444" s="70" t="s">
        <v>879</v>
      </c>
      <c r="AY444" s="70"/>
      <c r="AZ444" s="70"/>
      <c r="BA444" s="70"/>
      <c r="BB444" s="70"/>
      <c r="BC444" s="70"/>
      <c r="BD444" s="72">
        <v>44</v>
      </c>
      <c r="BE444" s="70" t="s">
        <v>80</v>
      </c>
      <c r="BF444" s="73"/>
      <c r="BG444" s="70"/>
      <c r="BH444" s="70">
        <f t="shared" si="87"/>
        <v>25</v>
      </c>
      <c r="BI444" s="70" t="s">
        <v>879</v>
      </c>
      <c r="BJ444" s="74">
        <f t="shared" si="88"/>
        <v>0</v>
      </c>
      <c r="BK444" s="70"/>
      <c r="BL444" s="70" t="s">
        <v>1419</v>
      </c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</row>
    <row r="445" spans="1:76" ht="18.75" customHeight="1" x14ac:dyDescent="0.4">
      <c r="A445" s="70">
        <v>464</v>
      </c>
      <c r="B445" s="70" t="s">
        <v>613</v>
      </c>
      <c r="C445" s="70" t="s">
        <v>358</v>
      </c>
      <c r="D445" s="70"/>
      <c r="E445" s="70" t="s">
        <v>877</v>
      </c>
      <c r="F445" s="70"/>
      <c r="G445" s="94">
        <v>2</v>
      </c>
      <c r="H445" s="94">
        <v>7</v>
      </c>
      <c r="I445" s="70" t="s">
        <v>613</v>
      </c>
      <c r="J445" s="70"/>
      <c r="K445" s="70"/>
      <c r="L445" s="70"/>
      <c r="M445" s="70">
        <v>0</v>
      </c>
      <c r="N445" s="71">
        <v>35149</v>
      </c>
      <c r="O445" s="72">
        <v>77</v>
      </c>
      <c r="P445" s="71"/>
      <c r="Q445" s="71">
        <f t="shared" si="80"/>
        <v>35149</v>
      </c>
      <c r="R445" s="70">
        <f t="shared" si="79"/>
        <v>1996</v>
      </c>
      <c r="S445" s="70">
        <f t="shared" si="81"/>
        <v>3</v>
      </c>
      <c r="T445" s="70">
        <f t="shared" si="82"/>
        <v>25</v>
      </c>
      <c r="U445" s="70">
        <f t="shared" si="83"/>
        <v>1995</v>
      </c>
      <c r="V445" s="73">
        <v>96558</v>
      </c>
      <c r="W445" s="70"/>
      <c r="X445" s="70"/>
      <c r="Y445" s="73">
        <v>0</v>
      </c>
      <c r="Z445" s="73">
        <f t="shared" si="84"/>
        <v>96558</v>
      </c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3">
        <f t="shared" si="85"/>
        <v>0</v>
      </c>
      <c r="AP445" s="70"/>
      <c r="AQ445" s="74">
        <f t="shared" si="86"/>
        <v>96558</v>
      </c>
      <c r="AR445" s="70" t="s">
        <v>872</v>
      </c>
      <c r="AS445" s="70"/>
      <c r="AT445" s="70"/>
      <c r="AU445" s="70"/>
      <c r="AV445" s="70"/>
      <c r="AW445" s="70"/>
      <c r="AX445" s="70" t="s">
        <v>879</v>
      </c>
      <c r="AY445" s="70"/>
      <c r="AZ445" s="70"/>
      <c r="BA445" s="70"/>
      <c r="BB445" s="70"/>
      <c r="BC445" s="70"/>
      <c r="BD445" s="72">
        <v>77</v>
      </c>
      <c r="BE445" s="70" t="s">
        <v>80</v>
      </c>
      <c r="BF445" s="73"/>
      <c r="BG445" s="70"/>
      <c r="BH445" s="70">
        <f t="shared" si="87"/>
        <v>25</v>
      </c>
      <c r="BI445" s="70" t="s">
        <v>879</v>
      </c>
      <c r="BJ445" s="74">
        <f t="shared" si="88"/>
        <v>0</v>
      </c>
      <c r="BK445" s="70"/>
      <c r="BL445" s="70" t="s">
        <v>1420</v>
      </c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</row>
    <row r="446" spans="1:76" ht="18.75" customHeight="1" x14ac:dyDescent="0.4">
      <c r="A446" s="70">
        <v>465</v>
      </c>
      <c r="B446" s="70" t="s">
        <v>613</v>
      </c>
      <c r="C446" s="70" t="s">
        <v>359</v>
      </c>
      <c r="D446" s="70"/>
      <c r="E446" s="70" t="s">
        <v>877</v>
      </c>
      <c r="F446" s="70"/>
      <c r="G446" s="94">
        <v>2</v>
      </c>
      <c r="H446" s="94">
        <v>7</v>
      </c>
      <c r="I446" s="70" t="s">
        <v>613</v>
      </c>
      <c r="J446" s="70"/>
      <c r="K446" s="70"/>
      <c r="L446" s="70"/>
      <c r="M446" s="70">
        <v>0</v>
      </c>
      <c r="N446" s="71">
        <v>35149</v>
      </c>
      <c r="O446" s="72">
        <v>640</v>
      </c>
      <c r="P446" s="71"/>
      <c r="Q446" s="71">
        <f t="shared" si="80"/>
        <v>35149</v>
      </c>
      <c r="R446" s="70">
        <f t="shared" ref="R446:R509" si="95">YEAR(Q446)</f>
        <v>1996</v>
      </c>
      <c r="S446" s="70">
        <f t="shared" si="81"/>
        <v>3</v>
      </c>
      <c r="T446" s="70">
        <f t="shared" si="82"/>
        <v>25</v>
      </c>
      <c r="U446" s="70">
        <f t="shared" si="83"/>
        <v>1995</v>
      </c>
      <c r="V446" s="73">
        <v>802560</v>
      </c>
      <c r="W446" s="70"/>
      <c r="X446" s="70"/>
      <c r="Y446" s="73">
        <v>0</v>
      </c>
      <c r="Z446" s="73">
        <f t="shared" si="84"/>
        <v>802560</v>
      </c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3">
        <f t="shared" si="85"/>
        <v>0</v>
      </c>
      <c r="AP446" s="70"/>
      <c r="AQ446" s="74">
        <f t="shared" si="86"/>
        <v>802560</v>
      </c>
      <c r="AR446" s="70" t="s">
        <v>872</v>
      </c>
      <c r="AS446" s="70"/>
      <c r="AT446" s="70"/>
      <c r="AU446" s="70"/>
      <c r="AV446" s="70"/>
      <c r="AW446" s="70"/>
      <c r="AX446" s="70" t="s">
        <v>879</v>
      </c>
      <c r="AY446" s="70"/>
      <c r="AZ446" s="70"/>
      <c r="BA446" s="70"/>
      <c r="BB446" s="70"/>
      <c r="BC446" s="70"/>
      <c r="BD446" s="72">
        <v>640</v>
      </c>
      <c r="BE446" s="70" t="s">
        <v>80</v>
      </c>
      <c r="BF446" s="73"/>
      <c r="BG446" s="70"/>
      <c r="BH446" s="70">
        <f t="shared" si="87"/>
        <v>25</v>
      </c>
      <c r="BI446" s="70" t="s">
        <v>879</v>
      </c>
      <c r="BJ446" s="74">
        <f t="shared" si="88"/>
        <v>0</v>
      </c>
      <c r="BK446" s="70"/>
      <c r="BL446" s="70" t="s">
        <v>1421</v>
      </c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</row>
    <row r="447" spans="1:76" ht="18.75" customHeight="1" x14ac:dyDescent="0.4">
      <c r="A447" s="70">
        <v>466</v>
      </c>
      <c r="B447" s="70" t="s">
        <v>613</v>
      </c>
      <c r="C447" s="70" t="s">
        <v>360</v>
      </c>
      <c r="D447" s="70"/>
      <c r="E447" s="70" t="s">
        <v>877</v>
      </c>
      <c r="F447" s="70"/>
      <c r="G447" s="94">
        <v>2</v>
      </c>
      <c r="H447" s="94">
        <v>7</v>
      </c>
      <c r="I447" s="70" t="s">
        <v>613</v>
      </c>
      <c r="J447" s="70"/>
      <c r="K447" s="70"/>
      <c r="L447" s="70"/>
      <c r="M447" s="70">
        <v>0</v>
      </c>
      <c r="N447" s="71">
        <v>35149</v>
      </c>
      <c r="O447" s="72">
        <v>84</v>
      </c>
      <c r="P447" s="71"/>
      <c r="Q447" s="71">
        <f t="shared" si="80"/>
        <v>35149</v>
      </c>
      <c r="R447" s="70">
        <f t="shared" si="95"/>
        <v>1996</v>
      </c>
      <c r="S447" s="70">
        <f t="shared" si="81"/>
        <v>3</v>
      </c>
      <c r="T447" s="70">
        <f t="shared" si="82"/>
        <v>25</v>
      </c>
      <c r="U447" s="70">
        <f t="shared" si="83"/>
        <v>1995</v>
      </c>
      <c r="V447" s="73">
        <v>105336</v>
      </c>
      <c r="W447" s="70"/>
      <c r="X447" s="70"/>
      <c r="Y447" s="73">
        <v>0</v>
      </c>
      <c r="Z447" s="73">
        <f t="shared" si="84"/>
        <v>105336</v>
      </c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3">
        <f t="shared" si="85"/>
        <v>0</v>
      </c>
      <c r="AP447" s="70"/>
      <c r="AQ447" s="74">
        <f t="shared" si="86"/>
        <v>105336</v>
      </c>
      <c r="AR447" s="70" t="s">
        <v>872</v>
      </c>
      <c r="AS447" s="70"/>
      <c r="AT447" s="70"/>
      <c r="AU447" s="70"/>
      <c r="AV447" s="70"/>
      <c r="AW447" s="70"/>
      <c r="AX447" s="70" t="s">
        <v>879</v>
      </c>
      <c r="AY447" s="70"/>
      <c r="AZ447" s="70"/>
      <c r="BA447" s="70"/>
      <c r="BB447" s="70"/>
      <c r="BC447" s="70"/>
      <c r="BD447" s="72">
        <v>84</v>
      </c>
      <c r="BE447" s="70" t="s">
        <v>80</v>
      </c>
      <c r="BF447" s="73"/>
      <c r="BG447" s="70"/>
      <c r="BH447" s="70">
        <f t="shared" si="87"/>
        <v>25</v>
      </c>
      <c r="BI447" s="70" t="s">
        <v>879</v>
      </c>
      <c r="BJ447" s="74">
        <f t="shared" si="88"/>
        <v>0</v>
      </c>
      <c r="BK447" s="70"/>
      <c r="BL447" s="70" t="s">
        <v>1422</v>
      </c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</row>
    <row r="448" spans="1:76" ht="18.75" customHeight="1" x14ac:dyDescent="0.4">
      <c r="A448" s="70">
        <v>467</v>
      </c>
      <c r="B448" s="70" t="s">
        <v>613</v>
      </c>
      <c r="C448" s="70" t="s">
        <v>361</v>
      </c>
      <c r="D448" s="70"/>
      <c r="E448" s="70" t="s">
        <v>877</v>
      </c>
      <c r="F448" s="70"/>
      <c r="G448" s="94">
        <v>2</v>
      </c>
      <c r="H448" s="94">
        <v>7</v>
      </c>
      <c r="I448" s="70" t="s">
        <v>613</v>
      </c>
      <c r="J448" s="70"/>
      <c r="K448" s="70"/>
      <c r="L448" s="70"/>
      <c r="M448" s="70">
        <v>0</v>
      </c>
      <c r="N448" s="71">
        <v>35149</v>
      </c>
      <c r="O448" s="72">
        <v>163</v>
      </c>
      <c r="P448" s="71"/>
      <c r="Q448" s="71">
        <f t="shared" ref="Q448:Q511" si="96">IF(P448="",N448,P448)</f>
        <v>35149</v>
      </c>
      <c r="R448" s="70">
        <f t="shared" si="95"/>
        <v>1996</v>
      </c>
      <c r="S448" s="70">
        <f t="shared" ref="S448:S511" si="97">MONTH(Q448)</f>
        <v>3</v>
      </c>
      <c r="T448" s="70">
        <f t="shared" ref="T448:T511" si="98">DAY(N448)</f>
        <v>25</v>
      </c>
      <c r="U448" s="70">
        <f t="shared" ref="U448:U511" si="99">IF(R448=1900,"",IF(S448&lt;4,R448-1,R448))</f>
        <v>1995</v>
      </c>
      <c r="V448" s="73">
        <v>204402</v>
      </c>
      <c r="W448" s="70"/>
      <c r="X448" s="70"/>
      <c r="Y448" s="73">
        <v>0</v>
      </c>
      <c r="Z448" s="73">
        <f t="shared" ref="Z448:Z511" si="100">V448-Y448</f>
        <v>204402</v>
      </c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3">
        <f t="shared" ref="AO448:AO511" si="101">IF(BH448=0,0,IF(BH448=L448,Z448-1,IF(Z448=1,0,ROUND(V448*M448,0))))</f>
        <v>0</v>
      </c>
      <c r="AP448" s="70"/>
      <c r="AQ448" s="74">
        <f t="shared" ref="AQ448:AQ511" si="102">V448</f>
        <v>204402</v>
      </c>
      <c r="AR448" s="70" t="s">
        <v>872</v>
      </c>
      <c r="AS448" s="70"/>
      <c r="AT448" s="70"/>
      <c r="AU448" s="70"/>
      <c r="AV448" s="70"/>
      <c r="AW448" s="70"/>
      <c r="AX448" s="70" t="s">
        <v>879</v>
      </c>
      <c r="AY448" s="70"/>
      <c r="AZ448" s="70"/>
      <c r="BA448" s="70"/>
      <c r="BB448" s="70"/>
      <c r="BC448" s="70"/>
      <c r="BD448" s="72">
        <v>163</v>
      </c>
      <c r="BE448" s="70" t="s">
        <v>80</v>
      </c>
      <c r="BF448" s="73"/>
      <c r="BG448" s="70"/>
      <c r="BH448" s="70">
        <f t="shared" ref="BH448:BH511" si="103">IF(U448="",0,$P$1-U448)</f>
        <v>25</v>
      </c>
      <c r="BI448" s="70" t="s">
        <v>879</v>
      </c>
      <c r="BJ448" s="74">
        <f t="shared" ref="BJ448:BJ511" si="104">V448-AQ448</f>
        <v>0</v>
      </c>
      <c r="BK448" s="70"/>
      <c r="BL448" s="70" t="s">
        <v>1423</v>
      </c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</row>
    <row r="449" spans="1:76" ht="18.75" customHeight="1" x14ac:dyDescent="0.4">
      <c r="A449" s="70">
        <v>468</v>
      </c>
      <c r="B449" s="70" t="s">
        <v>613</v>
      </c>
      <c r="C449" s="70" t="s">
        <v>362</v>
      </c>
      <c r="D449" s="70"/>
      <c r="E449" s="70" t="s">
        <v>877</v>
      </c>
      <c r="F449" s="70"/>
      <c r="G449" s="94">
        <v>2</v>
      </c>
      <c r="H449" s="94">
        <v>7</v>
      </c>
      <c r="I449" s="70" t="s">
        <v>613</v>
      </c>
      <c r="J449" s="70"/>
      <c r="K449" s="70"/>
      <c r="L449" s="70"/>
      <c r="M449" s="70">
        <v>0</v>
      </c>
      <c r="N449" s="71">
        <v>35149</v>
      </c>
      <c r="O449" s="72">
        <v>85</v>
      </c>
      <c r="P449" s="71"/>
      <c r="Q449" s="71">
        <f t="shared" si="96"/>
        <v>35149</v>
      </c>
      <c r="R449" s="70">
        <f t="shared" si="95"/>
        <v>1996</v>
      </c>
      <c r="S449" s="70">
        <f t="shared" si="97"/>
        <v>3</v>
      </c>
      <c r="T449" s="70">
        <f t="shared" si="98"/>
        <v>25</v>
      </c>
      <c r="U449" s="70">
        <f t="shared" si="99"/>
        <v>1995</v>
      </c>
      <c r="V449" s="73">
        <v>106590</v>
      </c>
      <c r="W449" s="70"/>
      <c r="X449" s="70"/>
      <c r="Y449" s="73">
        <v>0</v>
      </c>
      <c r="Z449" s="73">
        <f t="shared" si="100"/>
        <v>106590</v>
      </c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3">
        <f t="shared" si="101"/>
        <v>0</v>
      </c>
      <c r="AP449" s="70"/>
      <c r="AQ449" s="74">
        <f t="shared" si="102"/>
        <v>106590</v>
      </c>
      <c r="AR449" s="70" t="s">
        <v>872</v>
      </c>
      <c r="AS449" s="70"/>
      <c r="AT449" s="70"/>
      <c r="AU449" s="70"/>
      <c r="AV449" s="70"/>
      <c r="AW449" s="70"/>
      <c r="AX449" s="70" t="s">
        <v>879</v>
      </c>
      <c r="AY449" s="70"/>
      <c r="AZ449" s="70"/>
      <c r="BA449" s="70"/>
      <c r="BB449" s="70"/>
      <c r="BC449" s="70"/>
      <c r="BD449" s="72">
        <v>85</v>
      </c>
      <c r="BE449" s="70" t="s">
        <v>80</v>
      </c>
      <c r="BF449" s="73"/>
      <c r="BG449" s="70"/>
      <c r="BH449" s="70">
        <f t="shared" si="103"/>
        <v>25</v>
      </c>
      <c r="BI449" s="70" t="s">
        <v>879</v>
      </c>
      <c r="BJ449" s="74">
        <f t="shared" si="104"/>
        <v>0</v>
      </c>
      <c r="BK449" s="70"/>
      <c r="BL449" s="70" t="s">
        <v>1424</v>
      </c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</row>
    <row r="450" spans="1:76" ht="18.75" customHeight="1" x14ac:dyDescent="0.4">
      <c r="A450" s="70">
        <v>469</v>
      </c>
      <c r="B450" s="70" t="s">
        <v>613</v>
      </c>
      <c r="C450" s="70" t="s">
        <v>363</v>
      </c>
      <c r="D450" s="70"/>
      <c r="E450" s="70" t="s">
        <v>877</v>
      </c>
      <c r="F450" s="70"/>
      <c r="G450" s="94">
        <v>2</v>
      </c>
      <c r="H450" s="94">
        <v>7</v>
      </c>
      <c r="I450" s="70" t="s">
        <v>613</v>
      </c>
      <c r="J450" s="70"/>
      <c r="K450" s="70"/>
      <c r="L450" s="70"/>
      <c r="M450" s="70">
        <v>0</v>
      </c>
      <c r="N450" s="71">
        <v>35149</v>
      </c>
      <c r="O450" s="72">
        <v>508</v>
      </c>
      <c r="P450" s="71"/>
      <c r="Q450" s="71">
        <f t="shared" si="96"/>
        <v>35149</v>
      </c>
      <c r="R450" s="70">
        <f t="shared" si="95"/>
        <v>1996</v>
      </c>
      <c r="S450" s="70">
        <f t="shared" si="97"/>
        <v>3</v>
      </c>
      <c r="T450" s="70">
        <f t="shared" si="98"/>
        <v>25</v>
      </c>
      <c r="U450" s="70">
        <f t="shared" si="99"/>
        <v>1995</v>
      </c>
      <c r="V450" s="73">
        <v>637032</v>
      </c>
      <c r="W450" s="70"/>
      <c r="X450" s="70"/>
      <c r="Y450" s="73">
        <v>0</v>
      </c>
      <c r="Z450" s="73">
        <f t="shared" si="100"/>
        <v>637032</v>
      </c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3">
        <f t="shared" si="101"/>
        <v>0</v>
      </c>
      <c r="AP450" s="70"/>
      <c r="AQ450" s="74">
        <f t="shared" si="102"/>
        <v>637032</v>
      </c>
      <c r="AR450" s="70" t="s">
        <v>872</v>
      </c>
      <c r="AS450" s="70"/>
      <c r="AT450" s="70"/>
      <c r="AU450" s="70"/>
      <c r="AV450" s="70"/>
      <c r="AW450" s="70"/>
      <c r="AX450" s="70" t="s">
        <v>879</v>
      </c>
      <c r="AY450" s="70"/>
      <c r="AZ450" s="70"/>
      <c r="BA450" s="70"/>
      <c r="BB450" s="70"/>
      <c r="BC450" s="70"/>
      <c r="BD450" s="72">
        <v>508</v>
      </c>
      <c r="BE450" s="70" t="s">
        <v>80</v>
      </c>
      <c r="BF450" s="73"/>
      <c r="BG450" s="70"/>
      <c r="BH450" s="70">
        <f t="shared" si="103"/>
        <v>25</v>
      </c>
      <c r="BI450" s="70" t="s">
        <v>879</v>
      </c>
      <c r="BJ450" s="74">
        <f t="shared" si="104"/>
        <v>0</v>
      </c>
      <c r="BK450" s="70"/>
      <c r="BL450" s="70" t="s">
        <v>1425</v>
      </c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</row>
    <row r="451" spans="1:76" ht="18.75" customHeight="1" x14ac:dyDescent="0.4">
      <c r="A451" s="70">
        <v>470</v>
      </c>
      <c r="B451" s="70" t="s">
        <v>613</v>
      </c>
      <c r="C451" s="70" t="s">
        <v>364</v>
      </c>
      <c r="D451" s="70"/>
      <c r="E451" s="70" t="s">
        <v>877</v>
      </c>
      <c r="F451" s="70"/>
      <c r="G451" s="94">
        <v>2</v>
      </c>
      <c r="H451" s="94">
        <v>7</v>
      </c>
      <c r="I451" s="70" t="s">
        <v>613</v>
      </c>
      <c r="J451" s="70"/>
      <c r="K451" s="70"/>
      <c r="L451" s="70"/>
      <c r="M451" s="70">
        <v>0</v>
      </c>
      <c r="N451" s="71">
        <v>35149</v>
      </c>
      <c r="O451" s="72">
        <v>50</v>
      </c>
      <c r="P451" s="71"/>
      <c r="Q451" s="71">
        <f t="shared" si="96"/>
        <v>35149</v>
      </c>
      <c r="R451" s="70">
        <f t="shared" si="95"/>
        <v>1996</v>
      </c>
      <c r="S451" s="70">
        <f t="shared" si="97"/>
        <v>3</v>
      </c>
      <c r="T451" s="70">
        <f t="shared" si="98"/>
        <v>25</v>
      </c>
      <c r="U451" s="70">
        <f t="shared" si="99"/>
        <v>1995</v>
      </c>
      <c r="V451" s="73">
        <v>62700</v>
      </c>
      <c r="W451" s="70"/>
      <c r="X451" s="70"/>
      <c r="Y451" s="73">
        <v>0</v>
      </c>
      <c r="Z451" s="73">
        <f t="shared" si="100"/>
        <v>62700</v>
      </c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3">
        <f t="shared" si="101"/>
        <v>0</v>
      </c>
      <c r="AP451" s="70"/>
      <c r="AQ451" s="74">
        <f t="shared" si="102"/>
        <v>62700</v>
      </c>
      <c r="AR451" s="70" t="s">
        <v>872</v>
      </c>
      <c r="AS451" s="70"/>
      <c r="AT451" s="70"/>
      <c r="AU451" s="70"/>
      <c r="AV451" s="70"/>
      <c r="AW451" s="70"/>
      <c r="AX451" s="70" t="s">
        <v>879</v>
      </c>
      <c r="AY451" s="70"/>
      <c r="AZ451" s="70"/>
      <c r="BA451" s="70"/>
      <c r="BB451" s="70"/>
      <c r="BC451" s="70"/>
      <c r="BD451" s="72">
        <v>50</v>
      </c>
      <c r="BE451" s="70" t="s">
        <v>80</v>
      </c>
      <c r="BF451" s="73"/>
      <c r="BG451" s="70"/>
      <c r="BH451" s="70">
        <f t="shared" si="103"/>
        <v>25</v>
      </c>
      <c r="BI451" s="70" t="s">
        <v>879</v>
      </c>
      <c r="BJ451" s="74">
        <f t="shared" si="104"/>
        <v>0</v>
      </c>
      <c r="BK451" s="70"/>
      <c r="BL451" s="70" t="s">
        <v>1426</v>
      </c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</row>
    <row r="452" spans="1:76" ht="18.75" customHeight="1" x14ac:dyDescent="0.4">
      <c r="A452" s="70">
        <v>471</v>
      </c>
      <c r="B452" s="70" t="s">
        <v>613</v>
      </c>
      <c r="C452" s="70" t="s">
        <v>365</v>
      </c>
      <c r="D452" s="70"/>
      <c r="E452" s="70" t="s">
        <v>877</v>
      </c>
      <c r="F452" s="70"/>
      <c r="G452" s="94">
        <v>2</v>
      </c>
      <c r="H452" s="94">
        <v>7</v>
      </c>
      <c r="I452" s="70" t="s">
        <v>613</v>
      </c>
      <c r="J452" s="70"/>
      <c r="K452" s="70"/>
      <c r="L452" s="70"/>
      <c r="M452" s="70">
        <v>0</v>
      </c>
      <c r="N452" s="71">
        <v>35149</v>
      </c>
      <c r="O452" s="72">
        <v>81</v>
      </c>
      <c r="P452" s="71"/>
      <c r="Q452" s="71">
        <f t="shared" si="96"/>
        <v>35149</v>
      </c>
      <c r="R452" s="70">
        <f t="shared" si="95"/>
        <v>1996</v>
      </c>
      <c r="S452" s="70">
        <f t="shared" si="97"/>
        <v>3</v>
      </c>
      <c r="T452" s="70">
        <f t="shared" si="98"/>
        <v>25</v>
      </c>
      <c r="U452" s="70">
        <f t="shared" si="99"/>
        <v>1995</v>
      </c>
      <c r="V452" s="73">
        <v>101574</v>
      </c>
      <c r="W452" s="70"/>
      <c r="X452" s="70"/>
      <c r="Y452" s="73">
        <v>0</v>
      </c>
      <c r="Z452" s="73">
        <f t="shared" si="100"/>
        <v>101574</v>
      </c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3">
        <f t="shared" si="101"/>
        <v>0</v>
      </c>
      <c r="AP452" s="70"/>
      <c r="AQ452" s="74">
        <f t="shared" si="102"/>
        <v>101574</v>
      </c>
      <c r="AR452" s="70" t="s">
        <v>872</v>
      </c>
      <c r="AS452" s="70"/>
      <c r="AT452" s="70"/>
      <c r="AU452" s="70"/>
      <c r="AV452" s="70"/>
      <c r="AW452" s="70"/>
      <c r="AX452" s="70" t="s">
        <v>879</v>
      </c>
      <c r="AY452" s="70"/>
      <c r="AZ452" s="70"/>
      <c r="BA452" s="70"/>
      <c r="BB452" s="70"/>
      <c r="BC452" s="70"/>
      <c r="BD452" s="72">
        <v>81</v>
      </c>
      <c r="BE452" s="70" t="s">
        <v>80</v>
      </c>
      <c r="BF452" s="73"/>
      <c r="BG452" s="70"/>
      <c r="BH452" s="70">
        <f t="shared" si="103"/>
        <v>25</v>
      </c>
      <c r="BI452" s="70" t="s">
        <v>879</v>
      </c>
      <c r="BJ452" s="74">
        <f t="shared" si="104"/>
        <v>0</v>
      </c>
      <c r="BK452" s="70"/>
      <c r="BL452" s="70" t="s">
        <v>1427</v>
      </c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</row>
    <row r="453" spans="1:76" ht="18.75" customHeight="1" x14ac:dyDescent="0.4">
      <c r="A453" s="70">
        <v>472</v>
      </c>
      <c r="B453" s="70" t="s">
        <v>107</v>
      </c>
      <c r="C453" s="70" t="s">
        <v>366</v>
      </c>
      <c r="D453" s="70"/>
      <c r="E453" s="70" t="s">
        <v>877</v>
      </c>
      <c r="F453" s="70"/>
      <c r="G453" s="94">
        <v>2</v>
      </c>
      <c r="H453" s="94">
        <v>7</v>
      </c>
      <c r="I453" s="70" t="s">
        <v>107</v>
      </c>
      <c r="J453" s="70"/>
      <c r="K453" s="70"/>
      <c r="L453" s="70"/>
      <c r="M453" s="70">
        <v>0</v>
      </c>
      <c r="N453" s="71">
        <v>35149</v>
      </c>
      <c r="O453" s="72">
        <v>360</v>
      </c>
      <c r="P453" s="71"/>
      <c r="Q453" s="71">
        <f t="shared" si="96"/>
        <v>35149</v>
      </c>
      <c r="R453" s="70">
        <f t="shared" si="95"/>
        <v>1996</v>
      </c>
      <c r="S453" s="70">
        <f t="shared" si="97"/>
        <v>3</v>
      </c>
      <c r="T453" s="70">
        <f t="shared" si="98"/>
        <v>25</v>
      </c>
      <c r="U453" s="70">
        <f t="shared" si="99"/>
        <v>1995</v>
      </c>
      <c r="V453" s="73">
        <v>451440</v>
      </c>
      <c r="W453" s="70"/>
      <c r="X453" s="70"/>
      <c r="Y453" s="73">
        <v>0</v>
      </c>
      <c r="Z453" s="73">
        <f t="shared" si="100"/>
        <v>451440</v>
      </c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3">
        <f t="shared" si="101"/>
        <v>0</v>
      </c>
      <c r="AP453" s="70"/>
      <c r="AQ453" s="74">
        <f t="shared" si="102"/>
        <v>451440</v>
      </c>
      <c r="AR453" s="70" t="s">
        <v>872</v>
      </c>
      <c r="AS453" s="70"/>
      <c r="AT453" s="70"/>
      <c r="AU453" s="70"/>
      <c r="AV453" s="70"/>
      <c r="AW453" s="70"/>
      <c r="AX453" s="70" t="s">
        <v>879</v>
      </c>
      <c r="AY453" s="70"/>
      <c r="AZ453" s="70"/>
      <c r="BA453" s="70"/>
      <c r="BB453" s="70"/>
      <c r="BC453" s="70"/>
      <c r="BD453" s="72">
        <v>360</v>
      </c>
      <c r="BE453" s="70" t="s">
        <v>80</v>
      </c>
      <c r="BF453" s="73"/>
      <c r="BG453" s="70"/>
      <c r="BH453" s="70">
        <f t="shared" si="103"/>
        <v>25</v>
      </c>
      <c r="BI453" s="70" t="s">
        <v>879</v>
      </c>
      <c r="BJ453" s="74">
        <f t="shared" si="104"/>
        <v>0</v>
      </c>
      <c r="BK453" s="70"/>
      <c r="BL453" s="70" t="s">
        <v>1428</v>
      </c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</row>
    <row r="454" spans="1:76" ht="18.75" customHeight="1" x14ac:dyDescent="0.4">
      <c r="A454" s="70">
        <v>473</v>
      </c>
      <c r="B454" s="70" t="s">
        <v>614</v>
      </c>
      <c r="C454" s="70" t="s">
        <v>367</v>
      </c>
      <c r="D454" s="70"/>
      <c r="E454" s="70" t="s">
        <v>877</v>
      </c>
      <c r="F454" s="70"/>
      <c r="G454" s="94">
        <v>2</v>
      </c>
      <c r="H454" s="94">
        <v>7</v>
      </c>
      <c r="I454" s="70" t="s">
        <v>614</v>
      </c>
      <c r="J454" s="70"/>
      <c r="K454" s="70"/>
      <c r="L454" s="70"/>
      <c r="M454" s="70">
        <v>0</v>
      </c>
      <c r="N454" s="71">
        <v>35149</v>
      </c>
      <c r="O454" s="72">
        <v>5301</v>
      </c>
      <c r="P454" s="71"/>
      <c r="Q454" s="71">
        <f t="shared" si="96"/>
        <v>35149</v>
      </c>
      <c r="R454" s="70">
        <f t="shared" si="95"/>
        <v>1996</v>
      </c>
      <c r="S454" s="70">
        <f t="shared" si="97"/>
        <v>3</v>
      </c>
      <c r="T454" s="70">
        <f t="shared" si="98"/>
        <v>25</v>
      </c>
      <c r="U454" s="70">
        <f t="shared" si="99"/>
        <v>1995</v>
      </c>
      <c r="V454" s="73">
        <v>6647454</v>
      </c>
      <c r="W454" s="70"/>
      <c r="X454" s="70"/>
      <c r="Y454" s="73">
        <v>0</v>
      </c>
      <c r="Z454" s="73">
        <f t="shared" si="100"/>
        <v>6647454</v>
      </c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3">
        <f t="shared" si="101"/>
        <v>0</v>
      </c>
      <c r="AP454" s="70"/>
      <c r="AQ454" s="74">
        <f t="shared" si="102"/>
        <v>6647454</v>
      </c>
      <c r="AR454" s="70" t="s">
        <v>872</v>
      </c>
      <c r="AS454" s="70"/>
      <c r="AT454" s="70"/>
      <c r="AU454" s="70"/>
      <c r="AV454" s="70"/>
      <c r="AW454" s="70"/>
      <c r="AX454" s="70" t="s">
        <v>879</v>
      </c>
      <c r="AY454" s="70"/>
      <c r="AZ454" s="70"/>
      <c r="BA454" s="70"/>
      <c r="BB454" s="70"/>
      <c r="BC454" s="70"/>
      <c r="BD454" s="72">
        <v>5301</v>
      </c>
      <c r="BE454" s="70" t="s">
        <v>80</v>
      </c>
      <c r="BF454" s="73"/>
      <c r="BG454" s="70"/>
      <c r="BH454" s="70">
        <f t="shared" si="103"/>
        <v>25</v>
      </c>
      <c r="BI454" s="70" t="s">
        <v>879</v>
      </c>
      <c r="BJ454" s="74">
        <f t="shared" si="104"/>
        <v>0</v>
      </c>
      <c r="BK454" s="70"/>
      <c r="BL454" s="70" t="s">
        <v>1429</v>
      </c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</row>
    <row r="455" spans="1:76" ht="18.75" customHeight="1" x14ac:dyDescent="0.4">
      <c r="A455" s="70">
        <v>474</v>
      </c>
      <c r="B455" s="70" t="s">
        <v>615</v>
      </c>
      <c r="C455" s="70" t="s">
        <v>368</v>
      </c>
      <c r="D455" s="70"/>
      <c r="E455" s="70" t="s">
        <v>877</v>
      </c>
      <c r="F455" s="70"/>
      <c r="G455" s="94">
        <v>2</v>
      </c>
      <c r="H455" s="94">
        <v>7</v>
      </c>
      <c r="I455" s="70" t="s">
        <v>615</v>
      </c>
      <c r="J455" s="70"/>
      <c r="K455" s="70"/>
      <c r="L455" s="70"/>
      <c r="M455" s="70">
        <v>0</v>
      </c>
      <c r="N455" s="71">
        <v>35149</v>
      </c>
      <c r="O455" s="72">
        <v>543</v>
      </c>
      <c r="P455" s="71"/>
      <c r="Q455" s="71">
        <f t="shared" si="96"/>
        <v>35149</v>
      </c>
      <c r="R455" s="70">
        <f t="shared" si="95"/>
        <v>1996</v>
      </c>
      <c r="S455" s="70">
        <f t="shared" si="97"/>
        <v>3</v>
      </c>
      <c r="T455" s="70">
        <f t="shared" si="98"/>
        <v>25</v>
      </c>
      <c r="U455" s="70">
        <f t="shared" si="99"/>
        <v>1995</v>
      </c>
      <c r="V455" s="73">
        <v>680922</v>
      </c>
      <c r="W455" s="70"/>
      <c r="X455" s="70"/>
      <c r="Y455" s="73">
        <v>0</v>
      </c>
      <c r="Z455" s="73">
        <f t="shared" si="100"/>
        <v>680922</v>
      </c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3">
        <f t="shared" si="101"/>
        <v>0</v>
      </c>
      <c r="AP455" s="70"/>
      <c r="AQ455" s="74">
        <f t="shared" si="102"/>
        <v>680922</v>
      </c>
      <c r="AR455" s="70" t="s">
        <v>872</v>
      </c>
      <c r="AS455" s="70"/>
      <c r="AT455" s="70"/>
      <c r="AU455" s="70"/>
      <c r="AV455" s="70"/>
      <c r="AW455" s="70"/>
      <c r="AX455" s="70" t="s">
        <v>879</v>
      </c>
      <c r="AY455" s="70"/>
      <c r="AZ455" s="70"/>
      <c r="BA455" s="70"/>
      <c r="BB455" s="70"/>
      <c r="BC455" s="70"/>
      <c r="BD455" s="72">
        <v>543</v>
      </c>
      <c r="BE455" s="70" t="s">
        <v>80</v>
      </c>
      <c r="BF455" s="73"/>
      <c r="BG455" s="70"/>
      <c r="BH455" s="70">
        <f t="shared" si="103"/>
        <v>25</v>
      </c>
      <c r="BI455" s="70" t="s">
        <v>879</v>
      </c>
      <c r="BJ455" s="74">
        <f t="shared" si="104"/>
        <v>0</v>
      </c>
      <c r="BK455" s="70"/>
      <c r="BL455" s="70" t="s">
        <v>1430</v>
      </c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</row>
    <row r="456" spans="1:76" ht="18.75" customHeight="1" x14ac:dyDescent="0.4">
      <c r="A456" s="70">
        <v>475</v>
      </c>
      <c r="B456" s="70" t="s">
        <v>616</v>
      </c>
      <c r="C456" s="70" t="s">
        <v>369</v>
      </c>
      <c r="D456" s="70"/>
      <c r="E456" s="70" t="s">
        <v>877</v>
      </c>
      <c r="F456" s="70"/>
      <c r="G456" s="94">
        <v>2</v>
      </c>
      <c r="H456" s="94">
        <v>7</v>
      </c>
      <c r="I456" s="70" t="s">
        <v>616</v>
      </c>
      <c r="J456" s="70"/>
      <c r="K456" s="70"/>
      <c r="L456" s="70"/>
      <c r="M456" s="70">
        <v>0</v>
      </c>
      <c r="N456" s="71">
        <v>35149</v>
      </c>
      <c r="O456" s="72">
        <v>713</v>
      </c>
      <c r="P456" s="71"/>
      <c r="Q456" s="71">
        <f t="shared" si="96"/>
        <v>35149</v>
      </c>
      <c r="R456" s="70">
        <f t="shared" si="95"/>
        <v>1996</v>
      </c>
      <c r="S456" s="70">
        <f t="shared" si="97"/>
        <v>3</v>
      </c>
      <c r="T456" s="70">
        <f t="shared" si="98"/>
        <v>25</v>
      </c>
      <c r="U456" s="70">
        <f t="shared" si="99"/>
        <v>1995</v>
      </c>
      <c r="V456" s="73">
        <v>894102</v>
      </c>
      <c r="W456" s="70"/>
      <c r="X456" s="70"/>
      <c r="Y456" s="73">
        <v>0</v>
      </c>
      <c r="Z456" s="73">
        <f t="shared" si="100"/>
        <v>894102</v>
      </c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3">
        <f t="shared" si="101"/>
        <v>0</v>
      </c>
      <c r="AP456" s="70"/>
      <c r="AQ456" s="74">
        <f t="shared" si="102"/>
        <v>894102</v>
      </c>
      <c r="AR456" s="70" t="s">
        <v>872</v>
      </c>
      <c r="AS456" s="70"/>
      <c r="AT456" s="70"/>
      <c r="AU456" s="70"/>
      <c r="AV456" s="70"/>
      <c r="AW456" s="70"/>
      <c r="AX456" s="70" t="s">
        <v>879</v>
      </c>
      <c r="AY456" s="70"/>
      <c r="AZ456" s="70"/>
      <c r="BA456" s="70"/>
      <c r="BB456" s="70"/>
      <c r="BC456" s="70"/>
      <c r="BD456" s="72">
        <v>713</v>
      </c>
      <c r="BE456" s="70" t="s">
        <v>80</v>
      </c>
      <c r="BF456" s="73"/>
      <c r="BG456" s="70"/>
      <c r="BH456" s="70">
        <f t="shared" si="103"/>
        <v>25</v>
      </c>
      <c r="BI456" s="70" t="s">
        <v>879</v>
      </c>
      <c r="BJ456" s="74">
        <f t="shared" si="104"/>
        <v>0</v>
      </c>
      <c r="BK456" s="70"/>
      <c r="BL456" s="70" t="s">
        <v>1431</v>
      </c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</row>
    <row r="457" spans="1:76" ht="18.75" customHeight="1" x14ac:dyDescent="0.4">
      <c r="A457" s="70">
        <v>476</v>
      </c>
      <c r="B457" s="70" t="s">
        <v>617</v>
      </c>
      <c r="C457" s="70" t="s">
        <v>370</v>
      </c>
      <c r="D457" s="70"/>
      <c r="E457" s="70" t="s">
        <v>877</v>
      </c>
      <c r="F457" s="70"/>
      <c r="G457" s="94">
        <v>2</v>
      </c>
      <c r="H457" s="94">
        <v>7</v>
      </c>
      <c r="I457" s="70" t="s">
        <v>617</v>
      </c>
      <c r="J457" s="70"/>
      <c r="K457" s="70"/>
      <c r="L457" s="70"/>
      <c r="M457" s="70">
        <v>0</v>
      </c>
      <c r="N457" s="71">
        <v>35149</v>
      </c>
      <c r="O457" s="72">
        <v>1354</v>
      </c>
      <c r="P457" s="71"/>
      <c r="Q457" s="71">
        <f t="shared" si="96"/>
        <v>35149</v>
      </c>
      <c r="R457" s="70">
        <f t="shared" si="95"/>
        <v>1996</v>
      </c>
      <c r="S457" s="70">
        <f t="shared" si="97"/>
        <v>3</v>
      </c>
      <c r="T457" s="70">
        <f t="shared" si="98"/>
        <v>25</v>
      </c>
      <c r="U457" s="70">
        <f t="shared" si="99"/>
        <v>1995</v>
      </c>
      <c r="V457" s="73">
        <v>1697916</v>
      </c>
      <c r="W457" s="70"/>
      <c r="X457" s="70"/>
      <c r="Y457" s="73">
        <v>0</v>
      </c>
      <c r="Z457" s="73">
        <f t="shared" si="100"/>
        <v>1697916</v>
      </c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3">
        <f t="shared" si="101"/>
        <v>0</v>
      </c>
      <c r="AP457" s="70"/>
      <c r="AQ457" s="74">
        <f t="shared" si="102"/>
        <v>1697916</v>
      </c>
      <c r="AR457" s="70" t="s">
        <v>872</v>
      </c>
      <c r="AS457" s="70"/>
      <c r="AT457" s="70"/>
      <c r="AU457" s="70"/>
      <c r="AV457" s="70"/>
      <c r="AW457" s="70"/>
      <c r="AX457" s="70" t="s">
        <v>879</v>
      </c>
      <c r="AY457" s="70"/>
      <c r="AZ457" s="70"/>
      <c r="BA457" s="70"/>
      <c r="BB457" s="70"/>
      <c r="BC457" s="70"/>
      <c r="BD457" s="72">
        <v>1354</v>
      </c>
      <c r="BE457" s="70" t="s">
        <v>80</v>
      </c>
      <c r="BF457" s="73"/>
      <c r="BG457" s="70"/>
      <c r="BH457" s="70">
        <f t="shared" si="103"/>
        <v>25</v>
      </c>
      <c r="BI457" s="70" t="s">
        <v>879</v>
      </c>
      <c r="BJ457" s="74">
        <f t="shared" si="104"/>
        <v>0</v>
      </c>
      <c r="BK457" s="70"/>
      <c r="BL457" s="70" t="s">
        <v>1432</v>
      </c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</row>
    <row r="458" spans="1:76" ht="18.75" customHeight="1" x14ac:dyDescent="0.4">
      <c r="A458" s="70">
        <v>477</v>
      </c>
      <c r="B458" s="70" t="s">
        <v>617</v>
      </c>
      <c r="C458" s="70" t="s">
        <v>371</v>
      </c>
      <c r="D458" s="70"/>
      <c r="E458" s="70" t="s">
        <v>877</v>
      </c>
      <c r="F458" s="70"/>
      <c r="G458" s="94">
        <v>2</v>
      </c>
      <c r="H458" s="94">
        <v>7</v>
      </c>
      <c r="I458" s="70" t="s">
        <v>617</v>
      </c>
      <c r="J458" s="70"/>
      <c r="K458" s="70"/>
      <c r="L458" s="70"/>
      <c r="M458" s="70">
        <v>0</v>
      </c>
      <c r="N458" s="71">
        <v>35149</v>
      </c>
      <c r="O458" s="72">
        <v>160</v>
      </c>
      <c r="P458" s="71"/>
      <c r="Q458" s="71">
        <f t="shared" si="96"/>
        <v>35149</v>
      </c>
      <c r="R458" s="70">
        <f t="shared" si="95"/>
        <v>1996</v>
      </c>
      <c r="S458" s="70">
        <f t="shared" si="97"/>
        <v>3</v>
      </c>
      <c r="T458" s="70">
        <f t="shared" si="98"/>
        <v>25</v>
      </c>
      <c r="U458" s="70">
        <f t="shared" si="99"/>
        <v>1995</v>
      </c>
      <c r="V458" s="73">
        <v>200640</v>
      </c>
      <c r="W458" s="70"/>
      <c r="X458" s="70"/>
      <c r="Y458" s="73">
        <v>0</v>
      </c>
      <c r="Z458" s="73">
        <f t="shared" si="100"/>
        <v>200640</v>
      </c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3">
        <f t="shared" si="101"/>
        <v>0</v>
      </c>
      <c r="AP458" s="70"/>
      <c r="AQ458" s="74">
        <f t="shared" si="102"/>
        <v>200640</v>
      </c>
      <c r="AR458" s="70" t="s">
        <v>872</v>
      </c>
      <c r="AS458" s="70"/>
      <c r="AT458" s="70"/>
      <c r="AU458" s="70"/>
      <c r="AV458" s="70"/>
      <c r="AW458" s="70"/>
      <c r="AX458" s="70" t="s">
        <v>879</v>
      </c>
      <c r="AY458" s="70"/>
      <c r="AZ458" s="70"/>
      <c r="BA458" s="70"/>
      <c r="BB458" s="70"/>
      <c r="BC458" s="70"/>
      <c r="BD458" s="72">
        <v>160</v>
      </c>
      <c r="BE458" s="70" t="s">
        <v>80</v>
      </c>
      <c r="BF458" s="73"/>
      <c r="BG458" s="70"/>
      <c r="BH458" s="70">
        <f t="shared" si="103"/>
        <v>25</v>
      </c>
      <c r="BI458" s="70" t="s">
        <v>879</v>
      </c>
      <c r="BJ458" s="74">
        <f t="shared" si="104"/>
        <v>0</v>
      </c>
      <c r="BK458" s="70"/>
      <c r="BL458" s="70" t="s">
        <v>1433</v>
      </c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</row>
    <row r="459" spans="1:76" ht="18.75" customHeight="1" x14ac:dyDescent="0.4">
      <c r="A459" s="70">
        <v>478</v>
      </c>
      <c r="B459" s="70" t="s">
        <v>617</v>
      </c>
      <c r="C459" s="70" t="s">
        <v>372</v>
      </c>
      <c r="D459" s="70"/>
      <c r="E459" s="70" t="s">
        <v>877</v>
      </c>
      <c r="F459" s="70"/>
      <c r="G459" s="94">
        <v>2</v>
      </c>
      <c r="H459" s="94">
        <v>7</v>
      </c>
      <c r="I459" s="70" t="s">
        <v>617</v>
      </c>
      <c r="J459" s="70"/>
      <c r="K459" s="70"/>
      <c r="L459" s="70"/>
      <c r="M459" s="70">
        <v>0</v>
      </c>
      <c r="N459" s="71">
        <v>35149</v>
      </c>
      <c r="O459" s="72">
        <v>864</v>
      </c>
      <c r="P459" s="71"/>
      <c r="Q459" s="71">
        <f t="shared" si="96"/>
        <v>35149</v>
      </c>
      <c r="R459" s="70">
        <f t="shared" si="95"/>
        <v>1996</v>
      </c>
      <c r="S459" s="70">
        <f t="shared" si="97"/>
        <v>3</v>
      </c>
      <c r="T459" s="70">
        <f t="shared" si="98"/>
        <v>25</v>
      </c>
      <c r="U459" s="70">
        <f t="shared" si="99"/>
        <v>1995</v>
      </c>
      <c r="V459" s="73">
        <v>1083456</v>
      </c>
      <c r="W459" s="70"/>
      <c r="X459" s="70"/>
      <c r="Y459" s="73">
        <v>0</v>
      </c>
      <c r="Z459" s="73">
        <f t="shared" si="100"/>
        <v>1083456</v>
      </c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3">
        <f t="shared" si="101"/>
        <v>0</v>
      </c>
      <c r="AP459" s="70"/>
      <c r="AQ459" s="74">
        <f t="shared" si="102"/>
        <v>1083456</v>
      </c>
      <c r="AR459" s="70" t="s">
        <v>872</v>
      </c>
      <c r="AS459" s="70"/>
      <c r="AT459" s="70"/>
      <c r="AU459" s="70"/>
      <c r="AV459" s="70"/>
      <c r="AW459" s="70"/>
      <c r="AX459" s="70" t="s">
        <v>879</v>
      </c>
      <c r="AY459" s="70"/>
      <c r="AZ459" s="70"/>
      <c r="BA459" s="70"/>
      <c r="BB459" s="70"/>
      <c r="BC459" s="70"/>
      <c r="BD459" s="72">
        <v>864</v>
      </c>
      <c r="BE459" s="70" t="s">
        <v>80</v>
      </c>
      <c r="BF459" s="73"/>
      <c r="BG459" s="70"/>
      <c r="BH459" s="70">
        <f t="shared" si="103"/>
        <v>25</v>
      </c>
      <c r="BI459" s="70" t="s">
        <v>879</v>
      </c>
      <c r="BJ459" s="74">
        <f t="shared" si="104"/>
        <v>0</v>
      </c>
      <c r="BK459" s="70"/>
      <c r="BL459" s="70" t="s">
        <v>1434</v>
      </c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</row>
    <row r="460" spans="1:76" ht="18.75" customHeight="1" x14ac:dyDescent="0.4">
      <c r="A460" s="70">
        <v>479</v>
      </c>
      <c r="B460" s="70" t="s">
        <v>617</v>
      </c>
      <c r="C460" s="70" t="s">
        <v>373</v>
      </c>
      <c r="D460" s="70"/>
      <c r="E460" s="70" t="s">
        <v>877</v>
      </c>
      <c r="F460" s="70"/>
      <c r="G460" s="94">
        <v>2</v>
      </c>
      <c r="H460" s="94">
        <v>7</v>
      </c>
      <c r="I460" s="70" t="s">
        <v>617</v>
      </c>
      <c r="J460" s="70"/>
      <c r="K460" s="70"/>
      <c r="L460" s="70"/>
      <c r="M460" s="70">
        <v>0</v>
      </c>
      <c r="N460" s="71">
        <v>35149</v>
      </c>
      <c r="O460" s="72">
        <v>443</v>
      </c>
      <c r="P460" s="71"/>
      <c r="Q460" s="71">
        <f t="shared" si="96"/>
        <v>35149</v>
      </c>
      <c r="R460" s="70">
        <f t="shared" si="95"/>
        <v>1996</v>
      </c>
      <c r="S460" s="70">
        <f t="shared" si="97"/>
        <v>3</v>
      </c>
      <c r="T460" s="70">
        <f t="shared" si="98"/>
        <v>25</v>
      </c>
      <c r="U460" s="70">
        <f t="shared" si="99"/>
        <v>1995</v>
      </c>
      <c r="V460" s="73">
        <v>555522</v>
      </c>
      <c r="W460" s="70"/>
      <c r="X460" s="70"/>
      <c r="Y460" s="73">
        <v>0</v>
      </c>
      <c r="Z460" s="73">
        <f t="shared" si="100"/>
        <v>555522</v>
      </c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3">
        <f t="shared" si="101"/>
        <v>0</v>
      </c>
      <c r="AP460" s="70"/>
      <c r="AQ460" s="74">
        <f t="shared" si="102"/>
        <v>555522</v>
      </c>
      <c r="AR460" s="70" t="s">
        <v>872</v>
      </c>
      <c r="AS460" s="70"/>
      <c r="AT460" s="70"/>
      <c r="AU460" s="70"/>
      <c r="AV460" s="70"/>
      <c r="AW460" s="70"/>
      <c r="AX460" s="70" t="s">
        <v>879</v>
      </c>
      <c r="AY460" s="70"/>
      <c r="AZ460" s="70"/>
      <c r="BA460" s="70"/>
      <c r="BB460" s="70"/>
      <c r="BC460" s="70"/>
      <c r="BD460" s="72">
        <v>443</v>
      </c>
      <c r="BE460" s="70" t="s">
        <v>80</v>
      </c>
      <c r="BF460" s="73"/>
      <c r="BG460" s="70"/>
      <c r="BH460" s="70">
        <f t="shared" si="103"/>
        <v>25</v>
      </c>
      <c r="BI460" s="70" t="s">
        <v>879</v>
      </c>
      <c r="BJ460" s="74">
        <f t="shared" si="104"/>
        <v>0</v>
      </c>
      <c r="BK460" s="70"/>
      <c r="BL460" s="70" t="s">
        <v>1435</v>
      </c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</row>
    <row r="461" spans="1:76" ht="18.75" customHeight="1" x14ac:dyDescent="0.4">
      <c r="A461" s="70">
        <v>480</v>
      </c>
      <c r="B461" s="70" t="s">
        <v>618</v>
      </c>
      <c r="C461" s="70" t="s">
        <v>374</v>
      </c>
      <c r="D461" s="70"/>
      <c r="E461" s="70" t="s">
        <v>877</v>
      </c>
      <c r="F461" s="70"/>
      <c r="G461" s="94">
        <v>2</v>
      </c>
      <c r="H461" s="94">
        <v>7</v>
      </c>
      <c r="I461" s="70" t="s">
        <v>618</v>
      </c>
      <c r="J461" s="70"/>
      <c r="K461" s="70"/>
      <c r="L461" s="70"/>
      <c r="M461" s="70">
        <v>0</v>
      </c>
      <c r="N461" s="71">
        <v>37333</v>
      </c>
      <c r="O461" s="72">
        <v>280.58</v>
      </c>
      <c r="P461" s="71"/>
      <c r="Q461" s="71">
        <f t="shared" si="96"/>
        <v>37333</v>
      </c>
      <c r="R461" s="70">
        <f t="shared" si="95"/>
        <v>2002</v>
      </c>
      <c r="S461" s="70">
        <f t="shared" si="97"/>
        <v>3</v>
      </c>
      <c r="T461" s="70">
        <f t="shared" si="98"/>
        <v>18</v>
      </c>
      <c r="U461" s="70">
        <f t="shared" si="99"/>
        <v>2001</v>
      </c>
      <c r="V461" s="73">
        <v>351847</v>
      </c>
      <c r="W461" s="70"/>
      <c r="X461" s="70"/>
      <c r="Y461" s="73">
        <v>0</v>
      </c>
      <c r="Z461" s="73">
        <f t="shared" si="100"/>
        <v>351847</v>
      </c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3">
        <f t="shared" si="101"/>
        <v>0</v>
      </c>
      <c r="AP461" s="70"/>
      <c r="AQ461" s="74">
        <f t="shared" si="102"/>
        <v>351847</v>
      </c>
      <c r="AR461" s="70" t="s">
        <v>872</v>
      </c>
      <c r="AS461" s="70"/>
      <c r="AT461" s="70"/>
      <c r="AU461" s="70"/>
      <c r="AV461" s="70"/>
      <c r="AW461" s="70"/>
      <c r="AX461" s="70" t="s">
        <v>879</v>
      </c>
      <c r="AY461" s="70"/>
      <c r="AZ461" s="70"/>
      <c r="BA461" s="70"/>
      <c r="BB461" s="70"/>
      <c r="BC461" s="70"/>
      <c r="BD461" s="72">
        <v>280.58</v>
      </c>
      <c r="BE461" s="70" t="s">
        <v>80</v>
      </c>
      <c r="BF461" s="73"/>
      <c r="BG461" s="70"/>
      <c r="BH461" s="70">
        <f t="shared" si="103"/>
        <v>19</v>
      </c>
      <c r="BI461" s="70" t="s">
        <v>879</v>
      </c>
      <c r="BJ461" s="74">
        <f t="shared" si="104"/>
        <v>0</v>
      </c>
      <c r="BK461" s="70"/>
      <c r="BL461" s="70" t="s">
        <v>1436</v>
      </c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</row>
    <row r="462" spans="1:76" ht="18.75" customHeight="1" x14ac:dyDescent="0.4">
      <c r="A462" s="70">
        <v>481</v>
      </c>
      <c r="B462" s="70" t="s">
        <v>107</v>
      </c>
      <c r="C462" s="70" t="s">
        <v>375</v>
      </c>
      <c r="D462" s="70"/>
      <c r="E462" s="70" t="s">
        <v>877</v>
      </c>
      <c r="F462" s="70"/>
      <c r="G462" s="94">
        <v>2</v>
      </c>
      <c r="H462" s="94">
        <v>7</v>
      </c>
      <c r="I462" s="70" t="s">
        <v>107</v>
      </c>
      <c r="J462" s="70"/>
      <c r="K462" s="70"/>
      <c r="L462" s="70"/>
      <c r="M462" s="70">
        <v>0</v>
      </c>
      <c r="N462" s="71">
        <v>37333</v>
      </c>
      <c r="O462" s="72">
        <v>281</v>
      </c>
      <c r="P462" s="71"/>
      <c r="Q462" s="71">
        <f t="shared" si="96"/>
        <v>37333</v>
      </c>
      <c r="R462" s="70">
        <f t="shared" si="95"/>
        <v>2002</v>
      </c>
      <c r="S462" s="70">
        <f t="shared" si="97"/>
        <v>3</v>
      </c>
      <c r="T462" s="70">
        <f t="shared" si="98"/>
        <v>18</v>
      </c>
      <c r="U462" s="70">
        <f t="shared" si="99"/>
        <v>2001</v>
      </c>
      <c r="V462" s="73">
        <v>352374</v>
      </c>
      <c r="W462" s="70"/>
      <c r="X462" s="70"/>
      <c r="Y462" s="73">
        <v>0</v>
      </c>
      <c r="Z462" s="73">
        <f t="shared" si="100"/>
        <v>352374</v>
      </c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3">
        <f t="shared" si="101"/>
        <v>0</v>
      </c>
      <c r="AP462" s="70"/>
      <c r="AQ462" s="74">
        <f t="shared" si="102"/>
        <v>352374</v>
      </c>
      <c r="AR462" s="70" t="s">
        <v>872</v>
      </c>
      <c r="AS462" s="70"/>
      <c r="AT462" s="70"/>
      <c r="AU462" s="70"/>
      <c r="AV462" s="70"/>
      <c r="AW462" s="70"/>
      <c r="AX462" s="70" t="s">
        <v>879</v>
      </c>
      <c r="AY462" s="70"/>
      <c r="AZ462" s="70"/>
      <c r="BA462" s="70"/>
      <c r="BB462" s="70"/>
      <c r="BC462" s="70"/>
      <c r="BD462" s="72">
        <v>281</v>
      </c>
      <c r="BE462" s="70" t="s">
        <v>80</v>
      </c>
      <c r="BF462" s="73"/>
      <c r="BG462" s="70"/>
      <c r="BH462" s="70">
        <f t="shared" si="103"/>
        <v>19</v>
      </c>
      <c r="BI462" s="70" t="s">
        <v>879</v>
      </c>
      <c r="BJ462" s="74">
        <f t="shared" si="104"/>
        <v>0</v>
      </c>
      <c r="BK462" s="70"/>
      <c r="BL462" s="70" t="s">
        <v>1437</v>
      </c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</row>
    <row r="463" spans="1:76" ht="18.75" customHeight="1" x14ac:dyDescent="0.4">
      <c r="A463" s="70">
        <v>482</v>
      </c>
      <c r="B463" s="70" t="s">
        <v>660</v>
      </c>
      <c r="C463" s="70"/>
      <c r="D463" s="70"/>
      <c r="E463" s="70" t="s">
        <v>875</v>
      </c>
      <c r="F463" s="70"/>
      <c r="G463" s="94">
        <v>2</v>
      </c>
      <c r="H463" s="94">
        <v>1</v>
      </c>
      <c r="I463" s="70" t="s">
        <v>660</v>
      </c>
      <c r="J463" s="70"/>
      <c r="K463" s="70"/>
      <c r="L463" s="70"/>
      <c r="M463" s="70">
        <v>0</v>
      </c>
      <c r="N463" s="71">
        <v>31502</v>
      </c>
      <c r="O463" s="72">
        <v>1</v>
      </c>
      <c r="P463" s="71"/>
      <c r="Q463" s="71">
        <f t="shared" si="96"/>
        <v>31502</v>
      </c>
      <c r="R463" s="70">
        <f t="shared" si="95"/>
        <v>1986</v>
      </c>
      <c r="S463" s="70">
        <f t="shared" si="97"/>
        <v>3</v>
      </c>
      <c r="T463" s="70">
        <f t="shared" si="98"/>
        <v>31</v>
      </c>
      <c r="U463" s="70">
        <f t="shared" si="99"/>
        <v>1985</v>
      </c>
      <c r="V463" s="73">
        <v>1350031</v>
      </c>
      <c r="W463" s="70"/>
      <c r="X463" s="70"/>
      <c r="Y463" s="73">
        <v>0</v>
      </c>
      <c r="Z463" s="73">
        <f t="shared" si="100"/>
        <v>1350031</v>
      </c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3">
        <f t="shared" si="101"/>
        <v>0</v>
      </c>
      <c r="AP463" s="70"/>
      <c r="AQ463" s="74">
        <f t="shared" si="102"/>
        <v>1350031</v>
      </c>
      <c r="AR463" s="70" t="s">
        <v>872</v>
      </c>
      <c r="AS463" s="70"/>
      <c r="AT463" s="70"/>
      <c r="AU463" s="70"/>
      <c r="AV463" s="70"/>
      <c r="AW463" s="70"/>
      <c r="AX463" s="70" t="s">
        <v>879</v>
      </c>
      <c r="AY463" s="70"/>
      <c r="AZ463" s="70"/>
      <c r="BA463" s="70"/>
      <c r="BB463" s="70"/>
      <c r="BC463" s="70"/>
      <c r="BD463" s="72">
        <v>1</v>
      </c>
      <c r="BE463" s="70" t="s">
        <v>80</v>
      </c>
      <c r="BF463" s="73"/>
      <c r="BG463" s="70"/>
      <c r="BH463" s="70">
        <f t="shared" si="103"/>
        <v>35</v>
      </c>
      <c r="BI463" s="70" t="s">
        <v>879</v>
      </c>
      <c r="BJ463" s="74">
        <f t="shared" si="104"/>
        <v>0</v>
      </c>
      <c r="BK463" s="70"/>
      <c r="BL463" s="70" t="s">
        <v>1438</v>
      </c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</row>
    <row r="464" spans="1:76" ht="18.75" customHeight="1" x14ac:dyDescent="0.4">
      <c r="A464" s="70">
        <v>483</v>
      </c>
      <c r="B464" s="70" t="s">
        <v>661</v>
      </c>
      <c r="C464" s="70"/>
      <c r="D464" s="70"/>
      <c r="E464" s="70" t="s">
        <v>875</v>
      </c>
      <c r="F464" s="70"/>
      <c r="G464" s="94">
        <v>2</v>
      </c>
      <c r="H464" s="94">
        <v>1</v>
      </c>
      <c r="I464" s="70" t="s">
        <v>661</v>
      </c>
      <c r="J464" s="70"/>
      <c r="K464" s="70"/>
      <c r="L464" s="70"/>
      <c r="M464" s="70">
        <v>0</v>
      </c>
      <c r="N464" s="71">
        <v>31867</v>
      </c>
      <c r="O464" s="72">
        <v>1</v>
      </c>
      <c r="P464" s="71"/>
      <c r="Q464" s="71">
        <f t="shared" si="96"/>
        <v>31867</v>
      </c>
      <c r="R464" s="70">
        <f t="shared" si="95"/>
        <v>1987</v>
      </c>
      <c r="S464" s="70">
        <f t="shared" si="97"/>
        <v>3</v>
      </c>
      <c r="T464" s="70">
        <f t="shared" si="98"/>
        <v>31</v>
      </c>
      <c r="U464" s="70">
        <f t="shared" si="99"/>
        <v>1986</v>
      </c>
      <c r="V464" s="73">
        <v>20608226</v>
      </c>
      <c r="W464" s="70"/>
      <c r="X464" s="70"/>
      <c r="Y464" s="73">
        <v>0</v>
      </c>
      <c r="Z464" s="73">
        <f t="shared" si="100"/>
        <v>20608226</v>
      </c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3">
        <f t="shared" si="101"/>
        <v>0</v>
      </c>
      <c r="AP464" s="70"/>
      <c r="AQ464" s="74">
        <f t="shared" si="102"/>
        <v>20608226</v>
      </c>
      <c r="AR464" s="70" t="s">
        <v>872</v>
      </c>
      <c r="AS464" s="70"/>
      <c r="AT464" s="70"/>
      <c r="AU464" s="70"/>
      <c r="AV464" s="70"/>
      <c r="AW464" s="70"/>
      <c r="AX464" s="70" t="s">
        <v>879</v>
      </c>
      <c r="AY464" s="70"/>
      <c r="AZ464" s="70"/>
      <c r="BA464" s="70"/>
      <c r="BB464" s="70"/>
      <c r="BC464" s="70"/>
      <c r="BD464" s="72">
        <v>1</v>
      </c>
      <c r="BE464" s="70" t="s">
        <v>80</v>
      </c>
      <c r="BF464" s="73"/>
      <c r="BG464" s="70"/>
      <c r="BH464" s="70">
        <f t="shared" si="103"/>
        <v>34</v>
      </c>
      <c r="BI464" s="70" t="s">
        <v>879</v>
      </c>
      <c r="BJ464" s="74">
        <f t="shared" si="104"/>
        <v>0</v>
      </c>
      <c r="BK464" s="70"/>
      <c r="BL464" s="70" t="s">
        <v>1439</v>
      </c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</row>
    <row r="465" spans="1:76" ht="18.75" customHeight="1" x14ac:dyDescent="0.4">
      <c r="A465" s="70">
        <v>484</v>
      </c>
      <c r="B465" s="70" t="s">
        <v>662</v>
      </c>
      <c r="C465" s="70"/>
      <c r="D465" s="70"/>
      <c r="E465" s="70" t="s">
        <v>875</v>
      </c>
      <c r="F465" s="70"/>
      <c r="G465" s="94">
        <v>2</v>
      </c>
      <c r="H465" s="94">
        <v>1</v>
      </c>
      <c r="I465" s="70" t="s">
        <v>662</v>
      </c>
      <c r="J465" s="70"/>
      <c r="K465" s="70"/>
      <c r="L465" s="70"/>
      <c r="M465" s="70">
        <v>0</v>
      </c>
      <c r="N465" s="71">
        <v>32233</v>
      </c>
      <c r="O465" s="72">
        <v>1</v>
      </c>
      <c r="P465" s="71"/>
      <c r="Q465" s="71">
        <f t="shared" si="96"/>
        <v>32233</v>
      </c>
      <c r="R465" s="70">
        <f t="shared" si="95"/>
        <v>1988</v>
      </c>
      <c r="S465" s="70">
        <f t="shared" si="97"/>
        <v>3</v>
      </c>
      <c r="T465" s="70">
        <f t="shared" si="98"/>
        <v>31</v>
      </c>
      <c r="U465" s="70">
        <f t="shared" si="99"/>
        <v>1987</v>
      </c>
      <c r="V465" s="73">
        <v>50684778</v>
      </c>
      <c r="W465" s="70"/>
      <c r="X465" s="70"/>
      <c r="Y465" s="73">
        <v>0</v>
      </c>
      <c r="Z465" s="73">
        <f t="shared" si="100"/>
        <v>50684778</v>
      </c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3">
        <f t="shared" si="101"/>
        <v>0</v>
      </c>
      <c r="AP465" s="70"/>
      <c r="AQ465" s="74">
        <f t="shared" si="102"/>
        <v>50684778</v>
      </c>
      <c r="AR465" s="70" t="s">
        <v>872</v>
      </c>
      <c r="AS465" s="70"/>
      <c r="AT465" s="70"/>
      <c r="AU465" s="70"/>
      <c r="AV465" s="70"/>
      <c r="AW465" s="70"/>
      <c r="AX465" s="70" t="s">
        <v>879</v>
      </c>
      <c r="AY465" s="70"/>
      <c r="AZ465" s="70"/>
      <c r="BA465" s="70"/>
      <c r="BB465" s="70"/>
      <c r="BC465" s="70"/>
      <c r="BD465" s="72">
        <v>1</v>
      </c>
      <c r="BE465" s="70" t="s">
        <v>80</v>
      </c>
      <c r="BF465" s="73"/>
      <c r="BG465" s="70"/>
      <c r="BH465" s="70">
        <f t="shared" si="103"/>
        <v>33</v>
      </c>
      <c r="BI465" s="70" t="s">
        <v>879</v>
      </c>
      <c r="BJ465" s="74">
        <f t="shared" si="104"/>
        <v>0</v>
      </c>
      <c r="BK465" s="70"/>
      <c r="BL465" s="70" t="s">
        <v>1440</v>
      </c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</row>
    <row r="466" spans="1:76" ht="18.75" customHeight="1" x14ac:dyDescent="0.4">
      <c r="A466" s="70">
        <v>485</v>
      </c>
      <c r="B466" s="70" t="s">
        <v>663</v>
      </c>
      <c r="C466" s="70"/>
      <c r="D466" s="70"/>
      <c r="E466" s="70" t="s">
        <v>875</v>
      </c>
      <c r="F466" s="70"/>
      <c r="G466" s="94">
        <v>2</v>
      </c>
      <c r="H466" s="94">
        <v>1</v>
      </c>
      <c r="I466" s="70" t="s">
        <v>663</v>
      </c>
      <c r="J466" s="70"/>
      <c r="K466" s="70"/>
      <c r="L466" s="70"/>
      <c r="M466" s="70">
        <v>0</v>
      </c>
      <c r="N466" s="71">
        <v>32598</v>
      </c>
      <c r="O466" s="72">
        <v>1</v>
      </c>
      <c r="P466" s="71"/>
      <c r="Q466" s="71">
        <f t="shared" si="96"/>
        <v>32598</v>
      </c>
      <c r="R466" s="70">
        <f t="shared" si="95"/>
        <v>1989</v>
      </c>
      <c r="S466" s="70">
        <f t="shared" si="97"/>
        <v>3</v>
      </c>
      <c r="T466" s="70">
        <f t="shared" si="98"/>
        <v>31</v>
      </c>
      <c r="U466" s="70">
        <f t="shared" si="99"/>
        <v>1988</v>
      </c>
      <c r="V466" s="73">
        <v>23611798</v>
      </c>
      <c r="W466" s="70"/>
      <c r="X466" s="70"/>
      <c r="Y466" s="73">
        <v>0</v>
      </c>
      <c r="Z466" s="73">
        <f t="shared" si="100"/>
        <v>23611798</v>
      </c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3">
        <f t="shared" si="101"/>
        <v>0</v>
      </c>
      <c r="AP466" s="70"/>
      <c r="AQ466" s="74">
        <f t="shared" si="102"/>
        <v>23611798</v>
      </c>
      <c r="AR466" s="70" t="s">
        <v>872</v>
      </c>
      <c r="AS466" s="70"/>
      <c r="AT466" s="70"/>
      <c r="AU466" s="70"/>
      <c r="AV466" s="70"/>
      <c r="AW466" s="70"/>
      <c r="AX466" s="70" t="s">
        <v>879</v>
      </c>
      <c r="AY466" s="70"/>
      <c r="AZ466" s="70"/>
      <c r="BA466" s="70"/>
      <c r="BB466" s="70"/>
      <c r="BC466" s="70"/>
      <c r="BD466" s="72">
        <v>1</v>
      </c>
      <c r="BE466" s="70" t="s">
        <v>80</v>
      </c>
      <c r="BF466" s="73"/>
      <c r="BG466" s="70"/>
      <c r="BH466" s="70">
        <f t="shared" si="103"/>
        <v>32</v>
      </c>
      <c r="BI466" s="70" t="s">
        <v>879</v>
      </c>
      <c r="BJ466" s="74">
        <f t="shared" si="104"/>
        <v>0</v>
      </c>
      <c r="BK466" s="70"/>
      <c r="BL466" s="70" t="s">
        <v>1441</v>
      </c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</row>
    <row r="467" spans="1:76" ht="18.75" customHeight="1" x14ac:dyDescent="0.4">
      <c r="A467" s="70">
        <v>486</v>
      </c>
      <c r="B467" s="70" t="s">
        <v>664</v>
      </c>
      <c r="C467" s="70"/>
      <c r="D467" s="70"/>
      <c r="E467" s="70" t="s">
        <v>875</v>
      </c>
      <c r="F467" s="70"/>
      <c r="G467" s="94">
        <v>2</v>
      </c>
      <c r="H467" s="94">
        <v>1</v>
      </c>
      <c r="I467" s="70" t="s">
        <v>664</v>
      </c>
      <c r="J467" s="70"/>
      <c r="K467" s="70"/>
      <c r="L467" s="70"/>
      <c r="M467" s="70">
        <v>0</v>
      </c>
      <c r="N467" s="71">
        <v>32963</v>
      </c>
      <c r="O467" s="72">
        <v>1</v>
      </c>
      <c r="P467" s="71"/>
      <c r="Q467" s="71">
        <f t="shared" si="96"/>
        <v>32963</v>
      </c>
      <c r="R467" s="70">
        <f t="shared" si="95"/>
        <v>1990</v>
      </c>
      <c r="S467" s="70">
        <f t="shared" si="97"/>
        <v>3</v>
      </c>
      <c r="T467" s="70">
        <f t="shared" si="98"/>
        <v>31</v>
      </c>
      <c r="U467" s="70">
        <f t="shared" si="99"/>
        <v>1989</v>
      </c>
      <c r="V467" s="73">
        <v>2867807</v>
      </c>
      <c r="W467" s="70"/>
      <c r="X467" s="70"/>
      <c r="Y467" s="73">
        <v>0</v>
      </c>
      <c r="Z467" s="73">
        <f t="shared" si="100"/>
        <v>2867807</v>
      </c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3">
        <f t="shared" si="101"/>
        <v>0</v>
      </c>
      <c r="AP467" s="70"/>
      <c r="AQ467" s="74">
        <f t="shared" si="102"/>
        <v>2867807</v>
      </c>
      <c r="AR467" s="70" t="s">
        <v>872</v>
      </c>
      <c r="AS467" s="70"/>
      <c r="AT467" s="70"/>
      <c r="AU467" s="70"/>
      <c r="AV467" s="70"/>
      <c r="AW467" s="70"/>
      <c r="AX467" s="70" t="s">
        <v>879</v>
      </c>
      <c r="AY467" s="70"/>
      <c r="AZ467" s="70"/>
      <c r="BA467" s="70"/>
      <c r="BB467" s="70"/>
      <c r="BC467" s="70"/>
      <c r="BD467" s="72">
        <v>1</v>
      </c>
      <c r="BE467" s="70" t="s">
        <v>80</v>
      </c>
      <c r="BF467" s="73"/>
      <c r="BG467" s="70"/>
      <c r="BH467" s="70">
        <f t="shared" si="103"/>
        <v>31</v>
      </c>
      <c r="BI467" s="70" t="s">
        <v>879</v>
      </c>
      <c r="BJ467" s="74">
        <f t="shared" si="104"/>
        <v>0</v>
      </c>
      <c r="BK467" s="70"/>
      <c r="BL467" s="70" t="s">
        <v>1442</v>
      </c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</row>
    <row r="468" spans="1:76" ht="18.75" customHeight="1" x14ac:dyDescent="0.4">
      <c r="A468" s="70">
        <v>487</v>
      </c>
      <c r="B468" s="70" t="s">
        <v>665</v>
      </c>
      <c r="C468" s="70"/>
      <c r="D468" s="70"/>
      <c r="E468" s="70" t="s">
        <v>875</v>
      </c>
      <c r="F468" s="70"/>
      <c r="G468" s="94">
        <v>2</v>
      </c>
      <c r="H468" s="94">
        <v>1</v>
      </c>
      <c r="I468" s="70" t="s">
        <v>665</v>
      </c>
      <c r="J468" s="70"/>
      <c r="K468" s="70"/>
      <c r="L468" s="70"/>
      <c r="M468" s="70">
        <v>0</v>
      </c>
      <c r="N468" s="71">
        <v>33328</v>
      </c>
      <c r="O468" s="72">
        <v>1</v>
      </c>
      <c r="P468" s="71"/>
      <c r="Q468" s="71">
        <f t="shared" si="96"/>
        <v>33328</v>
      </c>
      <c r="R468" s="70">
        <f t="shared" si="95"/>
        <v>1991</v>
      </c>
      <c r="S468" s="70">
        <f t="shared" si="97"/>
        <v>3</v>
      </c>
      <c r="T468" s="70">
        <f t="shared" si="98"/>
        <v>31</v>
      </c>
      <c r="U468" s="70">
        <f t="shared" si="99"/>
        <v>1990</v>
      </c>
      <c r="V468" s="73">
        <v>1185533</v>
      </c>
      <c r="W468" s="70"/>
      <c r="X468" s="70"/>
      <c r="Y468" s="73">
        <v>0</v>
      </c>
      <c r="Z468" s="73">
        <f t="shared" si="100"/>
        <v>1185533</v>
      </c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3">
        <f t="shared" si="101"/>
        <v>0</v>
      </c>
      <c r="AP468" s="70"/>
      <c r="AQ468" s="74">
        <f t="shared" si="102"/>
        <v>1185533</v>
      </c>
      <c r="AR468" s="70" t="s">
        <v>872</v>
      </c>
      <c r="AS468" s="70"/>
      <c r="AT468" s="70"/>
      <c r="AU468" s="70"/>
      <c r="AV468" s="70"/>
      <c r="AW468" s="70"/>
      <c r="AX468" s="70" t="s">
        <v>879</v>
      </c>
      <c r="AY468" s="70"/>
      <c r="AZ468" s="70"/>
      <c r="BA468" s="70"/>
      <c r="BB468" s="70"/>
      <c r="BC468" s="70"/>
      <c r="BD468" s="72">
        <v>1</v>
      </c>
      <c r="BE468" s="70" t="s">
        <v>80</v>
      </c>
      <c r="BF468" s="73"/>
      <c r="BG468" s="70"/>
      <c r="BH468" s="70">
        <f t="shared" si="103"/>
        <v>30</v>
      </c>
      <c r="BI468" s="70" t="s">
        <v>879</v>
      </c>
      <c r="BJ468" s="74">
        <f t="shared" si="104"/>
        <v>0</v>
      </c>
      <c r="BK468" s="70"/>
      <c r="BL468" s="70" t="s">
        <v>1443</v>
      </c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</row>
    <row r="469" spans="1:76" ht="18.75" customHeight="1" x14ac:dyDescent="0.4">
      <c r="A469" s="70">
        <v>488</v>
      </c>
      <c r="B469" s="70" t="s">
        <v>666</v>
      </c>
      <c r="C469" s="70"/>
      <c r="D469" s="70"/>
      <c r="E469" s="70" t="s">
        <v>875</v>
      </c>
      <c r="F469" s="70"/>
      <c r="G469" s="94">
        <v>2</v>
      </c>
      <c r="H469" s="94">
        <v>1</v>
      </c>
      <c r="I469" s="70" t="s">
        <v>666</v>
      </c>
      <c r="J469" s="70"/>
      <c r="K469" s="70"/>
      <c r="L469" s="70"/>
      <c r="M469" s="70">
        <v>0</v>
      </c>
      <c r="N469" s="71">
        <v>33694</v>
      </c>
      <c r="O469" s="72">
        <v>1</v>
      </c>
      <c r="P469" s="71"/>
      <c r="Q469" s="71">
        <f t="shared" si="96"/>
        <v>33694</v>
      </c>
      <c r="R469" s="70">
        <f t="shared" si="95"/>
        <v>1992</v>
      </c>
      <c r="S469" s="70">
        <f t="shared" si="97"/>
        <v>3</v>
      </c>
      <c r="T469" s="70">
        <f t="shared" si="98"/>
        <v>31</v>
      </c>
      <c r="U469" s="70">
        <f t="shared" si="99"/>
        <v>1991</v>
      </c>
      <c r="V469" s="73">
        <v>42532805</v>
      </c>
      <c r="W469" s="70"/>
      <c r="X469" s="70"/>
      <c r="Y469" s="73">
        <v>0</v>
      </c>
      <c r="Z469" s="73">
        <f t="shared" si="100"/>
        <v>42532805</v>
      </c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3">
        <f t="shared" si="101"/>
        <v>0</v>
      </c>
      <c r="AP469" s="70"/>
      <c r="AQ469" s="74">
        <f t="shared" si="102"/>
        <v>42532805</v>
      </c>
      <c r="AR469" s="70" t="s">
        <v>872</v>
      </c>
      <c r="AS469" s="70"/>
      <c r="AT469" s="70"/>
      <c r="AU469" s="70"/>
      <c r="AV469" s="70"/>
      <c r="AW469" s="70"/>
      <c r="AX469" s="70" t="s">
        <v>879</v>
      </c>
      <c r="AY469" s="70"/>
      <c r="AZ469" s="70"/>
      <c r="BA469" s="70"/>
      <c r="BB469" s="70"/>
      <c r="BC469" s="70"/>
      <c r="BD469" s="72">
        <v>1</v>
      </c>
      <c r="BE469" s="70" t="s">
        <v>80</v>
      </c>
      <c r="BF469" s="73"/>
      <c r="BG469" s="70"/>
      <c r="BH469" s="70">
        <f t="shared" si="103"/>
        <v>29</v>
      </c>
      <c r="BI469" s="70" t="s">
        <v>879</v>
      </c>
      <c r="BJ469" s="74">
        <f t="shared" si="104"/>
        <v>0</v>
      </c>
      <c r="BK469" s="70"/>
      <c r="BL469" s="70" t="s">
        <v>1444</v>
      </c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</row>
    <row r="470" spans="1:76" ht="18.75" customHeight="1" x14ac:dyDescent="0.4">
      <c r="A470" s="70">
        <v>489</v>
      </c>
      <c r="B470" s="70" t="s">
        <v>667</v>
      </c>
      <c r="C470" s="70"/>
      <c r="D470" s="70"/>
      <c r="E470" s="70" t="s">
        <v>875</v>
      </c>
      <c r="F470" s="70"/>
      <c r="G470" s="94">
        <v>2</v>
      </c>
      <c r="H470" s="94">
        <v>1</v>
      </c>
      <c r="I470" s="70" t="s">
        <v>667</v>
      </c>
      <c r="J470" s="70"/>
      <c r="K470" s="70"/>
      <c r="L470" s="70"/>
      <c r="M470" s="70">
        <v>0</v>
      </c>
      <c r="N470" s="71">
        <v>34059</v>
      </c>
      <c r="O470" s="72">
        <v>1</v>
      </c>
      <c r="P470" s="71"/>
      <c r="Q470" s="71">
        <f t="shared" si="96"/>
        <v>34059</v>
      </c>
      <c r="R470" s="70">
        <f t="shared" si="95"/>
        <v>1993</v>
      </c>
      <c r="S470" s="70">
        <f t="shared" si="97"/>
        <v>3</v>
      </c>
      <c r="T470" s="70">
        <f t="shared" si="98"/>
        <v>31</v>
      </c>
      <c r="U470" s="70">
        <f t="shared" si="99"/>
        <v>1992</v>
      </c>
      <c r="V470" s="73">
        <v>30671905</v>
      </c>
      <c r="W470" s="70"/>
      <c r="X470" s="70"/>
      <c r="Y470" s="73">
        <v>0</v>
      </c>
      <c r="Z470" s="73">
        <f t="shared" si="100"/>
        <v>30671905</v>
      </c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3">
        <f t="shared" si="101"/>
        <v>0</v>
      </c>
      <c r="AP470" s="70"/>
      <c r="AQ470" s="74">
        <f t="shared" si="102"/>
        <v>30671905</v>
      </c>
      <c r="AR470" s="70" t="s">
        <v>872</v>
      </c>
      <c r="AS470" s="70"/>
      <c r="AT470" s="70"/>
      <c r="AU470" s="70"/>
      <c r="AV470" s="70"/>
      <c r="AW470" s="70"/>
      <c r="AX470" s="70" t="s">
        <v>879</v>
      </c>
      <c r="AY470" s="70"/>
      <c r="AZ470" s="70"/>
      <c r="BA470" s="70"/>
      <c r="BB470" s="70"/>
      <c r="BC470" s="70"/>
      <c r="BD470" s="72">
        <v>1</v>
      </c>
      <c r="BE470" s="70" t="s">
        <v>80</v>
      </c>
      <c r="BF470" s="73"/>
      <c r="BG470" s="70"/>
      <c r="BH470" s="70">
        <f t="shared" si="103"/>
        <v>28</v>
      </c>
      <c r="BI470" s="70" t="s">
        <v>879</v>
      </c>
      <c r="BJ470" s="74">
        <f t="shared" si="104"/>
        <v>0</v>
      </c>
      <c r="BK470" s="70"/>
      <c r="BL470" s="70" t="s">
        <v>1445</v>
      </c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</row>
    <row r="471" spans="1:76" ht="18.75" customHeight="1" x14ac:dyDescent="0.4">
      <c r="A471" s="70">
        <v>490</v>
      </c>
      <c r="B471" s="70" t="s">
        <v>668</v>
      </c>
      <c r="C471" s="70"/>
      <c r="D471" s="70"/>
      <c r="E471" s="70" t="s">
        <v>875</v>
      </c>
      <c r="F471" s="70"/>
      <c r="G471" s="94">
        <v>2</v>
      </c>
      <c r="H471" s="94">
        <v>1</v>
      </c>
      <c r="I471" s="70" t="s">
        <v>668</v>
      </c>
      <c r="J471" s="70"/>
      <c r="K471" s="70"/>
      <c r="L471" s="70"/>
      <c r="M471" s="70">
        <v>0</v>
      </c>
      <c r="N471" s="71">
        <v>34424</v>
      </c>
      <c r="O471" s="72">
        <v>1</v>
      </c>
      <c r="P471" s="71"/>
      <c r="Q471" s="71">
        <f t="shared" si="96"/>
        <v>34424</v>
      </c>
      <c r="R471" s="70">
        <f t="shared" si="95"/>
        <v>1994</v>
      </c>
      <c r="S471" s="70">
        <f t="shared" si="97"/>
        <v>3</v>
      </c>
      <c r="T471" s="70">
        <f t="shared" si="98"/>
        <v>31</v>
      </c>
      <c r="U471" s="70">
        <f t="shared" si="99"/>
        <v>1993</v>
      </c>
      <c r="V471" s="73">
        <v>12098238</v>
      </c>
      <c r="W471" s="70"/>
      <c r="X471" s="70"/>
      <c r="Y471" s="73">
        <v>0</v>
      </c>
      <c r="Z471" s="73">
        <f t="shared" si="100"/>
        <v>12098238</v>
      </c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3">
        <f t="shared" si="101"/>
        <v>0</v>
      </c>
      <c r="AP471" s="70"/>
      <c r="AQ471" s="74">
        <f t="shared" si="102"/>
        <v>12098238</v>
      </c>
      <c r="AR471" s="70" t="s">
        <v>872</v>
      </c>
      <c r="AS471" s="70"/>
      <c r="AT471" s="70"/>
      <c r="AU471" s="70"/>
      <c r="AV471" s="70"/>
      <c r="AW471" s="70"/>
      <c r="AX471" s="70" t="s">
        <v>879</v>
      </c>
      <c r="AY471" s="70"/>
      <c r="AZ471" s="70"/>
      <c r="BA471" s="70"/>
      <c r="BB471" s="70"/>
      <c r="BC471" s="70"/>
      <c r="BD471" s="72">
        <v>1</v>
      </c>
      <c r="BE471" s="70" t="s">
        <v>80</v>
      </c>
      <c r="BF471" s="73"/>
      <c r="BG471" s="70"/>
      <c r="BH471" s="70">
        <f t="shared" si="103"/>
        <v>27</v>
      </c>
      <c r="BI471" s="70" t="s">
        <v>879</v>
      </c>
      <c r="BJ471" s="74">
        <f t="shared" si="104"/>
        <v>0</v>
      </c>
      <c r="BK471" s="70"/>
      <c r="BL471" s="70" t="s">
        <v>1446</v>
      </c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</row>
    <row r="472" spans="1:76" ht="18.75" customHeight="1" x14ac:dyDescent="0.4">
      <c r="A472" s="70">
        <v>491</v>
      </c>
      <c r="B472" s="70" t="s">
        <v>669</v>
      </c>
      <c r="C472" s="70"/>
      <c r="D472" s="70"/>
      <c r="E472" s="70" t="s">
        <v>875</v>
      </c>
      <c r="F472" s="70"/>
      <c r="G472" s="94">
        <v>2</v>
      </c>
      <c r="H472" s="94">
        <v>1</v>
      </c>
      <c r="I472" s="70" t="s">
        <v>669</v>
      </c>
      <c r="J472" s="70"/>
      <c r="K472" s="70"/>
      <c r="L472" s="70"/>
      <c r="M472" s="70">
        <v>0</v>
      </c>
      <c r="N472" s="71">
        <v>34789</v>
      </c>
      <c r="O472" s="72">
        <v>1</v>
      </c>
      <c r="P472" s="71"/>
      <c r="Q472" s="71">
        <f t="shared" si="96"/>
        <v>34789</v>
      </c>
      <c r="R472" s="70">
        <f t="shared" si="95"/>
        <v>1995</v>
      </c>
      <c r="S472" s="70">
        <f t="shared" si="97"/>
        <v>3</v>
      </c>
      <c r="T472" s="70">
        <f t="shared" si="98"/>
        <v>31</v>
      </c>
      <c r="U472" s="70">
        <f t="shared" si="99"/>
        <v>1994</v>
      </c>
      <c r="V472" s="73">
        <v>3350711</v>
      </c>
      <c r="W472" s="70"/>
      <c r="X472" s="70"/>
      <c r="Y472" s="73">
        <v>0</v>
      </c>
      <c r="Z472" s="73">
        <f t="shared" si="100"/>
        <v>3350711</v>
      </c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3">
        <f t="shared" si="101"/>
        <v>0</v>
      </c>
      <c r="AP472" s="70"/>
      <c r="AQ472" s="74">
        <f t="shared" si="102"/>
        <v>3350711</v>
      </c>
      <c r="AR472" s="70" t="s">
        <v>872</v>
      </c>
      <c r="AS472" s="70"/>
      <c r="AT472" s="70"/>
      <c r="AU472" s="70"/>
      <c r="AV472" s="70"/>
      <c r="AW472" s="70"/>
      <c r="AX472" s="70" t="s">
        <v>879</v>
      </c>
      <c r="AY472" s="70"/>
      <c r="AZ472" s="70"/>
      <c r="BA472" s="70"/>
      <c r="BB472" s="70"/>
      <c r="BC472" s="70"/>
      <c r="BD472" s="72">
        <v>1</v>
      </c>
      <c r="BE472" s="70" t="s">
        <v>80</v>
      </c>
      <c r="BF472" s="73"/>
      <c r="BG472" s="70"/>
      <c r="BH472" s="70">
        <f t="shared" si="103"/>
        <v>26</v>
      </c>
      <c r="BI472" s="70" t="s">
        <v>879</v>
      </c>
      <c r="BJ472" s="74">
        <f t="shared" si="104"/>
        <v>0</v>
      </c>
      <c r="BK472" s="70"/>
      <c r="BL472" s="70" t="s">
        <v>1447</v>
      </c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</row>
    <row r="473" spans="1:76" ht="18.75" customHeight="1" x14ac:dyDescent="0.4">
      <c r="A473" s="70">
        <v>492</v>
      </c>
      <c r="B473" s="70" t="s">
        <v>670</v>
      </c>
      <c r="C473" s="70"/>
      <c r="D473" s="70"/>
      <c r="E473" s="70" t="s">
        <v>875</v>
      </c>
      <c r="F473" s="70"/>
      <c r="G473" s="94">
        <v>2</v>
      </c>
      <c r="H473" s="94">
        <v>1</v>
      </c>
      <c r="I473" s="70" t="s">
        <v>670</v>
      </c>
      <c r="J473" s="70"/>
      <c r="K473" s="70"/>
      <c r="L473" s="70"/>
      <c r="M473" s="70">
        <v>0</v>
      </c>
      <c r="N473" s="71">
        <v>35155</v>
      </c>
      <c r="O473" s="72">
        <v>1</v>
      </c>
      <c r="P473" s="71"/>
      <c r="Q473" s="71">
        <f t="shared" si="96"/>
        <v>35155</v>
      </c>
      <c r="R473" s="70">
        <f t="shared" si="95"/>
        <v>1996</v>
      </c>
      <c r="S473" s="70">
        <f t="shared" si="97"/>
        <v>3</v>
      </c>
      <c r="T473" s="70">
        <f t="shared" si="98"/>
        <v>31</v>
      </c>
      <c r="U473" s="70">
        <f t="shared" si="99"/>
        <v>1995</v>
      </c>
      <c r="V473" s="73">
        <v>3815528</v>
      </c>
      <c r="W473" s="70"/>
      <c r="X473" s="70"/>
      <c r="Y473" s="73">
        <v>0</v>
      </c>
      <c r="Z473" s="73">
        <f t="shared" si="100"/>
        <v>3815528</v>
      </c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3">
        <f t="shared" si="101"/>
        <v>0</v>
      </c>
      <c r="AP473" s="70"/>
      <c r="AQ473" s="74">
        <f t="shared" si="102"/>
        <v>3815528</v>
      </c>
      <c r="AR473" s="70" t="s">
        <v>872</v>
      </c>
      <c r="AS473" s="70"/>
      <c r="AT473" s="70"/>
      <c r="AU473" s="70"/>
      <c r="AV473" s="70"/>
      <c r="AW473" s="70"/>
      <c r="AX473" s="70" t="s">
        <v>879</v>
      </c>
      <c r="AY473" s="70"/>
      <c r="AZ473" s="70"/>
      <c r="BA473" s="70"/>
      <c r="BB473" s="70"/>
      <c r="BC473" s="70"/>
      <c r="BD473" s="72">
        <v>1</v>
      </c>
      <c r="BE473" s="70" t="s">
        <v>80</v>
      </c>
      <c r="BF473" s="73"/>
      <c r="BG473" s="70"/>
      <c r="BH473" s="70">
        <f t="shared" si="103"/>
        <v>25</v>
      </c>
      <c r="BI473" s="70" t="s">
        <v>879</v>
      </c>
      <c r="BJ473" s="74">
        <f t="shared" si="104"/>
        <v>0</v>
      </c>
      <c r="BK473" s="70"/>
      <c r="BL473" s="70" t="s">
        <v>1448</v>
      </c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</row>
    <row r="474" spans="1:76" ht="18.75" customHeight="1" x14ac:dyDescent="0.4">
      <c r="A474" s="70">
        <v>493</v>
      </c>
      <c r="B474" s="70" t="s">
        <v>671</v>
      </c>
      <c r="C474" s="70"/>
      <c r="D474" s="70"/>
      <c r="E474" s="70" t="s">
        <v>875</v>
      </c>
      <c r="F474" s="70"/>
      <c r="G474" s="94">
        <v>2</v>
      </c>
      <c r="H474" s="94">
        <v>1</v>
      </c>
      <c r="I474" s="70" t="s">
        <v>671</v>
      </c>
      <c r="J474" s="70"/>
      <c r="K474" s="70"/>
      <c r="L474" s="70"/>
      <c r="M474" s="70">
        <v>0</v>
      </c>
      <c r="N474" s="71">
        <v>35885</v>
      </c>
      <c r="O474" s="72">
        <v>1</v>
      </c>
      <c r="P474" s="71"/>
      <c r="Q474" s="71">
        <f t="shared" si="96"/>
        <v>35885</v>
      </c>
      <c r="R474" s="70">
        <f t="shared" si="95"/>
        <v>1998</v>
      </c>
      <c r="S474" s="70">
        <f t="shared" si="97"/>
        <v>3</v>
      </c>
      <c r="T474" s="70">
        <f t="shared" si="98"/>
        <v>31</v>
      </c>
      <c r="U474" s="70">
        <f t="shared" si="99"/>
        <v>1997</v>
      </c>
      <c r="V474" s="73">
        <v>103667491</v>
      </c>
      <c r="W474" s="70"/>
      <c r="X474" s="70"/>
      <c r="Y474" s="73">
        <v>0</v>
      </c>
      <c r="Z474" s="73">
        <f t="shared" si="100"/>
        <v>103667491</v>
      </c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3">
        <f t="shared" si="101"/>
        <v>0</v>
      </c>
      <c r="AP474" s="70"/>
      <c r="AQ474" s="74">
        <f t="shared" si="102"/>
        <v>103667491</v>
      </c>
      <c r="AR474" s="70" t="s">
        <v>872</v>
      </c>
      <c r="AS474" s="70"/>
      <c r="AT474" s="70"/>
      <c r="AU474" s="70"/>
      <c r="AV474" s="70"/>
      <c r="AW474" s="70"/>
      <c r="AX474" s="70" t="s">
        <v>879</v>
      </c>
      <c r="AY474" s="70"/>
      <c r="AZ474" s="70"/>
      <c r="BA474" s="70"/>
      <c r="BB474" s="70"/>
      <c r="BC474" s="70"/>
      <c r="BD474" s="72">
        <v>1</v>
      </c>
      <c r="BE474" s="70" t="s">
        <v>80</v>
      </c>
      <c r="BF474" s="73"/>
      <c r="BG474" s="70"/>
      <c r="BH474" s="70">
        <f t="shared" si="103"/>
        <v>23</v>
      </c>
      <c r="BI474" s="70" t="s">
        <v>879</v>
      </c>
      <c r="BJ474" s="74">
        <f t="shared" si="104"/>
        <v>0</v>
      </c>
      <c r="BK474" s="70"/>
      <c r="BL474" s="70" t="s">
        <v>1449</v>
      </c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</row>
    <row r="475" spans="1:76" ht="18.75" customHeight="1" x14ac:dyDescent="0.4">
      <c r="A475" s="70">
        <v>494</v>
      </c>
      <c r="B475" s="70" t="s">
        <v>672</v>
      </c>
      <c r="C475" s="70"/>
      <c r="D475" s="70"/>
      <c r="E475" s="70" t="s">
        <v>875</v>
      </c>
      <c r="F475" s="70"/>
      <c r="G475" s="94">
        <v>2</v>
      </c>
      <c r="H475" s="94">
        <v>1</v>
      </c>
      <c r="I475" s="70" t="s">
        <v>672</v>
      </c>
      <c r="J475" s="70"/>
      <c r="K475" s="70"/>
      <c r="L475" s="70"/>
      <c r="M475" s="70">
        <v>0</v>
      </c>
      <c r="N475" s="71">
        <v>36250</v>
      </c>
      <c r="O475" s="72">
        <v>1</v>
      </c>
      <c r="P475" s="71"/>
      <c r="Q475" s="71">
        <f t="shared" si="96"/>
        <v>36250</v>
      </c>
      <c r="R475" s="70">
        <f t="shared" si="95"/>
        <v>1999</v>
      </c>
      <c r="S475" s="70">
        <f t="shared" si="97"/>
        <v>3</v>
      </c>
      <c r="T475" s="70">
        <f t="shared" si="98"/>
        <v>31</v>
      </c>
      <c r="U475" s="70">
        <f t="shared" si="99"/>
        <v>1998</v>
      </c>
      <c r="V475" s="73">
        <v>50524915</v>
      </c>
      <c r="W475" s="70"/>
      <c r="X475" s="70"/>
      <c r="Y475" s="73">
        <v>0</v>
      </c>
      <c r="Z475" s="73">
        <f t="shared" si="100"/>
        <v>50524915</v>
      </c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3">
        <f t="shared" si="101"/>
        <v>0</v>
      </c>
      <c r="AP475" s="70"/>
      <c r="AQ475" s="74">
        <f t="shared" si="102"/>
        <v>50524915</v>
      </c>
      <c r="AR475" s="70" t="s">
        <v>872</v>
      </c>
      <c r="AS475" s="70"/>
      <c r="AT475" s="70"/>
      <c r="AU475" s="70"/>
      <c r="AV475" s="70"/>
      <c r="AW475" s="70"/>
      <c r="AX475" s="70" t="s">
        <v>879</v>
      </c>
      <c r="AY475" s="70"/>
      <c r="AZ475" s="70"/>
      <c r="BA475" s="70"/>
      <c r="BB475" s="70"/>
      <c r="BC475" s="70"/>
      <c r="BD475" s="72">
        <v>1</v>
      </c>
      <c r="BE475" s="70" t="s">
        <v>80</v>
      </c>
      <c r="BF475" s="73"/>
      <c r="BG475" s="70"/>
      <c r="BH475" s="70">
        <f t="shared" si="103"/>
        <v>22</v>
      </c>
      <c r="BI475" s="70" t="s">
        <v>879</v>
      </c>
      <c r="BJ475" s="74">
        <f t="shared" si="104"/>
        <v>0</v>
      </c>
      <c r="BK475" s="70"/>
      <c r="BL475" s="70" t="s">
        <v>1450</v>
      </c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</row>
    <row r="476" spans="1:76" ht="18.75" customHeight="1" x14ac:dyDescent="0.4">
      <c r="A476" s="70">
        <v>495</v>
      </c>
      <c r="B476" s="70" t="s">
        <v>673</v>
      </c>
      <c r="C476" s="70"/>
      <c r="D476" s="70"/>
      <c r="E476" s="70" t="s">
        <v>875</v>
      </c>
      <c r="F476" s="70"/>
      <c r="G476" s="94">
        <v>2</v>
      </c>
      <c r="H476" s="94">
        <v>1</v>
      </c>
      <c r="I476" s="70" t="s">
        <v>673</v>
      </c>
      <c r="J476" s="70"/>
      <c r="K476" s="70"/>
      <c r="L476" s="70"/>
      <c r="M476" s="70">
        <v>0</v>
      </c>
      <c r="N476" s="71">
        <v>36616</v>
      </c>
      <c r="O476" s="72">
        <v>1</v>
      </c>
      <c r="P476" s="71"/>
      <c r="Q476" s="71">
        <f t="shared" si="96"/>
        <v>36616</v>
      </c>
      <c r="R476" s="70">
        <f t="shared" si="95"/>
        <v>2000</v>
      </c>
      <c r="S476" s="70">
        <f t="shared" si="97"/>
        <v>3</v>
      </c>
      <c r="T476" s="70">
        <f t="shared" si="98"/>
        <v>31</v>
      </c>
      <c r="U476" s="70">
        <f t="shared" si="99"/>
        <v>1999</v>
      </c>
      <c r="V476" s="73">
        <v>25118238</v>
      </c>
      <c r="W476" s="70"/>
      <c r="X476" s="70"/>
      <c r="Y476" s="73">
        <v>0</v>
      </c>
      <c r="Z476" s="73">
        <f t="shared" si="100"/>
        <v>25118238</v>
      </c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3">
        <f t="shared" si="101"/>
        <v>0</v>
      </c>
      <c r="AP476" s="70"/>
      <c r="AQ476" s="74">
        <f t="shared" si="102"/>
        <v>25118238</v>
      </c>
      <c r="AR476" s="70" t="s">
        <v>872</v>
      </c>
      <c r="AS476" s="70"/>
      <c r="AT476" s="70"/>
      <c r="AU476" s="70"/>
      <c r="AV476" s="70"/>
      <c r="AW476" s="70"/>
      <c r="AX476" s="70" t="s">
        <v>879</v>
      </c>
      <c r="AY476" s="70"/>
      <c r="AZ476" s="70"/>
      <c r="BA476" s="70"/>
      <c r="BB476" s="70"/>
      <c r="BC476" s="70"/>
      <c r="BD476" s="72">
        <v>1</v>
      </c>
      <c r="BE476" s="70" t="s">
        <v>80</v>
      </c>
      <c r="BF476" s="73"/>
      <c r="BG476" s="70"/>
      <c r="BH476" s="70">
        <f t="shared" si="103"/>
        <v>21</v>
      </c>
      <c r="BI476" s="70" t="s">
        <v>879</v>
      </c>
      <c r="BJ476" s="74">
        <f t="shared" si="104"/>
        <v>0</v>
      </c>
      <c r="BK476" s="70"/>
      <c r="BL476" s="70" t="s">
        <v>1451</v>
      </c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</row>
    <row r="477" spans="1:76" ht="18.75" customHeight="1" x14ac:dyDescent="0.4">
      <c r="A477" s="70">
        <v>496</v>
      </c>
      <c r="B477" s="70" t="s">
        <v>674</v>
      </c>
      <c r="C477" s="70"/>
      <c r="D477" s="70"/>
      <c r="E477" s="70" t="s">
        <v>875</v>
      </c>
      <c r="F477" s="70"/>
      <c r="G477" s="94">
        <v>2</v>
      </c>
      <c r="H477" s="94">
        <v>1</v>
      </c>
      <c r="I477" s="70" t="s">
        <v>674</v>
      </c>
      <c r="J477" s="70"/>
      <c r="K477" s="70"/>
      <c r="L477" s="70"/>
      <c r="M477" s="70">
        <v>0</v>
      </c>
      <c r="N477" s="71">
        <v>36981</v>
      </c>
      <c r="O477" s="72">
        <v>1</v>
      </c>
      <c r="P477" s="71"/>
      <c r="Q477" s="71">
        <f t="shared" si="96"/>
        <v>36981</v>
      </c>
      <c r="R477" s="70">
        <f t="shared" si="95"/>
        <v>2001</v>
      </c>
      <c r="S477" s="70">
        <f t="shared" si="97"/>
        <v>3</v>
      </c>
      <c r="T477" s="70">
        <f t="shared" si="98"/>
        <v>31</v>
      </c>
      <c r="U477" s="70">
        <f t="shared" si="99"/>
        <v>2000</v>
      </c>
      <c r="V477" s="73">
        <v>5138600</v>
      </c>
      <c r="W477" s="70"/>
      <c r="X477" s="70"/>
      <c r="Y477" s="73">
        <v>0</v>
      </c>
      <c r="Z477" s="73">
        <f t="shared" si="100"/>
        <v>5138600</v>
      </c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3">
        <f t="shared" si="101"/>
        <v>0</v>
      </c>
      <c r="AP477" s="70"/>
      <c r="AQ477" s="74">
        <f t="shared" si="102"/>
        <v>5138600</v>
      </c>
      <c r="AR477" s="70" t="s">
        <v>872</v>
      </c>
      <c r="AS477" s="70"/>
      <c r="AT477" s="70"/>
      <c r="AU477" s="70"/>
      <c r="AV477" s="70"/>
      <c r="AW477" s="70"/>
      <c r="AX477" s="70" t="s">
        <v>879</v>
      </c>
      <c r="AY477" s="70"/>
      <c r="AZ477" s="70"/>
      <c r="BA477" s="70"/>
      <c r="BB477" s="70"/>
      <c r="BC477" s="70"/>
      <c r="BD477" s="72">
        <v>1</v>
      </c>
      <c r="BE477" s="70" t="s">
        <v>80</v>
      </c>
      <c r="BF477" s="73"/>
      <c r="BG477" s="70"/>
      <c r="BH477" s="70">
        <f t="shared" si="103"/>
        <v>20</v>
      </c>
      <c r="BI477" s="70" t="s">
        <v>879</v>
      </c>
      <c r="BJ477" s="74">
        <f t="shared" si="104"/>
        <v>0</v>
      </c>
      <c r="BK477" s="70"/>
      <c r="BL477" s="70" t="s">
        <v>1452</v>
      </c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</row>
    <row r="478" spans="1:76" ht="18.75" customHeight="1" x14ac:dyDescent="0.4">
      <c r="A478" s="70">
        <v>497</v>
      </c>
      <c r="B478" s="70" t="s">
        <v>675</v>
      </c>
      <c r="C478" s="70"/>
      <c r="D478" s="70"/>
      <c r="E478" s="70" t="s">
        <v>875</v>
      </c>
      <c r="F478" s="70"/>
      <c r="G478" s="94">
        <v>2</v>
      </c>
      <c r="H478" s="94">
        <v>1</v>
      </c>
      <c r="I478" s="70" t="s">
        <v>675</v>
      </c>
      <c r="J478" s="70"/>
      <c r="K478" s="70"/>
      <c r="L478" s="70"/>
      <c r="M478" s="70">
        <v>0</v>
      </c>
      <c r="N478" s="71">
        <v>37346</v>
      </c>
      <c r="O478" s="72">
        <v>1</v>
      </c>
      <c r="P478" s="71"/>
      <c r="Q478" s="71">
        <f t="shared" si="96"/>
        <v>37346</v>
      </c>
      <c r="R478" s="70">
        <f t="shared" si="95"/>
        <v>2002</v>
      </c>
      <c r="S478" s="70">
        <f t="shared" si="97"/>
        <v>3</v>
      </c>
      <c r="T478" s="70">
        <f t="shared" si="98"/>
        <v>31</v>
      </c>
      <c r="U478" s="70">
        <f t="shared" si="99"/>
        <v>2001</v>
      </c>
      <c r="V478" s="73">
        <v>10086528</v>
      </c>
      <c r="W478" s="70"/>
      <c r="X478" s="70"/>
      <c r="Y478" s="73">
        <v>0</v>
      </c>
      <c r="Z478" s="73">
        <f t="shared" si="100"/>
        <v>10086528</v>
      </c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3">
        <f t="shared" si="101"/>
        <v>0</v>
      </c>
      <c r="AP478" s="70"/>
      <c r="AQ478" s="74">
        <f t="shared" si="102"/>
        <v>10086528</v>
      </c>
      <c r="AR478" s="70" t="s">
        <v>872</v>
      </c>
      <c r="AS478" s="70"/>
      <c r="AT478" s="70"/>
      <c r="AU478" s="70"/>
      <c r="AV478" s="70"/>
      <c r="AW478" s="70"/>
      <c r="AX478" s="70" t="s">
        <v>879</v>
      </c>
      <c r="AY478" s="70"/>
      <c r="AZ478" s="70"/>
      <c r="BA478" s="70"/>
      <c r="BB478" s="70"/>
      <c r="BC478" s="70"/>
      <c r="BD478" s="72">
        <v>1</v>
      </c>
      <c r="BE478" s="70" t="s">
        <v>80</v>
      </c>
      <c r="BF478" s="73"/>
      <c r="BG478" s="70"/>
      <c r="BH478" s="70">
        <f t="shared" si="103"/>
        <v>19</v>
      </c>
      <c r="BI478" s="70" t="s">
        <v>879</v>
      </c>
      <c r="BJ478" s="74">
        <f t="shared" si="104"/>
        <v>0</v>
      </c>
      <c r="BK478" s="70"/>
      <c r="BL478" s="70" t="s">
        <v>1453</v>
      </c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</row>
    <row r="479" spans="1:76" ht="18.75" customHeight="1" x14ac:dyDescent="0.4">
      <c r="A479" s="70">
        <v>498</v>
      </c>
      <c r="B479" s="70" t="s">
        <v>676</v>
      </c>
      <c r="C479" s="70"/>
      <c r="D479" s="70"/>
      <c r="E479" s="70" t="s">
        <v>875</v>
      </c>
      <c r="F479" s="70"/>
      <c r="G479" s="94">
        <v>2</v>
      </c>
      <c r="H479" s="94">
        <v>1</v>
      </c>
      <c r="I479" s="70" t="s">
        <v>676</v>
      </c>
      <c r="J479" s="70"/>
      <c r="K479" s="70"/>
      <c r="L479" s="70"/>
      <c r="M479" s="70">
        <v>0</v>
      </c>
      <c r="N479" s="71">
        <v>37711</v>
      </c>
      <c r="O479" s="72">
        <v>1</v>
      </c>
      <c r="P479" s="71"/>
      <c r="Q479" s="71">
        <f t="shared" si="96"/>
        <v>37711</v>
      </c>
      <c r="R479" s="70">
        <f t="shared" si="95"/>
        <v>2003</v>
      </c>
      <c r="S479" s="70">
        <f t="shared" si="97"/>
        <v>3</v>
      </c>
      <c r="T479" s="70">
        <f t="shared" si="98"/>
        <v>31</v>
      </c>
      <c r="U479" s="70">
        <f t="shared" si="99"/>
        <v>2002</v>
      </c>
      <c r="V479" s="73">
        <v>4134203</v>
      </c>
      <c r="W479" s="70"/>
      <c r="X479" s="70"/>
      <c r="Y479" s="73">
        <v>0</v>
      </c>
      <c r="Z479" s="73">
        <f t="shared" si="100"/>
        <v>4134203</v>
      </c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3">
        <f t="shared" si="101"/>
        <v>0</v>
      </c>
      <c r="AP479" s="70"/>
      <c r="AQ479" s="74">
        <f t="shared" si="102"/>
        <v>4134203</v>
      </c>
      <c r="AR479" s="70" t="s">
        <v>872</v>
      </c>
      <c r="AS479" s="70"/>
      <c r="AT479" s="70"/>
      <c r="AU479" s="70"/>
      <c r="AV479" s="70"/>
      <c r="AW479" s="70"/>
      <c r="AX479" s="70" t="s">
        <v>879</v>
      </c>
      <c r="AY479" s="70"/>
      <c r="AZ479" s="70"/>
      <c r="BA479" s="70"/>
      <c r="BB479" s="70"/>
      <c r="BC479" s="70"/>
      <c r="BD479" s="72">
        <v>1</v>
      </c>
      <c r="BE479" s="70" t="s">
        <v>80</v>
      </c>
      <c r="BF479" s="73"/>
      <c r="BG479" s="70"/>
      <c r="BH479" s="70">
        <f t="shared" si="103"/>
        <v>18</v>
      </c>
      <c r="BI479" s="70" t="s">
        <v>879</v>
      </c>
      <c r="BJ479" s="74">
        <f t="shared" si="104"/>
        <v>0</v>
      </c>
      <c r="BK479" s="70"/>
      <c r="BL479" s="70" t="s">
        <v>1454</v>
      </c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</row>
    <row r="480" spans="1:76" ht="18.75" customHeight="1" x14ac:dyDescent="0.4">
      <c r="A480" s="70">
        <v>499</v>
      </c>
      <c r="B480" s="70" t="s">
        <v>677</v>
      </c>
      <c r="C480" s="70"/>
      <c r="D480" s="70"/>
      <c r="E480" s="70" t="s">
        <v>875</v>
      </c>
      <c r="F480" s="70"/>
      <c r="G480" s="94">
        <v>2</v>
      </c>
      <c r="H480" s="94">
        <v>1</v>
      </c>
      <c r="I480" s="70" t="s">
        <v>677</v>
      </c>
      <c r="J480" s="70"/>
      <c r="K480" s="70"/>
      <c r="L480" s="70"/>
      <c r="M480" s="70">
        <v>0</v>
      </c>
      <c r="N480" s="71">
        <v>38077</v>
      </c>
      <c r="O480" s="72">
        <v>1</v>
      </c>
      <c r="P480" s="71"/>
      <c r="Q480" s="71">
        <f t="shared" si="96"/>
        <v>38077</v>
      </c>
      <c r="R480" s="70">
        <f t="shared" si="95"/>
        <v>2004</v>
      </c>
      <c r="S480" s="70">
        <f t="shared" si="97"/>
        <v>3</v>
      </c>
      <c r="T480" s="70">
        <f t="shared" si="98"/>
        <v>31</v>
      </c>
      <c r="U480" s="70">
        <f t="shared" si="99"/>
        <v>2003</v>
      </c>
      <c r="V480" s="73">
        <v>10192178</v>
      </c>
      <c r="W480" s="70"/>
      <c r="X480" s="70"/>
      <c r="Y480" s="73">
        <v>0</v>
      </c>
      <c r="Z480" s="73">
        <f t="shared" si="100"/>
        <v>10192178</v>
      </c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3">
        <f t="shared" si="101"/>
        <v>0</v>
      </c>
      <c r="AP480" s="70"/>
      <c r="AQ480" s="74">
        <f t="shared" si="102"/>
        <v>10192178</v>
      </c>
      <c r="AR480" s="70" t="s">
        <v>872</v>
      </c>
      <c r="AS480" s="70"/>
      <c r="AT480" s="70"/>
      <c r="AU480" s="70"/>
      <c r="AV480" s="70"/>
      <c r="AW480" s="70"/>
      <c r="AX480" s="70" t="s">
        <v>879</v>
      </c>
      <c r="AY480" s="70"/>
      <c r="AZ480" s="70"/>
      <c r="BA480" s="70"/>
      <c r="BB480" s="70"/>
      <c r="BC480" s="70"/>
      <c r="BD480" s="72">
        <v>1</v>
      </c>
      <c r="BE480" s="70" t="s">
        <v>80</v>
      </c>
      <c r="BF480" s="73"/>
      <c r="BG480" s="70"/>
      <c r="BH480" s="70">
        <f t="shared" si="103"/>
        <v>17</v>
      </c>
      <c r="BI480" s="70" t="s">
        <v>879</v>
      </c>
      <c r="BJ480" s="74">
        <f t="shared" si="104"/>
        <v>0</v>
      </c>
      <c r="BK480" s="70"/>
      <c r="BL480" s="70" t="s">
        <v>1455</v>
      </c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</row>
    <row r="481" spans="1:76" ht="18.75" customHeight="1" x14ac:dyDescent="0.4">
      <c r="A481" s="70">
        <v>500</v>
      </c>
      <c r="B481" s="70" t="s">
        <v>678</v>
      </c>
      <c r="C481" s="70"/>
      <c r="D481" s="70"/>
      <c r="E481" s="70" t="s">
        <v>875</v>
      </c>
      <c r="F481" s="70"/>
      <c r="G481" s="94">
        <v>2</v>
      </c>
      <c r="H481" s="94">
        <v>1</v>
      </c>
      <c r="I481" s="70" t="s">
        <v>678</v>
      </c>
      <c r="J481" s="70"/>
      <c r="K481" s="70"/>
      <c r="L481" s="70"/>
      <c r="M481" s="70">
        <v>0</v>
      </c>
      <c r="N481" s="71">
        <v>38442</v>
      </c>
      <c r="O481" s="72">
        <v>1</v>
      </c>
      <c r="P481" s="71"/>
      <c r="Q481" s="71">
        <f t="shared" si="96"/>
        <v>38442</v>
      </c>
      <c r="R481" s="70">
        <f t="shared" si="95"/>
        <v>2005</v>
      </c>
      <c r="S481" s="70">
        <f t="shared" si="97"/>
        <v>3</v>
      </c>
      <c r="T481" s="70">
        <f t="shared" si="98"/>
        <v>31</v>
      </c>
      <c r="U481" s="70">
        <f t="shared" si="99"/>
        <v>2004</v>
      </c>
      <c r="V481" s="73">
        <v>4586523</v>
      </c>
      <c r="W481" s="70"/>
      <c r="X481" s="70"/>
      <c r="Y481" s="73">
        <v>0</v>
      </c>
      <c r="Z481" s="73">
        <f t="shared" si="100"/>
        <v>4586523</v>
      </c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3">
        <f t="shared" si="101"/>
        <v>0</v>
      </c>
      <c r="AP481" s="70"/>
      <c r="AQ481" s="74">
        <f t="shared" si="102"/>
        <v>4586523</v>
      </c>
      <c r="AR481" s="70" t="s">
        <v>872</v>
      </c>
      <c r="AS481" s="70"/>
      <c r="AT481" s="70"/>
      <c r="AU481" s="70"/>
      <c r="AV481" s="70"/>
      <c r="AW481" s="70"/>
      <c r="AX481" s="70" t="s">
        <v>879</v>
      </c>
      <c r="AY481" s="70"/>
      <c r="AZ481" s="70"/>
      <c r="BA481" s="70"/>
      <c r="BB481" s="70"/>
      <c r="BC481" s="70"/>
      <c r="BD481" s="72">
        <v>1</v>
      </c>
      <c r="BE481" s="70" t="s">
        <v>80</v>
      </c>
      <c r="BF481" s="73"/>
      <c r="BG481" s="70"/>
      <c r="BH481" s="70">
        <f t="shared" si="103"/>
        <v>16</v>
      </c>
      <c r="BI481" s="70" t="s">
        <v>879</v>
      </c>
      <c r="BJ481" s="74">
        <f t="shared" si="104"/>
        <v>0</v>
      </c>
      <c r="BK481" s="70"/>
      <c r="BL481" s="70" t="s">
        <v>1456</v>
      </c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</row>
    <row r="482" spans="1:76" ht="18.75" customHeight="1" x14ac:dyDescent="0.4">
      <c r="A482" s="70">
        <v>501</v>
      </c>
      <c r="B482" s="70" t="s">
        <v>679</v>
      </c>
      <c r="C482" s="70"/>
      <c r="D482" s="70"/>
      <c r="E482" s="70" t="s">
        <v>875</v>
      </c>
      <c r="F482" s="70"/>
      <c r="G482" s="94">
        <v>2</v>
      </c>
      <c r="H482" s="94">
        <v>1</v>
      </c>
      <c r="I482" s="70" t="s">
        <v>679</v>
      </c>
      <c r="J482" s="70"/>
      <c r="K482" s="70"/>
      <c r="L482" s="70"/>
      <c r="M482" s="70">
        <v>0</v>
      </c>
      <c r="N482" s="71">
        <v>38807</v>
      </c>
      <c r="O482" s="72">
        <v>1</v>
      </c>
      <c r="P482" s="71"/>
      <c r="Q482" s="71">
        <f t="shared" si="96"/>
        <v>38807</v>
      </c>
      <c r="R482" s="70">
        <f t="shared" si="95"/>
        <v>2006</v>
      </c>
      <c r="S482" s="70">
        <f t="shared" si="97"/>
        <v>3</v>
      </c>
      <c r="T482" s="70">
        <f t="shared" si="98"/>
        <v>31</v>
      </c>
      <c r="U482" s="70">
        <f t="shared" si="99"/>
        <v>2005</v>
      </c>
      <c r="V482" s="73">
        <v>25003617</v>
      </c>
      <c r="W482" s="70"/>
      <c r="X482" s="70"/>
      <c r="Y482" s="73">
        <v>0</v>
      </c>
      <c r="Z482" s="73">
        <f t="shared" si="100"/>
        <v>25003617</v>
      </c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3">
        <f t="shared" si="101"/>
        <v>0</v>
      </c>
      <c r="AP482" s="70"/>
      <c r="AQ482" s="74">
        <f t="shared" si="102"/>
        <v>25003617</v>
      </c>
      <c r="AR482" s="70" t="s">
        <v>872</v>
      </c>
      <c r="AS482" s="70"/>
      <c r="AT482" s="70"/>
      <c r="AU482" s="70"/>
      <c r="AV482" s="70"/>
      <c r="AW482" s="70"/>
      <c r="AX482" s="70" t="s">
        <v>879</v>
      </c>
      <c r="AY482" s="70"/>
      <c r="AZ482" s="70"/>
      <c r="BA482" s="70"/>
      <c r="BB482" s="70"/>
      <c r="BC482" s="70"/>
      <c r="BD482" s="72">
        <v>1</v>
      </c>
      <c r="BE482" s="70" t="s">
        <v>80</v>
      </c>
      <c r="BF482" s="73"/>
      <c r="BG482" s="70"/>
      <c r="BH482" s="70">
        <f t="shared" si="103"/>
        <v>15</v>
      </c>
      <c r="BI482" s="70" t="s">
        <v>879</v>
      </c>
      <c r="BJ482" s="74">
        <f t="shared" si="104"/>
        <v>0</v>
      </c>
      <c r="BK482" s="70"/>
      <c r="BL482" s="70" t="s">
        <v>1457</v>
      </c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</row>
    <row r="483" spans="1:76" ht="18.75" customHeight="1" x14ac:dyDescent="0.4">
      <c r="A483" s="70">
        <v>502</v>
      </c>
      <c r="B483" s="70" t="s">
        <v>680</v>
      </c>
      <c r="C483" s="70"/>
      <c r="D483" s="70"/>
      <c r="E483" s="70" t="s">
        <v>875</v>
      </c>
      <c r="F483" s="70"/>
      <c r="G483" s="94">
        <v>2</v>
      </c>
      <c r="H483" s="94">
        <v>1</v>
      </c>
      <c r="I483" s="70" t="s">
        <v>680</v>
      </c>
      <c r="J483" s="70"/>
      <c r="K483" s="70"/>
      <c r="L483" s="70"/>
      <c r="M483" s="70">
        <v>0</v>
      </c>
      <c r="N483" s="71">
        <v>39172</v>
      </c>
      <c r="O483" s="72">
        <v>1</v>
      </c>
      <c r="P483" s="71"/>
      <c r="Q483" s="71">
        <f t="shared" si="96"/>
        <v>39172</v>
      </c>
      <c r="R483" s="70">
        <f t="shared" si="95"/>
        <v>2007</v>
      </c>
      <c r="S483" s="70">
        <f t="shared" si="97"/>
        <v>3</v>
      </c>
      <c r="T483" s="70">
        <f t="shared" si="98"/>
        <v>31</v>
      </c>
      <c r="U483" s="70">
        <f t="shared" si="99"/>
        <v>2006</v>
      </c>
      <c r="V483" s="73">
        <v>13888172</v>
      </c>
      <c r="W483" s="70"/>
      <c r="X483" s="70"/>
      <c r="Y483" s="73">
        <v>0</v>
      </c>
      <c r="Z483" s="73">
        <f t="shared" si="100"/>
        <v>13888172</v>
      </c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3">
        <f t="shared" si="101"/>
        <v>0</v>
      </c>
      <c r="AP483" s="70"/>
      <c r="AQ483" s="74">
        <f t="shared" si="102"/>
        <v>13888172</v>
      </c>
      <c r="AR483" s="70" t="s">
        <v>872</v>
      </c>
      <c r="AS483" s="70"/>
      <c r="AT483" s="70"/>
      <c r="AU483" s="70"/>
      <c r="AV483" s="70"/>
      <c r="AW483" s="70"/>
      <c r="AX483" s="70" t="s">
        <v>879</v>
      </c>
      <c r="AY483" s="70"/>
      <c r="AZ483" s="70"/>
      <c r="BA483" s="70"/>
      <c r="BB483" s="70"/>
      <c r="BC483" s="70"/>
      <c r="BD483" s="72">
        <v>1</v>
      </c>
      <c r="BE483" s="70" t="s">
        <v>80</v>
      </c>
      <c r="BF483" s="73"/>
      <c r="BG483" s="70"/>
      <c r="BH483" s="70">
        <f t="shared" si="103"/>
        <v>14</v>
      </c>
      <c r="BI483" s="70" t="s">
        <v>879</v>
      </c>
      <c r="BJ483" s="74">
        <f t="shared" si="104"/>
        <v>0</v>
      </c>
      <c r="BK483" s="70"/>
      <c r="BL483" s="70" t="s">
        <v>1458</v>
      </c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</row>
    <row r="484" spans="1:76" ht="18.75" customHeight="1" x14ac:dyDescent="0.4">
      <c r="A484" s="70">
        <v>503</v>
      </c>
      <c r="B484" s="70" t="s">
        <v>681</v>
      </c>
      <c r="C484" s="70"/>
      <c r="D484" s="70"/>
      <c r="E484" s="70" t="s">
        <v>875</v>
      </c>
      <c r="F484" s="70"/>
      <c r="G484" s="94">
        <v>2</v>
      </c>
      <c r="H484" s="94">
        <v>1</v>
      </c>
      <c r="I484" s="70" t="s">
        <v>681</v>
      </c>
      <c r="J484" s="70"/>
      <c r="K484" s="70"/>
      <c r="L484" s="70"/>
      <c r="M484" s="70">
        <v>0</v>
      </c>
      <c r="N484" s="71">
        <v>39538</v>
      </c>
      <c r="O484" s="72">
        <v>1</v>
      </c>
      <c r="P484" s="71"/>
      <c r="Q484" s="71">
        <f t="shared" si="96"/>
        <v>39538</v>
      </c>
      <c r="R484" s="70">
        <f t="shared" si="95"/>
        <v>2008</v>
      </c>
      <c r="S484" s="70">
        <f t="shared" si="97"/>
        <v>3</v>
      </c>
      <c r="T484" s="70">
        <f t="shared" si="98"/>
        <v>31</v>
      </c>
      <c r="U484" s="70">
        <f t="shared" si="99"/>
        <v>2007</v>
      </c>
      <c r="V484" s="73">
        <v>11653398</v>
      </c>
      <c r="W484" s="70"/>
      <c r="X484" s="70"/>
      <c r="Y484" s="73">
        <v>0</v>
      </c>
      <c r="Z484" s="73">
        <f t="shared" si="100"/>
        <v>11653398</v>
      </c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3">
        <f t="shared" si="101"/>
        <v>0</v>
      </c>
      <c r="AP484" s="70"/>
      <c r="AQ484" s="74">
        <f t="shared" si="102"/>
        <v>11653398</v>
      </c>
      <c r="AR484" s="70" t="s">
        <v>872</v>
      </c>
      <c r="AS484" s="70"/>
      <c r="AT484" s="70"/>
      <c r="AU484" s="70"/>
      <c r="AV484" s="70"/>
      <c r="AW484" s="70"/>
      <c r="AX484" s="70" t="s">
        <v>879</v>
      </c>
      <c r="AY484" s="70"/>
      <c r="AZ484" s="70"/>
      <c r="BA484" s="70"/>
      <c r="BB484" s="70"/>
      <c r="BC484" s="70"/>
      <c r="BD484" s="72">
        <v>1</v>
      </c>
      <c r="BE484" s="70" t="s">
        <v>80</v>
      </c>
      <c r="BF484" s="73"/>
      <c r="BG484" s="70"/>
      <c r="BH484" s="70">
        <f t="shared" si="103"/>
        <v>13</v>
      </c>
      <c r="BI484" s="70" t="s">
        <v>879</v>
      </c>
      <c r="BJ484" s="74">
        <f t="shared" si="104"/>
        <v>0</v>
      </c>
      <c r="BK484" s="70"/>
      <c r="BL484" s="70" t="s">
        <v>1459</v>
      </c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</row>
    <row r="485" spans="1:76" ht="18.75" customHeight="1" x14ac:dyDescent="0.4">
      <c r="A485" s="70">
        <v>504</v>
      </c>
      <c r="B485" s="70" t="s">
        <v>682</v>
      </c>
      <c r="C485" s="70"/>
      <c r="D485" s="70"/>
      <c r="E485" s="70" t="s">
        <v>875</v>
      </c>
      <c r="F485" s="70"/>
      <c r="G485" s="94">
        <v>2</v>
      </c>
      <c r="H485" s="94">
        <v>1</v>
      </c>
      <c r="I485" s="70" t="s">
        <v>682</v>
      </c>
      <c r="J485" s="70"/>
      <c r="K485" s="70"/>
      <c r="L485" s="70"/>
      <c r="M485" s="70">
        <v>0</v>
      </c>
      <c r="N485" s="71">
        <v>39903</v>
      </c>
      <c r="O485" s="72">
        <v>1</v>
      </c>
      <c r="P485" s="71"/>
      <c r="Q485" s="71">
        <f t="shared" si="96"/>
        <v>39903</v>
      </c>
      <c r="R485" s="70">
        <f t="shared" si="95"/>
        <v>2009</v>
      </c>
      <c r="S485" s="70">
        <f t="shared" si="97"/>
        <v>3</v>
      </c>
      <c r="T485" s="70">
        <f t="shared" si="98"/>
        <v>31</v>
      </c>
      <c r="U485" s="70">
        <f t="shared" si="99"/>
        <v>2008</v>
      </c>
      <c r="V485" s="73">
        <v>8815005</v>
      </c>
      <c r="W485" s="70"/>
      <c r="X485" s="70"/>
      <c r="Y485" s="73">
        <v>0</v>
      </c>
      <c r="Z485" s="73">
        <f t="shared" si="100"/>
        <v>8815005</v>
      </c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3">
        <f t="shared" si="101"/>
        <v>0</v>
      </c>
      <c r="AP485" s="70"/>
      <c r="AQ485" s="74">
        <f t="shared" si="102"/>
        <v>8815005</v>
      </c>
      <c r="AR485" s="70" t="s">
        <v>872</v>
      </c>
      <c r="AS485" s="70"/>
      <c r="AT485" s="70"/>
      <c r="AU485" s="70"/>
      <c r="AV485" s="70"/>
      <c r="AW485" s="70"/>
      <c r="AX485" s="70" t="s">
        <v>879</v>
      </c>
      <c r="AY485" s="70"/>
      <c r="AZ485" s="70"/>
      <c r="BA485" s="70"/>
      <c r="BB485" s="70"/>
      <c r="BC485" s="70"/>
      <c r="BD485" s="72">
        <v>1</v>
      </c>
      <c r="BE485" s="70" t="s">
        <v>80</v>
      </c>
      <c r="BF485" s="73"/>
      <c r="BG485" s="70"/>
      <c r="BH485" s="70">
        <f t="shared" si="103"/>
        <v>12</v>
      </c>
      <c r="BI485" s="70" t="s">
        <v>879</v>
      </c>
      <c r="BJ485" s="74">
        <f t="shared" si="104"/>
        <v>0</v>
      </c>
      <c r="BK485" s="70"/>
      <c r="BL485" s="70" t="s">
        <v>1460</v>
      </c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</row>
    <row r="486" spans="1:76" ht="18.75" customHeight="1" x14ac:dyDescent="0.4">
      <c r="A486" s="70">
        <v>505</v>
      </c>
      <c r="B486" s="70" t="s">
        <v>683</v>
      </c>
      <c r="C486" s="70"/>
      <c r="D486" s="70"/>
      <c r="E486" s="70" t="s">
        <v>875</v>
      </c>
      <c r="F486" s="70"/>
      <c r="G486" s="94">
        <v>2</v>
      </c>
      <c r="H486" s="94">
        <v>1</v>
      </c>
      <c r="I486" s="70" t="s">
        <v>683</v>
      </c>
      <c r="J486" s="70"/>
      <c r="K486" s="70"/>
      <c r="L486" s="70"/>
      <c r="M486" s="70">
        <v>0</v>
      </c>
      <c r="N486" s="71">
        <v>40268</v>
      </c>
      <c r="O486" s="72">
        <v>1</v>
      </c>
      <c r="P486" s="71"/>
      <c r="Q486" s="71">
        <f t="shared" si="96"/>
        <v>40268</v>
      </c>
      <c r="R486" s="70">
        <f t="shared" si="95"/>
        <v>2010</v>
      </c>
      <c r="S486" s="70">
        <f t="shared" si="97"/>
        <v>3</v>
      </c>
      <c r="T486" s="70">
        <f t="shared" si="98"/>
        <v>31</v>
      </c>
      <c r="U486" s="70">
        <f t="shared" si="99"/>
        <v>2009</v>
      </c>
      <c r="V486" s="73">
        <v>49494700</v>
      </c>
      <c r="W486" s="70"/>
      <c r="X486" s="70"/>
      <c r="Y486" s="73">
        <v>0</v>
      </c>
      <c r="Z486" s="73">
        <f t="shared" si="100"/>
        <v>49494700</v>
      </c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3">
        <f t="shared" si="101"/>
        <v>0</v>
      </c>
      <c r="AP486" s="70"/>
      <c r="AQ486" s="74">
        <f t="shared" si="102"/>
        <v>49494700</v>
      </c>
      <c r="AR486" s="70" t="s">
        <v>872</v>
      </c>
      <c r="AS486" s="70"/>
      <c r="AT486" s="70"/>
      <c r="AU486" s="70"/>
      <c r="AV486" s="70"/>
      <c r="AW486" s="70"/>
      <c r="AX486" s="70" t="s">
        <v>879</v>
      </c>
      <c r="AY486" s="70"/>
      <c r="AZ486" s="70"/>
      <c r="BA486" s="70"/>
      <c r="BB486" s="70"/>
      <c r="BC486" s="70"/>
      <c r="BD486" s="72">
        <v>1</v>
      </c>
      <c r="BE486" s="70" t="s">
        <v>80</v>
      </c>
      <c r="BF486" s="73"/>
      <c r="BG486" s="70"/>
      <c r="BH486" s="70">
        <f t="shared" si="103"/>
        <v>11</v>
      </c>
      <c r="BI486" s="70" t="s">
        <v>879</v>
      </c>
      <c r="BJ486" s="74">
        <f t="shared" si="104"/>
        <v>0</v>
      </c>
      <c r="BK486" s="70"/>
      <c r="BL486" s="70" t="s">
        <v>1461</v>
      </c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</row>
    <row r="487" spans="1:76" ht="18.75" customHeight="1" x14ac:dyDescent="0.4">
      <c r="A487" s="70">
        <v>506</v>
      </c>
      <c r="B487" s="70" t="s">
        <v>684</v>
      </c>
      <c r="C487" s="70"/>
      <c r="D487" s="70"/>
      <c r="E487" s="70" t="s">
        <v>875</v>
      </c>
      <c r="F487" s="70"/>
      <c r="G487" s="94">
        <v>2</v>
      </c>
      <c r="H487" s="94">
        <v>1</v>
      </c>
      <c r="I487" s="70" t="s">
        <v>684</v>
      </c>
      <c r="J487" s="70"/>
      <c r="K487" s="70"/>
      <c r="L487" s="70"/>
      <c r="M487" s="70">
        <v>0</v>
      </c>
      <c r="N487" s="71">
        <v>40633</v>
      </c>
      <c r="O487" s="72">
        <v>1</v>
      </c>
      <c r="P487" s="71"/>
      <c r="Q487" s="71">
        <f t="shared" si="96"/>
        <v>40633</v>
      </c>
      <c r="R487" s="70">
        <f t="shared" si="95"/>
        <v>2011</v>
      </c>
      <c r="S487" s="70">
        <f t="shared" si="97"/>
        <v>3</v>
      </c>
      <c r="T487" s="70">
        <f t="shared" si="98"/>
        <v>31</v>
      </c>
      <c r="U487" s="70">
        <f t="shared" si="99"/>
        <v>2010</v>
      </c>
      <c r="V487" s="73">
        <v>3924102</v>
      </c>
      <c r="W487" s="70"/>
      <c r="X487" s="70"/>
      <c r="Y487" s="73">
        <v>0</v>
      </c>
      <c r="Z487" s="73">
        <f t="shared" si="100"/>
        <v>3924102</v>
      </c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3">
        <f t="shared" si="101"/>
        <v>0</v>
      </c>
      <c r="AP487" s="70"/>
      <c r="AQ487" s="74">
        <f t="shared" si="102"/>
        <v>3924102</v>
      </c>
      <c r="AR487" s="70" t="s">
        <v>872</v>
      </c>
      <c r="AS487" s="70"/>
      <c r="AT487" s="70"/>
      <c r="AU487" s="70"/>
      <c r="AV487" s="70"/>
      <c r="AW487" s="70"/>
      <c r="AX487" s="70" t="s">
        <v>879</v>
      </c>
      <c r="AY487" s="70"/>
      <c r="AZ487" s="70"/>
      <c r="BA487" s="70"/>
      <c r="BB487" s="70"/>
      <c r="BC487" s="70"/>
      <c r="BD487" s="72">
        <v>1</v>
      </c>
      <c r="BE487" s="70" t="s">
        <v>80</v>
      </c>
      <c r="BF487" s="73"/>
      <c r="BG487" s="70"/>
      <c r="BH487" s="70">
        <f t="shared" si="103"/>
        <v>10</v>
      </c>
      <c r="BI487" s="70" t="s">
        <v>879</v>
      </c>
      <c r="BJ487" s="74">
        <f t="shared" si="104"/>
        <v>0</v>
      </c>
      <c r="BK487" s="70"/>
      <c r="BL487" s="70" t="s">
        <v>1462</v>
      </c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</row>
    <row r="488" spans="1:76" ht="18.75" customHeight="1" x14ac:dyDescent="0.4">
      <c r="A488" s="70">
        <v>507</v>
      </c>
      <c r="B488" s="70" t="s">
        <v>685</v>
      </c>
      <c r="C488" s="70"/>
      <c r="D488" s="70"/>
      <c r="E488" s="70" t="s">
        <v>875</v>
      </c>
      <c r="F488" s="70"/>
      <c r="G488" s="94">
        <v>2</v>
      </c>
      <c r="H488" s="94">
        <v>1</v>
      </c>
      <c r="I488" s="70" t="s">
        <v>685</v>
      </c>
      <c r="J488" s="70"/>
      <c r="K488" s="70"/>
      <c r="L488" s="70"/>
      <c r="M488" s="70">
        <v>0</v>
      </c>
      <c r="N488" s="71">
        <v>40999</v>
      </c>
      <c r="O488" s="72">
        <v>1</v>
      </c>
      <c r="P488" s="71"/>
      <c r="Q488" s="71">
        <f t="shared" si="96"/>
        <v>40999</v>
      </c>
      <c r="R488" s="70">
        <f t="shared" si="95"/>
        <v>2012</v>
      </c>
      <c r="S488" s="70">
        <f t="shared" si="97"/>
        <v>3</v>
      </c>
      <c r="T488" s="70">
        <f t="shared" si="98"/>
        <v>31</v>
      </c>
      <c r="U488" s="70">
        <f t="shared" si="99"/>
        <v>2011</v>
      </c>
      <c r="V488" s="73">
        <v>15715496</v>
      </c>
      <c r="W488" s="70"/>
      <c r="X488" s="70"/>
      <c r="Y488" s="73">
        <v>0</v>
      </c>
      <c r="Z488" s="73">
        <f t="shared" si="100"/>
        <v>15715496</v>
      </c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3">
        <f t="shared" si="101"/>
        <v>0</v>
      </c>
      <c r="AP488" s="70"/>
      <c r="AQ488" s="74">
        <f t="shared" si="102"/>
        <v>15715496</v>
      </c>
      <c r="AR488" s="70" t="s">
        <v>872</v>
      </c>
      <c r="AS488" s="70"/>
      <c r="AT488" s="70"/>
      <c r="AU488" s="70"/>
      <c r="AV488" s="70"/>
      <c r="AW488" s="70"/>
      <c r="AX488" s="70" t="s">
        <v>879</v>
      </c>
      <c r="AY488" s="70"/>
      <c r="AZ488" s="70"/>
      <c r="BA488" s="70"/>
      <c r="BB488" s="70"/>
      <c r="BC488" s="70"/>
      <c r="BD488" s="72">
        <v>1</v>
      </c>
      <c r="BE488" s="70" t="s">
        <v>80</v>
      </c>
      <c r="BF488" s="73"/>
      <c r="BG488" s="70"/>
      <c r="BH488" s="70">
        <f t="shared" si="103"/>
        <v>9</v>
      </c>
      <c r="BI488" s="70" t="s">
        <v>879</v>
      </c>
      <c r="BJ488" s="74">
        <f t="shared" si="104"/>
        <v>0</v>
      </c>
      <c r="BK488" s="70"/>
      <c r="BL488" s="70" t="s">
        <v>1463</v>
      </c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</row>
    <row r="489" spans="1:76" ht="18.75" customHeight="1" x14ac:dyDescent="0.4">
      <c r="A489" s="70">
        <v>508</v>
      </c>
      <c r="B489" s="70" t="s">
        <v>686</v>
      </c>
      <c r="C489" s="70"/>
      <c r="D489" s="70"/>
      <c r="E489" s="70" t="s">
        <v>875</v>
      </c>
      <c r="F489" s="70"/>
      <c r="G489" s="94">
        <v>2</v>
      </c>
      <c r="H489" s="94">
        <v>1</v>
      </c>
      <c r="I489" s="70" t="s">
        <v>686</v>
      </c>
      <c r="J489" s="70"/>
      <c r="K489" s="70"/>
      <c r="L489" s="70"/>
      <c r="M489" s="70">
        <v>0</v>
      </c>
      <c r="N489" s="71">
        <v>41364</v>
      </c>
      <c r="O489" s="72">
        <v>1</v>
      </c>
      <c r="P489" s="71"/>
      <c r="Q489" s="71">
        <f t="shared" si="96"/>
        <v>41364</v>
      </c>
      <c r="R489" s="70">
        <f t="shared" si="95"/>
        <v>2013</v>
      </c>
      <c r="S489" s="70">
        <f t="shared" si="97"/>
        <v>3</v>
      </c>
      <c r="T489" s="70">
        <f t="shared" si="98"/>
        <v>31</v>
      </c>
      <c r="U489" s="70">
        <f t="shared" si="99"/>
        <v>2012</v>
      </c>
      <c r="V489" s="73">
        <v>85011942</v>
      </c>
      <c r="W489" s="70"/>
      <c r="X489" s="70"/>
      <c r="Y489" s="73">
        <v>0</v>
      </c>
      <c r="Z489" s="73">
        <f t="shared" si="100"/>
        <v>85011942</v>
      </c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3">
        <f t="shared" si="101"/>
        <v>0</v>
      </c>
      <c r="AP489" s="70"/>
      <c r="AQ489" s="74">
        <f t="shared" si="102"/>
        <v>85011942</v>
      </c>
      <c r="AR489" s="70" t="s">
        <v>872</v>
      </c>
      <c r="AS489" s="70"/>
      <c r="AT489" s="70"/>
      <c r="AU489" s="70"/>
      <c r="AV489" s="70"/>
      <c r="AW489" s="70"/>
      <c r="AX489" s="70" t="s">
        <v>879</v>
      </c>
      <c r="AY489" s="70"/>
      <c r="AZ489" s="70"/>
      <c r="BA489" s="70"/>
      <c r="BB489" s="70"/>
      <c r="BC489" s="70"/>
      <c r="BD489" s="72">
        <v>1</v>
      </c>
      <c r="BE489" s="70" t="s">
        <v>80</v>
      </c>
      <c r="BF489" s="73"/>
      <c r="BG489" s="70"/>
      <c r="BH489" s="70">
        <f t="shared" si="103"/>
        <v>8</v>
      </c>
      <c r="BI489" s="70" t="s">
        <v>879</v>
      </c>
      <c r="BJ489" s="74">
        <f t="shared" si="104"/>
        <v>0</v>
      </c>
      <c r="BK489" s="70"/>
      <c r="BL489" s="70" t="s">
        <v>1464</v>
      </c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</row>
    <row r="490" spans="1:76" ht="18.75" customHeight="1" x14ac:dyDescent="0.4">
      <c r="A490" s="70">
        <v>509</v>
      </c>
      <c r="B490" s="70" t="s">
        <v>687</v>
      </c>
      <c r="C490" s="70"/>
      <c r="D490" s="70"/>
      <c r="E490" s="70" t="s">
        <v>875</v>
      </c>
      <c r="F490" s="70"/>
      <c r="G490" s="94">
        <v>2</v>
      </c>
      <c r="H490" s="94">
        <v>1</v>
      </c>
      <c r="I490" s="70" t="s">
        <v>687</v>
      </c>
      <c r="J490" s="70"/>
      <c r="K490" s="70"/>
      <c r="L490" s="70"/>
      <c r="M490" s="70">
        <v>0</v>
      </c>
      <c r="N490" s="71">
        <v>41729</v>
      </c>
      <c r="O490" s="72">
        <v>1</v>
      </c>
      <c r="P490" s="71"/>
      <c r="Q490" s="71">
        <f t="shared" si="96"/>
        <v>41729</v>
      </c>
      <c r="R490" s="70">
        <f t="shared" si="95"/>
        <v>2014</v>
      </c>
      <c r="S490" s="70">
        <f t="shared" si="97"/>
        <v>3</v>
      </c>
      <c r="T490" s="70">
        <f t="shared" si="98"/>
        <v>31</v>
      </c>
      <c r="U490" s="70">
        <f t="shared" si="99"/>
        <v>2013</v>
      </c>
      <c r="V490" s="73">
        <v>85589449</v>
      </c>
      <c r="W490" s="70"/>
      <c r="X490" s="70"/>
      <c r="Y490" s="73">
        <v>0</v>
      </c>
      <c r="Z490" s="73">
        <f t="shared" si="100"/>
        <v>85589449</v>
      </c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3">
        <f t="shared" si="101"/>
        <v>0</v>
      </c>
      <c r="AP490" s="70"/>
      <c r="AQ490" s="74">
        <f t="shared" si="102"/>
        <v>85589449</v>
      </c>
      <c r="AR490" s="70" t="s">
        <v>872</v>
      </c>
      <c r="AS490" s="70"/>
      <c r="AT490" s="70"/>
      <c r="AU490" s="70"/>
      <c r="AV490" s="70"/>
      <c r="AW490" s="70"/>
      <c r="AX490" s="70" t="s">
        <v>879</v>
      </c>
      <c r="AY490" s="70"/>
      <c r="AZ490" s="70"/>
      <c r="BA490" s="70"/>
      <c r="BB490" s="70"/>
      <c r="BC490" s="70"/>
      <c r="BD490" s="72">
        <v>1</v>
      </c>
      <c r="BE490" s="70" t="s">
        <v>80</v>
      </c>
      <c r="BF490" s="73"/>
      <c r="BG490" s="70"/>
      <c r="BH490" s="70">
        <f t="shared" si="103"/>
        <v>7</v>
      </c>
      <c r="BI490" s="70" t="s">
        <v>879</v>
      </c>
      <c r="BJ490" s="74">
        <f t="shared" si="104"/>
        <v>0</v>
      </c>
      <c r="BK490" s="70"/>
      <c r="BL490" s="70" t="s">
        <v>1465</v>
      </c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</row>
    <row r="491" spans="1:76" ht="18.75" customHeight="1" x14ac:dyDescent="0.4">
      <c r="A491" s="70">
        <v>510</v>
      </c>
      <c r="B491" s="70" t="s">
        <v>688</v>
      </c>
      <c r="C491" s="70" t="s">
        <v>880</v>
      </c>
      <c r="D491" s="70"/>
      <c r="E491" s="70" t="s">
        <v>875</v>
      </c>
      <c r="F491" s="70"/>
      <c r="G491" s="94">
        <v>2</v>
      </c>
      <c r="H491" s="94">
        <v>1</v>
      </c>
      <c r="I491" s="70" t="s">
        <v>688</v>
      </c>
      <c r="J491" s="70"/>
      <c r="K491" s="70"/>
      <c r="L491" s="70"/>
      <c r="M491" s="70">
        <v>0</v>
      </c>
      <c r="N491" s="71">
        <v>42187</v>
      </c>
      <c r="O491" s="72">
        <v>13</v>
      </c>
      <c r="P491" s="71"/>
      <c r="Q491" s="71">
        <f t="shared" si="96"/>
        <v>42187</v>
      </c>
      <c r="R491" s="70">
        <f t="shared" si="95"/>
        <v>2015</v>
      </c>
      <c r="S491" s="70">
        <f t="shared" si="97"/>
        <v>7</v>
      </c>
      <c r="T491" s="70">
        <f t="shared" si="98"/>
        <v>2</v>
      </c>
      <c r="U491" s="70">
        <f t="shared" si="99"/>
        <v>2015</v>
      </c>
      <c r="V491" s="73">
        <v>10283</v>
      </c>
      <c r="W491" s="70"/>
      <c r="X491" s="70"/>
      <c r="Y491" s="73">
        <v>0</v>
      </c>
      <c r="Z491" s="73">
        <f t="shared" si="100"/>
        <v>10283</v>
      </c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3">
        <f t="shared" si="101"/>
        <v>0</v>
      </c>
      <c r="AP491" s="70"/>
      <c r="AQ491" s="74">
        <f t="shared" si="102"/>
        <v>10283</v>
      </c>
      <c r="AR491" s="70" t="s">
        <v>872</v>
      </c>
      <c r="AS491" s="70"/>
      <c r="AT491" s="70"/>
      <c r="AU491" s="70"/>
      <c r="AV491" s="70"/>
      <c r="AW491" s="70"/>
      <c r="AX491" s="70" t="s">
        <v>879</v>
      </c>
      <c r="AY491" s="70"/>
      <c r="AZ491" s="70"/>
      <c r="BA491" s="70"/>
      <c r="BB491" s="70"/>
      <c r="BC491" s="70"/>
      <c r="BD491" s="72">
        <v>13</v>
      </c>
      <c r="BE491" s="70" t="s">
        <v>80</v>
      </c>
      <c r="BF491" s="73"/>
      <c r="BG491" s="70"/>
      <c r="BH491" s="70">
        <f t="shared" si="103"/>
        <v>5</v>
      </c>
      <c r="BI491" s="70" t="s">
        <v>879</v>
      </c>
      <c r="BJ491" s="74">
        <f t="shared" si="104"/>
        <v>0</v>
      </c>
      <c r="BK491" s="70"/>
      <c r="BL491" s="70" t="s">
        <v>1466</v>
      </c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</row>
    <row r="492" spans="1:76" ht="18.75" customHeight="1" x14ac:dyDescent="0.4">
      <c r="A492" s="70">
        <v>511</v>
      </c>
      <c r="B492" s="70" t="s">
        <v>689</v>
      </c>
      <c r="C492" s="70" t="s">
        <v>881</v>
      </c>
      <c r="D492" s="70"/>
      <c r="E492" s="70" t="s">
        <v>875</v>
      </c>
      <c r="F492" s="70"/>
      <c r="G492" s="94">
        <v>2</v>
      </c>
      <c r="H492" s="94">
        <v>1</v>
      </c>
      <c r="I492" s="70" t="s">
        <v>689</v>
      </c>
      <c r="J492" s="70"/>
      <c r="K492" s="70"/>
      <c r="L492" s="70"/>
      <c r="M492" s="70">
        <v>0</v>
      </c>
      <c r="N492" s="71">
        <v>42202</v>
      </c>
      <c r="O492" s="72">
        <v>173</v>
      </c>
      <c r="P492" s="71"/>
      <c r="Q492" s="71">
        <f t="shared" si="96"/>
        <v>42202</v>
      </c>
      <c r="R492" s="70">
        <f t="shared" si="95"/>
        <v>2015</v>
      </c>
      <c r="S492" s="70">
        <f t="shared" si="97"/>
        <v>7</v>
      </c>
      <c r="T492" s="70">
        <f t="shared" si="98"/>
        <v>17</v>
      </c>
      <c r="U492" s="70">
        <f t="shared" si="99"/>
        <v>2015</v>
      </c>
      <c r="V492" s="73">
        <v>743900</v>
      </c>
      <c r="W492" s="70"/>
      <c r="X492" s="70"/>
      <c r="Y492" s="73">
        <v>0</v>
      </c>
      <c r="Z492" s="73">
        <f t="shared" si="100"/>
        <v>743900</v>
      </c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3">
        <f t="shared" si="101"/>
        <v>0</v>
      </c>
      <c r="AP492" s="70"/>
      <c r="AQ492" s="74">
        <f t="shared" si="102"/>
        <v>743900</v>
      </c>
      <c r="AR492" s="70" t="s">
        <v>872</v>
      </c>
      <c r="AS492" s="70"/>
      <c r="AT492" s="70"/>
      <c r="AU492" s="70"/>
      <c r="AV492" s="70"/>
      <c r="AW492" s="70"/>
      <c r="AX492" s="70" t="s">
        <v>879</v>
      </c>
      <c r="AY492" s="70"/>
      <c r="AZ492" s="70"/>
      <c r="BA492" s="70"/>
      <c r="BB492" s="70"/>
      <c r="BC492" s="70"/>
      <c r="BD492" s="72">
        <v>173</v>
      </c>
      <c r="BE492" s="70" t="s">
        <v>80</v>
      </c>
      <c r="BF492" s="73"/>
      <c r="BG492" s="70"/>
      <c r="BH492" s="70">
        <f t="shared" si="103"/>
        <v>5</v>
      </c>
      <c r="BI492" s="70" t="s">
        <v>879</v>
      </c>
      <c r="BJ492" s="74">
        <f t="shared" si="104"/>
        <v>0</v>
      </c>
      <c r="BK492" s="70"/>
      <c r="BL492" s="70" t="s">
        <v>1467</v>
      </c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</row>
    <row r="493" spans="1:76" ht="18.75" customHeight="1" x14ac:dyDescent="0.4">
      <c r="A493" s="70">
        <v>512</v>
      </c>
      <c r="B493" s="70" t="s">
        <v>689</v>
      </c>
      <c r="C493" s="70" t="s">
        <v>882</v>
      </c>
      <c r="D493" s="70"/>
      <c r="E493" s="70" t="s">
        <v>875</v>
      </c>
      <c r="F493" s="70"/>
      <c r="G493" s="94">
        <v>2</v>
      </c>
      <c r="H493" s="94">
        <v>1</v>
      </c>
      <c r="I493" s="70" t="s">
        <v>689</v>
      </c>
      <c r="J493" s="70"/>
      <c r="K493" s="70"/>
      <c r="L493" s="70"/>
      <c r="M493" s="70">
        <v>0</v>
      </c>
      <c r="N493" s="71">
        <v>42202</v>
      </c>
      <c r="O493" s="72">
        <v>5.01</v>
      </c>
      <c r="P493" s="71"/>
      <c r="Q493" s="71">
        <f t="shared" si="96"/>
        <v>42202</v>
      </c>
      <c r="R493" s="70">
        <f t="shared" si="95"/>
        <v>2015</v>
      </c>
      <c r="S493" s="70">
        <f t="shared" si="97"/>
        <v>7</v>
      </c>
      <c r="T493" s="70">
        <f t="shared" si="98"/>
        <v>17</v>
      </c>
      <c r="U493" s="70">
        <f t="shared" si="99"/>
        <v>2015</v>
      </c>
      <c r="V493" s="73">
        <v>21543</v>
      </c>
      <c r="W493" s="70"/>
      <c r="X493" s="70"/>
      <c r="Y493" s="73">
        <v>0</v>
      </c>
      <c r="Z493" s="73">
        <f t="shared" si="100"/>
        <v>21543</v>
      </c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3">
        <f t="shared" si="101"/>
        <v>0</v>
      </c>
      <c r="AP493" s="70"/>
      <c r="AQ493" s="74">
        <f t="shared" si="102"/>
        <v>21543</v>
      </c>
      <c r="AR493" s="70" t="s">
        <v>872</v>
      </c>
      <c r="AS493" s="70"/>
      <c r="AT493" s="70"/>
      <c r="AU493" s="70"/>
      <c r="AV493" s="70"/>
      <c r="AW493" s="70"/>
      <c r="AX493" s="70" t="s">
        <v>879</v>
      </c>
      <c r="AY493" s="70"/>
      <c r="AZ493" s="70"/>
      <c r="BA493" s="70"/>
      <c r="BB493" s="70"/>
      <c r="BC493" s="70"/>
      <c r="BD493" s="72">
        <v>5.01</v>
      </c>
      <c r="BE493" s="70" t="s">
        <v>80</v>
      </c>
      <c r="BF493" s="73"/>
      <c r="BG493" s="70"/>
      <c r="BH493" s="70">
        <f t="shared" si="103"/>
        <v>5</v>
      </c>
      <c r="BI493" s="70" t="s">
        <v>879</v>
      </c>
      <c r="BJ493" s="74">
        <f t="shared" si="104"/>
        <v>0</v>
      </c>
      <c r="BK493" s="70"/>
      <c r="BL493" s="70" t="s">
        <v>1468</v>
      </c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</row>
    <row r="494" spans="1:76" ht="18.75" customHeight="1" x14ac:dyDescent="0.4">
      <c r="A494" s="70">
        <v>513</v>
      </c>
      <c r="B494" s="70" t="s">
        <v>689</v>
      </c>
      <c r="C494" s="70" t="s">
        <v>883</v>
      </c>
      <c r="D494" s="70"/>
      <c r="E494" s="70" t="s">
        <v>875</v>
      </c>
      <c r="F494" s="70"/>
      <c r="G494" s="94">
        <v>2</v>
      </c>
      <c r="H494" s="94">
        <v>1</v>
      </c>
      <c r="I494" s="70" t="s">
        <v>689</v>
      </c>
      <c r="J494" s="70"/>
      <c r="K494" s="70"/>
      <c r="L494" s="70"/>
      <c r="M494" s="70">
        <v>0</v>
      </c>
      <c r="N494" s="71">
        <v>42202</v>
      </c>
      <c r="O494" s="72">
        <v>6.98</v>
      </c>
      <c r="P494" s="71"/>
      <c r="Q494" s="71">
        <f t="shared" si="96"/>
        <v>42202</v>
      </c>
      <c r="R494" s="70">
        <f t="shared" si="95"/>
        <v>2015</v>
      </c>
      <c r="S494" s="70">
        <f t="shared" si="97"/>
        <v>7</v>
      </c>
      <c r="T494" s="70">
        <f t="shared" si="98"/>
        <v>17</v>
      </c>
      <c r="U494" s="70">
        <f t="shared" si="99"/>
        <v>2015</v>
      </c>
      <c r="V494" s="73">
        <v>26524</v>
      </c>
      <c r="W494" s="70"/>
      <c r="X494" s="70"/>
      <c r="Y494" s="73">
        <v>0</v>
      </c>
      <c r="Z494" s="73">
        <f t="shared" si="100"/>
        <v>26524</v>
      </c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3">
        <f t="shared" si="101"/>
        <v>0</v>
      </c>
      <c r="AP494" s="70"/>
      <c r="AQ494" s="74">
        <f t="shared" si="102"/>
        <v>26524</v>
      </c>
      <c r="AR494" s="70" t="s">
        <v>872</v>
      </c>
      <c r="AS494" s="70"/>
      <c r="AT494" s="70"/>
      <c r="AU494" s="70"/>
      <c r="AV494" s="70"/>
      <c r="AW494" s="70"/>
      <c r="AX494" s="70" t="s">
        <v>879</v>
      </c>
      <c r="AY494" s="70"/>
      <c r="AZ494" s="70"/>
      <c r="BA494" s="70"/>
      <c r="BB494" s="70"/>
      <c r="BC494" s="70"/>
      <c r="BD494" s="72">
        <v>6.98</v>
      </c>
      <c r="BE494" s="70" t="s">
        <v>80</v>
      </c>
      <c r="BF494" s="73"/>
      <c r="BG494" s="70"/>
      <c r="BH494" s="70">
        <f t="shared" si="103"/>
        <v>5</v>
      </c>
      <c r="BI494" s="70" t="s">
        <v>879</v>
      </c>
      <c r="BJ494" s="74">
        <f t="shared" si="104"/>
        <v>0</v>
      </c>
      <c r="BK494" s="70"/>
      <c r="BL494" s="70" t="s">
        <v>1469</v>
      </c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</row>
    <row r="495" spans="1:76" ht="18.75" customHeight="1" x14ac:dyDescent="0.4">
      <c r="A495" s="70">
        <v>514</v>
      </c>
      <c r="B495" s="70" t="s">
        <v>689</v>
      </c>
      <c r="C495" s="70" t="s">
        <v>884</v>
      </c>
      <c r="D495" s="70"/>
      <c r="E495" s="70" t="s">
        <v>875</v>
      </c>
      <c r="F495" s="70"/>
      <c r="G495" s="94">
        <v>2</v>
      </c>
      <c r="H495" s="94">
        <v>1</v>
      </c>
      <c r="I495" s="70" t="s">
        <v>689</v>
      </c>
      <c r="J495" s="70"/>
      <c r="K495" s="70"/>
      <c r="L495" s="70"/>
      <c r="M495" s="70">
        <v>0</v>
      </c>
      <c r="N495" s="71">
        <v>42202</v>
      </c>
      <c r="O495" s="72">
        <v>0.73</v>
      </c>
      <c r="P495" s="71"/>
      <c r="Q495" s="71">
        <f t="shared" si="96"/>
        <v>42202</v>
      </c>
      <c r="R495" s="70">
        <f t="shared" si="95"/>
        <v>2015</v>
      </c>
      <c r="S495" s="70">
        <f t="shared" si="97"/>
        <v>7</v>
      </c>
      <c r="T495" s="70">
        <f t="shared" si="98"/>
        <v>17</v>
      </c>
      <c r="U495" s="70">
        <f t="shared" si="99"/>
        <v>2015</v>
      </c>
      <c r="V495" s="73">
        <v>2774</v>
      </c>
      <c r="W495" s="70"/>
      <c r="X495" s="70"/>
      <c r="Y495" s="73">
        <v>0</v>
      </c>
      <c r="Z495" s="73">
        <f t="shared" si="100"/>
        <v>2774</v>
      </c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3">
        <f t="shared" si="101"/>
        <v>0</v>
      </c>
      <c r="AP495" s="70"/>
      <c r="AQ495" s="74">
        <f t="shared" si="102"/>
        <v>2774</v>
      </c>
      <c r="AR495" s="70" t="s">
        <v>872</v>
      </c>
      <c r="AS495" s="70"/>
      <c r="AT495" s="70"/>
      <c r="AU495" s="70"/>
      <c r="AV495" s="70"/>
      <c r="AW495" s="70"/>
      <c r="AX495" s="70" t="s">
        <v>879</v>
      </c>
      <c r="AY495" s="70"/>
      <c r="AZ495" s="70"/>
      <c r="BA495" s="70"/>
      <c r="BB495" s="70"/>
      <c r="BC495" s="70"/>
      <c r="BD495" s="72">
        <v>0.73</v>
      </c>
      <c r="BE495" s="70" t="s">
        <v>80</v>
      </c>
      <c r="BF495" s="73"/>
      <c r="BG495" s="70"/>
      <c r="BH495" s="70">
        <f t="shared" si="103"/>
        <v>5</v>
      </c>
      <c r="BI495" s="70" t="s">
        <v>879</v>
      </c>
      <c r="BJ495" s="74">
        <f t="shared" si="104"/>
        <v>0</v>
      </c>
      <c r="BK495" s="70"/>
      <c r="BL495" s="70" t="s">
        <v>1470</v>
      </c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</row>
    <row r="496" spans="1:76" ht="18.75" customHeight="1" x14ac:dyDescent="0.4">
      <c r="A496" s="70">
        <v>515</v>
      </c>
      <c r="B496" s="70" t="s">
        <v>689</v>
      </c>
      <c r="C496" s="70" t="s">
        <v>885</v>
      </c>
      <c r="D496" s="70"/>
      <c r="E496" s="70" t="s">
        <v>875</v>
      </c>
      <c r="F496" s="70"/>
      <c r="G496" s="94">
        <v>2</v>
      </c>
      <c r="H496" s="94">
        <v>1</v>
      </c>
      <c r="I496" s="70" t="s">
        <v>689</v>
      </c>
      <c r="J496" s="70"/>
      <c r="K496" s="70"/>
      <c r="L496" s="70"/>
      <c r="M496" s="70">
        <v>0</v>
      </c>
      <c r="N496" s="71">
        <v>42202</v>
      </c>
      <c r="O496" s="72">
        <v>28</v>
      </c>
      <c r="P496" s="71"/>
      <c r="Q496" s="71">
        <f t="shared" si="96"/>
        <v>42202</v>
      </c>
      <c r="R496" s="70">
        <f t="shared" si="95"/>
        <v>2015</v>
      </c>
      <c r="S496" s="70">
        <f t="shared" si="97"/>
        <v>7</v>
      </c>
      <c r="T496" s="70">
        <f t="shared" si="98"/>
        <v>17</v>
      </c>
      <c r="U496" s="70">
        <f t="shared" si="99"/>
        <v>2015</v>
      </c>
      <c r="V496" s="73">
        <v>109592</v>
      </c>
      <c r="W496" s="70"/>
      <c r="X496" s="70"/>
      <c r="Y496" s="73">
        <v>0</v>
      </c>
      <c r="Z496" s="73">
        <f t="shared" si="100"/>
        <v>109592</v>
      </c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3">
        <f t="shared" si="101"/>
        <v>0</v>
      </c>
      <c r="AP496" s="70"/>
      <c r="AQ496" s="74">
        <f t="shared" si="102"/>
        <v>109592</v>
      </c>
      <c r="AR496" s="70" t="s">
        <v>872</v>
      </c>
      <c r="AS496" s="70"/>
      <c r="AT496" s="70"/>
      <c r="AU496" s="70"/>
      <c r="AV496" s="70"/>
      <c r="AW496" s="70"/>
      <c r="AX496" s="70" t="s">
        <v>879</v>
      </c>
      <c r="AY496" s="70"/>
      <c r="AZ496" s="70"/>
      <c r="BA496" s="70"/>
      <c r="BB496" s="70"/>
      <c r="BC496" s="70"/>
      <c r="BD496" s="72">
        <v>28</v>
      </c>
      <c r="BE496" s="70" t="s">
        <v>80</v>
      </c>
      <c r="BF496" s="73"/>
      <c r="BG496" s="70"/>
      <c r="BH496" s="70">
        <f t="shared" si="103"/>
        <v>5</v>
      </c>
      <c r="BI496" s="70" t="s">
        <v>879</v>
      </c>
      <c r="BJ496" s="74">
        <f t="shared" si="104"/>
        <v>0</v>
      </c>
      <c r="BK496" s="70"/>
      <c r="BL496" s="70" t="s">
        <v>1471</v>
      </c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</row>
    <row r="497" spans="1:76" ht="18.75" customHeight="1" x14ac:dyDescent="0.4">
      <c r="A497" s="70">
        <v>516</v>
      </c>
      <c r="B497" s="70" t="s">
        <v>689</v>
      </c>
      <c r="C497" s="70" t="s">
        <v>886</v>
      </c>
      <c r="D497" s="70"/>
      <c r="E497" s="70" t="s">
        <v>875</v>
      </c>
      <c r="F497" s="70"/>
      <c r="G497" s="94">
        <v>2</v>
      </c>
      <c r="H497" s="94">
        <v>1</v>
      </c>
      <c r="I497" s="70" t="s">
        <v>689</v>
      </c>
      <c r="J497" s="70"/>
      <c r="K497" s="70"/>
      <c r="L497" s="70"/>
      <c r="M497" s="70">
        <v>0</v>
      </c>
      <c r="N497" s="71">
        <v>42202</v>
      </c>
      <c r="O497" s="72">
        <v>17</v>
      </c>
      <c r="P497" s="71"/>
      <c r="Q497" s="71">
        <f t="shared" si="96"/>
        <v>42202</v>
      </c>
      <c r="R497" s="70">
        <f t="shared" si="95"/>
        <v>2015</v>
      </c>
      <c r="S497" s="70">
        <f t="shared" si="97"/>
        <v>7</v>
      </c>
      <c r="T497" s="70">
        <f t="shared" si="98"/>
        <v>17</v>
      </c>
      <c r="U497" s="70">
        <f t="shared" si="99"/>
        <v>2015</v>
      </c>
      <c r="V497" s="73">
        <v>148770</v>
      </c>
      <c r="W497" s="70"/>
      <c r="X497" s="70"/>
      <c r="Y497" s="73">
        <v>0</v>
      </c>
      <c r="Z497" s="73">
        <f t="shared" si="100"/>
        <v>148770</v>
      </c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3">
        <f t="shared" si="101"/>
        <v>0</v>
      </c>
      <c r="AP497" s="70"/>
      <c r="AQ497" s="74">
        <f t="shared" si="102"/>
        <v>148770</v>
      </c>
      <c r="AR497" s="70" t="s">
        <v>872</v>
      </c>
      <c r="AS497" s="70"/>
      <c r="AT497" s="70"/>
      <c r="AU497" s="70"/>
      <c r="AV497" s="70"/>
      <c r="AW497" s="70"/>
      <c r="AX497" s="70" t="s">
        <v>879</v>
      </c>
      <c r="AY497" s="70"/>
      <c r="AZ497" s="70"/>
      <c r="BA497" s="70"/>
      <c r="BB497" s="70"/>
      <c r="BC497" s="70"/>
      <c r="BD497" s="72">
        <v>17</v>
      </c>
      <c r="BE497" s="70" t="s">
        <v>80</v>
      </c>
      <c r="BF497" s="73"/>
      <c r="BG497" s="70"/>
      <c r="BH497" s="70">
        <f t="shared" si="103"/>
        <v>5</v>
      </c>
      <c r="BI497" s="70" t="s">
        <v>879</v>
      </c>
      <c r="BJ497" s="74">
        <f t="shared" si="104"/>
        <v>0</v>
      </c>
      <c r="BK497" s="70"/>
      <c r="BL497" s="70" t="s">
        <v>1472</v>
      </c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</row>
    <row r="498" spans="1:76" ht="18.75" customHeight="1" x14ac:dyDescent="0.4">
      <c r="A498" s="70">
        <v>517</v>
      </c>
      <c r="B498" s="70" t="s">
        <v>689</v>
      </c>
      <c r="C498" s="70" t="s">
        <v>887</v>
      </c>
      <c r="D498" s="70"/>
      <c r="E498" s="70" t="s">
        <v>875</v>
      </c>
      <c r="F498" s="70"/>
      <c r="G498" s="94">
        <v>2</v>
      </c>
      <c r="H498" s="94">
        <v>1</v>
      </c>
      <c r="I498" s="70" t="s">
        <v>689</v>
      </c>
      <c r="J498" s="70"/>
      <c r="K498" s="70"/>
      <c r="L498" s="70"/>
      <c r="M498" s="70">
        <v>0</v>
      </c>
      <c r="N498" s="71">
        <v>42264</v>
      </c>
      <c r="O498" s="72">
        <v>1957</v>
      </c>
      <c r="P498" s="71"/>
      <c r="Q498" s="71">
        <f t="shared" si="96"/>
        <v>42264</v>
      </c>
      <c r="R498" s="70">
        <f t="shared" si="95"/>
        <v>2015</v>
      </c>
      <c r="S498" s="70">
        <f t="shared" si="97"/>
        <v>9</v>
      </c>
      <c r="T498" s="70">
        <f t="shared" si="98"/>
        <v>17</v>
      </c>
      <c r="U498" s="70">
        <f t="shared" si="99"/>
        <v>2015</v>
      </c>
      <c r="V498" s="73">
        <v>7438690</v>
      </c>
      <c r="W498" s="70"/>
      <c r="X498" s="70"/>
      <c r="Y498" s="73">
        <v>0</v>
      </c>
      <c r="Z498" s="73">
        <f t="shared" si="100"/>
        <v>7438690</v>
      </c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3">
        <f t="shared" si="101"/>
        <v>0</v>
      </c>
      <c r="AP498" s="70"/>
      <c r="AQ498" s="74">
        <f t="shared" si="102"/>
        <v>7438690</v>
      </c>
      <c r="AR498" s="70" t="s">
        <v>872</v>
      </c>
      <c r="AS498" s="70"/>
      <c r="AT498" s="70"/>
      <c r="AU498" s="70"/>
      <c r="AV498" s="70"/>
      <c r="AW498" s="70"/>
      <c r="AX498" s="70" t="s">
        <v>879</v>
      </c>
      <c r="AY498" s="70"/>
      <c r="AZ498" s="70"/>
      <c r="BA498" s="70"/>
      <c r="BB498" s="70"/>
      <c r="BC498" s="70"/>
      <c r="BD498" s="72">
        <v>1957</v>
      </c>
      <c r="BE498" s="70" t="s">
        <v>80</v>
      </c>
      <c r="BF498" s="73"/>
      <c r="BG498" s="70"/>
      <c r="BH498" s="70">
        <f t="shared" si="103"/>
        <v>5</v>
      </c>
      <c r="BI498" s="70" t="s">
        <v>879</v>
      </c>
      <c r="BJ498" s="74">
        <f t="shared" si="104"/>
        <v>0</v>
      </c>
      <c r="BK498" s="70"/>
      <c r="BL498" s="70" t="s">
        <v>1473</v>
      </c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</row>
    <row r="499" spans="1:76" ht="18.75" customHeight="1" x14ac:dyDescent="0.4">
      <c r="A499" s="70">
        <v>518</v>
      </c>
      <c r="B499" s="70" t="s">
        <v>689</v>
      </c>
      <c r="C499" s="70" t="s">
        <v>888</v>
      </c>
      <c r="D499" s="70"/>
      <c r="E499" s="70" t="s">
        <v>875</v>
      </c>
      <c r="F499" s="70"/>
      <c r="G499" s="94">
        <v>2</v>
      </c>
      <c r="H499" s="94">
        <v>1</v>
      </c>
      <c r="I499" s="70" t="s">
        <v>689</v>
      </c>
      <c r="J499" s="70"/>
      <c r="K499" s="70"/>
      <c r="L499" s="70"/>
      <c r="M499" s="70">
        <v>0</v>
      </c>
      <c r="N499" s="71">
        <v>42264</v>
      </c>
      <c r="O499" s="72">
        <v>650</v>
      </c>
      <c r="P499" s="71"/>
      <c r="Q499" s="71">
        <f t="shared" si="96"/>
        <v>42264</v>
      </c>
      <c r="R499" s="70">
        <f t="shared" si="95"/>
        <v>2015</v>
      </c>
      <c r="S499" s="70">
        <f t="shared" si="97"/>
        <v>9</v>
      </c>
      <c r="T499" s="70">
        <f t="shared" si="98"/>
        <v>17</v>
      </c>
      <c r="U499" s="70">
        <f t="shared" si="99"/>
        <v>2015</v>
      </c>
      <c r="V499" s="73">
        <v>2470380</v>
      </c>
      <c r="W499" s="70"/>
      <c r="X499" s="70"/>
      <c r="Y499" s="73">
        <v>0</v>
      </c>
      <c r="Z499" s="73">
        <f t="shared" si="100"/>
        <v>2470380</v>
      </c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3">
        <f t="shared" si="101"/>
        <v>0</v>
      </c>
      <c r="AP499" s="70"/>
      <c r="AQ499" s="74">
        <f t="shared" si="102"/>
        <v>2470380</v>
      </c>
      <c r="AR499" s="70" t="s">
        <v>872</v>
      </c>
      <c r="AS499" s="70"/>
      <c r="AT499" s="70"/>
      <c r="AU499" s="70"/>
      <c r="AV499" s="70"/>
      <c r="AW499" s="70"/>
      <c r="AX499" s="70" t="s">
        <v>879</v>
      </c>
      <c r="AY499" s="70"/>
      <c r="AZ499" s="70"/>
      <c r="BA499" s="70"/>
      <c r="BB499" s="70"/>
      <c r="BC499" s="70"/>
      <c r="BD499" s="72">
        <v>650</v>
      </c>
      <c r="BE499" s="70" t="s">
        <v>80</v>
      </c>
      <c r="BF499" s="73"/>
      <c r="BG499" s="70"/>
      <c r="BH499" s="70">
        <f t="shared" si="103"/>
        <v>5</v>
      </c>
      <c r="BI499" s="70" t="s">
        <v>879</v>
      </c>
      <c r="BJ499" s="74">
        <f t="shared" si="104"/>
        <v>0</v>
      </c>
      <c r="BK499" s="70"/>
      <c r="BL499" s="70" t="s">
        <v>1474</v>
      </c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</row>
    <row r="500" spans="1:76" ht="18.75" customHeight="1" x14ac:dyDescent="0.4">
      <c r="A500" s="70">
        <v>519</v>
      </c>
      <c r="B500" s="70" t="s">
        <v>689</v>
      </c>
      <c r="C500" s="70" t="s">
        <v>889</v>
      </c>
      <c r="D500" s="70"/>
      <c r="E500" s="70" t="s">
        <v>875</v>
      </c>
      <c r="F500" s="70"/>
      <c r="G500" s="94">
        <v>2</v>
      </c>
      <c r="H500" s="94">
        <v>1</v>
      </c>
      <c r="I500" s="70" t="s">
        <v>689</v>
      </c>
      <c r="J500" s="70"/>
      <c r="K500" s="70"/>
      <c r="L500" s="70"/>
      <c r="M500" s="70">
        <v>0</v>
      </c>
      <c r="N500" s="71">
        <v>42264</v>
      </c>
      <c r="O500" s="72">
        <v>46</v>
      </c>
      <c r="P500" s="71"/>
      <c r="Q500" s="71">
        <f t="shared" si="96"/>
        <v>42264</v>
      </c>
      <c r="R500" s="70">
        <f t="shared" si="95"/>
        <v>2015</v>
      </c>
      <c r="S500" s="70">
        <f t="shared" si="97"/>
        <v>9</v>
      </c>
      <c r="T500" s="70">
        <f t="shared" si="98"/>
        <v>17</v>
      </c>
      <c r="U500" s="70">
        <f t="shared" si="99"/>
        <v>2015</v>
      </c>
      <c r="V500" s="73">
        <v>177688</v>
      </c>
      <c r="W500" s="70"/>
      <c r="X500" s="70"/>
      <c r="Y500" s="73">
        <v>0</v>
      </c>
      <c r="Z500" s="73">
        <f t="shared" si="100"/>
        <v>177688</v>
      </c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3">
        <f t="shared" si="101"/>
        <v>0</v>
      </c>
      <c r="AP500" s="70"/>
      <c r="AQ500" s="74">
        <f t="shared" si="102"/>
        <v>177688</v>
      </c>
      <c r="AR500" s="70" t="s">
        <v>872</v>
      </c>
      <c r="AS500" s="70"/>
      <c r="AT500" s="70"/>
      <c r="AU500" s="70"/>
      <c r="AV500" s="70"/>
      <c r="AW500" s="70"/>
      <c r="AX500" s="70" t="s">
        <v>879</v>
      </c>
      <c r="AY500" s="70"/>
      <c r="AZ500" s="70"/>
      <c r="BA500" s="70"/>
      <c r="BB500" s="70"/>
      <c r="BC500" s="70"/>
      <c r="BD500" s="72">
        <v>46</v>
      </c>
      <c r="BE500" s="70" t="s">
        <v>80</v>
      </c>
      <c r="BF500" s="73"/>
      <c r="BG500" s="70"/>
      <c r="BH500" s="70">
        <f t="shared" si="103"/>
        <v>5</v>
      </c>
      <c r="BI500" s="70" t="s">
        <v>879</v>
      </c>
      <c r="BJ500" s="74">
        <f t="shared" si="104"/>
        <v>0</v>
      </c>
      <c r="BK500" s="70"/>
      <c r="BL500" s="70" t="s">
        <v>1475</v>
      </c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</row>
    <row r="501" spans="1:76" ht="18.75" customHeight="1" x14ac:dyDescent="0.4">
      <c r="A501" s="70">
        <v>520</v>
      </c>
      <c r="B501" s="70" t="s">
        <v>689</v>
      </c>
      <c r="C501" s="70" t="s">
        <v>890</v>
      </c>
      <c r="D501" s="70"/>
      <c r="E501" s="70" t="s">
        <v>875</v>
      </c>
      <c r="F501" s="70"/>
      <c r="G501" s="94">
        <v>2</v>
      </c>
      <c r="H501" s="94">
        <v>1</v>
      </c>
      <c r="I501" s="70" t="s">
        <v>689</v>
      </c>
      <c r="J501" s="70"/>
      <c r="K501" s="70"/>
      <c r="L501" s="70"/>
      <c r="M501" s="70">
        <v>0</v>
      </c>
      <c r="N501" s="71">
        <v>42264</v>
      </c>
      <c r="O501" s="72">
        <v>25</v>
      </c>
      <c r="P501" s="71"/>
      <c r="Q501" s="71">
        <f t="shared" si="96"/>
        <v>42264</v>
      </c>
      <c r="R501" s="70">
        <f t="shared" si="95"/>
        <v>2015</v>
      </c>
      <c r="S501" s="70">
        <f t="shared" si="97"/>
        <v>9</v>
      </c>
      <c r="T501" s="70">
        <f t="shared" si="98"/>
        <v>17</v>
      </c>
      <c r="U501" s="70">
        <f t="shared" si="99"/>
        <v>2015</v>
      </c>
      <c r="V501" s="73">
        <v>98268</v>
      </c>
      <c r="W501" s="70"/>
      <c r="X501" s="70"/>
      <c r="Y501" s="73">
        <v>0</v>
      </c>
      <c r="Z501" s="73">
        <f t="shared" si="100"/>
        <v>98268</v>
      </c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3">
        <f t="shared" si="101"/>
        <v>0</v>
      </c>
      <c r="AP501" s="70"/>
      <c r="AQ501" s="74">
        <f t="shared" si="102"/>
        <v>98268</v>
      </c>
      <c r="AR501" s="70" t="s">
        <v>872</v>
      </c>
      <c r="AS501" s="70"/>
      <c r="AT501" s="70"/>
      <c r="AU501" s="70"/>
      <c r="AV501" s="70"/>
      <c r="AW501" s="70"/>
      <c r="AX501" s="70" t="s">
        <v>879</v>
      </c>
      <c r="AY501" s="70"/>
      <c r="AZ501" s="70"/>
      <c r="BA501" s="70"/>
      <c r="BB501" s="70"/>
      <c r="BC501" s="70"/>
      <c r="BD501" s="72">
        <v>25</v>
      </c>
      <c r="BE501" s="70" t="s">
        <v>80</v>
      </c>
      <c r="BF501" s="73"/>
      <c r="BG501" s="70"/>
      <c r="BH501" s="70">
        <f t="shared" si="103"/>
        <v>5</v>
      </c>
      <c r="BI501" s="70" t="s">
        <v>879</v>
      </c>
      <c r="BJ501" s="74">
        <f t="shared" si="104"/>
        <v>0</v>
      </c>
      <c r="BK501" s="70"/>
      <c r="BL501" s="70" t="s">
        <v>1476</v>
      </c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</row>
    <row r="502" spans="1:76" ht="18.75" customHeight="1" x14ac:dyDescent="0.4">
      <c r="A502" s="70">
        <v>521</v>
      </c>
      <c r="B502" s="70" t="s">
        <v>689</v>
      </c>
      <c r="C502" s="70" t="s">
        <v>891</v>
      </c>
      <c r="D502" s="70"/>
      <c r="E502" s="70" t="s">
        <v>875</v>
      </c>
      <c r="F502" s="70"/>
      <c r="G502" s="94">
        <v>2</v>
      </c>
      <c r="H502" s="94">
        <v>1</v>
      </c>
      <c r="I502" s="70" t="s">
        <v>689</v>
      </c>
      <c r="J502" s="70"/>
      <c r="K502" s="70"/>
      <c r="L502" s="70"/>
      <c r="M502" s="70">
        <v>0</v>
      </c>
      <c r="N502" s="71">
        <v>42264</v>
      </c>
      <c r="O502" s="72">
        <v>18</v>
      </c>
      <c r="P502" s="71"/>
      <c r="Q502" s="71">
        <f t="shared" si="96"/>
        <v>42264</v>
      </c>
      <c r="R502" s="70">
        <f t="shared" si="95"/>
        <v>2015</v>
      </c>
      <c r="S502" s="70">
        <f t="shared" si="97"/>
        <v>9</v>
      </c>
      <c r="T502" s="70">
        <f t="shared" si="98"/>
        <v>17</v>
      </c>
      <c r="U502" s="70">
        <f t="shared" si="99"/>
        <v>2015</v>
      </c>
      <c r="V502" s="73">
        <v>69236</v>
      </c>
      <c r="W502" s="70"/>
      <c r="X502" s="70"/>
      <c r="Y502" s="73">
        <v>0</v>
      </c>
      <c r="Z502" s="73">
        <f t="shared" si="100"/>
        <v>69236</v>
      </c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3">
        <f t="shared" si="101"/>
        <v>0</v>
      </c>
      <c r="AP502" s="70"/>
      <c r="AQ502" s="74">
        <f t="shared" si="102"/>
        <v>69236</v>
      </c>
      <c r="AR502" s="70" t="s">
        <v>872</v>
      </c>
      <c r="AS502" s="70"/>
      <c r="AT502" s="70"/>
      <c r="AU502" s="70"/>
      <c r="AV502" s="70"/>
      <c r="AW502" s="70"/>
      <c r="AX502" s="70" t="s">
        <v>879</v>
      </c>
      <c r="AY502" s="70"/>
      <c r="AZ502" s="70"/>
      <c r="BA502" s="70"/>
      <c r="BB502" s="70"/>
      <c r="BC502" s="70"/>
      <c r="BD502" s="72">
        <v>18</v>
      </c>
      <c r="BE502" s="70" t="s">
        <v>80</v>
      </c>
      <c r="BF502" s="73"/>
      <c r="BG502" s="70"/>
      <c r="BH502" s="70">
        <f t="shared" si="103"/>
        <v>5</v>
      </c>
      <c r="BI502" s="70" t="s">
        <v>879</v>
      </c>
      <c r="BJ502" s="74">
        <f t="shared" si="104"/>
        <v>0</v>
      </c>
      <c r="BK502" s="70"/>
      <c r="BL502" s="70" t="s">
        <v>1477</v>
      </c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</row>
    <row r="503" spans="1:76" ht="18.75" customHeight="1" x14ac:dyDescent="0.4">
      <c r="A503" s="70">
        <v>522</v>
      </c>
      <c r="B503" s="70" t="s">
        <v>689</v>
      </c>
      <c r="C503" s="70" t="s">
        <v>892</v>
      </c>
      <c r="D503" s="70"/>
      <c r="E503" s="70" t="s">
        <v>875</v>
      </c>
      <c r="F503" s="70"/>
      <c r="G503" s="94">
        <v>2</v>
      </c>
      <c r="H503" s="94">
        <v>1</v>
      </c>
      <c r="I503" s="70" t="s">
        <v>689</v>
      </c>
      <c r="J503" s="70"/>
      <c r="K503" s="70"/>
      <c r="L503" s="70"/>
      <c r="M503" s="70">
        <v>0</v>
      </c>
      <c r="N503" s="71">
        <v>42264</v>
      </c>
      <c r="O503" s="72">
        <v>123</v>
      </c>
      <c r="P503" s="71"/>
      <c r="Q503" s="71">
        <f t="shared" si="96"/>
        <v>42264</v>
      </c>
      <c r="R503" s="70">
        <f t="shared" si="95"/>
        <v>2015</v>
      </c>
      <c r="S503" s="70">
        <f t="shared" si="97"/>
        <v>9</v>
      </c>
      <c r="T503" s="70">
        <f t="shared" si="98"/>
        <v>17</v>
      </c>
      <c r="U503" s="70">
        <f t="shared" si="99"/>
        <v>2015</v>
      </c>
      <c r="V503" s="73">
        <v>467742</v>
      </c>
      <c r="W503" s="70"/>
      <c r="X503" s="70"/>
      <c r="Y503" s="73">
        <v>0</v>
      </c>
      <c r="Z503" s="73">
        <f t="shared" si="100"/>
        <v>467742</v>
      </c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3">
        <f t="shared" si="101"/>
        <v>0</v>
      </c>
      <c r="AP503" s="70"/>
      <c r="AQ503" s="74">
        <f t="shared" si="102"/>
        <v>467742</v>
      </c>
      <c r="AR503" s="70" t="s">
        <v>872</v>
      </c>
      <c r="AS503" s="70"/>
      <c r="AT503" s="70"/>
      <c r="AU503" s="70"/>
      <c r="AV503" s="70"/>
      <c r="AW503" s="70"/>
      <c r="AX503" s="70" t="s">
        <v>879</v>
      </c>
      <c r="AY503" s="70"/>
      <c r="AZ503" s="70"/>
      <c r="BA503" s="70"/>
      <c r="BB503" s="70"/>
      <c r="BC503" s="70"/>
      <c r="BD503" s="72">
        <v>123</v>
      </c>
      <c r="BE503" s="70" t="s">
        <v>80</v>
      </c>
      <c r="BF503" s="73"/>
      <c r="BG503" s="70"/>
      <c r="BH503" s="70">
        <f t="shared" si="103"/>
        <v>5</v>
      </c>
      <c r="BI503" s="70" t="s">
        <v>879</v>
      </c>
      <c r="BJ503" s="74">
        <f t="shared" si="104"/>
        <v>0</v>
      </c>
      <c r="BK503" s="70"/>
      <c r="BL503" s="70" t="s">
        <v>1478</v>
      </c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</row>
    <row r="504" spans="1:76" ht="18.75" customHeight="1" x14ac:dyDescent="0.4">
      <c r="A504" s="70">
        <v>523</v>
      </c>
      <c r="B504" s="70" t="s">
        <v>689</v>
      </c>
      <c r="C504" s="70" t="s">
        <v>893</v>
      </c>
      <c r="D504" s="70"/>
      <c r="E504" s="70" t="s">
        <v>875</v>
      </c>
      <c r="F504" s="70"/>
      <c r="G504" s="94">
        <v>2</v>
      </c>
      <c r="H504" s="94">
        <v>1</v>
      </c>
      <c r="I504" s="70" t="s">
        <v>689</v>
      </c>
      <c r="J504" s="70"/>
      <c r="K504" s="70"/>
      <c r="L504" s="70"/>
      <c r="M504" s="70">
        <v>0</v>
      </c>
      <c r="N504" s="71">
        <v>42264</v>
      </c>
      <c r="O504" s="72">
        <v>120</v>
      </c>
      <c r="P504" s="71"/>
      <c r="Q504" s="71">
        <f t="shared" si="96"/>
        <v>42264</v>
      </c>
      <c r="R504" s="70">
        <f t="shared" si="95"/>
        <v>2015</v>
      </c>
      <c r="S504" s="70">
        <f t="shared" si="97"/>
        <v>9</v>
      </c>
      <c r="T504" s="70">
        <f t="shared" si="98"/>
        <v>17</v>
      </c>
      <c r="U504" s="70">
        <f t="shared" si="99"/>
        <v>2015</v>
      </c>
      <c r="V504" s="73">
        <v>459344</v>
      </c>
      <c r="W504" s="70"/>
      <c r="X504" s="70"/>
      <c r="Y504" s="73">
        <v>0</v>
      </c>
      <c r="Z504" s="73">
        <f t="shared" si="100"/>
        <v>459344</v>
      </c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3">
        <f t="shared" si="101"/>
        <v>0</v>
      </c>
      <c r="AP504" s="70"/>
      <c r="AQ504" s="74">
        <f t="shared" si="102"/>
        <v>459344</v>
      </c>
      <c r="AR504" s="70" t="s">
        <v>872</v>
      </c>
      <c r="AS504" s="70"/>
      <c r="AT504" s="70"/>
      <c r="AU504" s="70"/>
      <c r="AV504" s="70"/>
      <c r="AW504" s="70"/>
      <c r="AX504" s="70" t="s">
        <v>879</v>
      </c>
      <c r="AY504" s="70"/>
      <c r="AZ504" s="70"/>
      <c r="BA504" s="70"/>
      <c r="BB504" s="70"/>
      <c r="BC504" s="70"/>
      <c r="BD504" s="72">
        <v>120</v>
      </c>
      <c r="BE504" s="70" t="s">
        <v>80</v>
      </c>
      <c r="BF504" s="73"/>
      <c r="BG504" s="70"/>
      <c r="BH504" s="70">
        <f t="shared" si="103"/>
        <v>5</v>
      </c>
      <c r="BI504" s="70" t="s">
        <v>879</v>
      </c>
      <c r="BJ504" s="74">
        <f t="shared" si="104"/>
        <v>0</v>
      </c>
      <c r="BK504" s="70"/>
      <c r="BL504" s="70" t="s">
        <v>1479</v>
      </c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</row>
    <row r="505" spans="1:76" ht="18.75" customHeight="1" x14ac:dyDescent="0.4">
      <c r="A505" s="70">
        <v>524</v>
      </c>
      <c r="B505" s="70" t="s">
        <v>689</v>
      </c>
      <c r="C505" s="70" t="s">
        <v>894</v>
      </c>
      <c r="D505" s="70"/>
      <c r="E505" s="70" t="s">
        <v>875</v>
      </c>
      <c r="F505" s="70"/>
      <c r="G505" s="94">
        <v>2</v>
      </c>
      <c r="H505" s="94">
        <v>1</v>
      </c>
      <c r="I505" s="70" t="s">
        <v>689</v>
      </c>
      <c r="J505" s="70"/>
      <c r="K505" s="70"/>
      <c r="L505" s="70"/>
      <c r="M505" s="70">
        <v>0</v>
      </c>
      <c r="N505" s="71">
        <v>42264</v>
      </c>
      <c r="O505" s="72">
        <v>107</v>
      </c>
      <c r="P505" s="71"/>
      <c r="Q505" s="71">
        <f t="shared" si="96"/>
        <v>42264</v>
      </c>
      <c r="R505" s="70">
        <f t="shared" si="95"/>
        <v>2015</v>
      </c>
      <c r="S505" s="70">
        <f t="shared" si="97"/>
        <v>9</v>
      </c>
      <c r="T505" s="70">
        <f t="shared" si="98"/>
        <v>17</v>
      </c>
      <c r="U505" s="70">
        <f t="shared" si="99"/>
        <v>2015</v>
      </c>
      <c r="V505" s="73">
        <v>409412</v>
      </c>
      <c r="W505" s="70"/>
      <c r="X505" s="70"/>
      <c r="Y505" s="73">
        <v>0</v>
      </c>
      <c r="Z505" s="73">
        <f t="shared" si="100"/>
        <v>409412</v>
      </c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3">
        <f t="shared" si="101"/>
        <v>0</v>
      </c>
      <c r="AP505" s="70"/>
      <c r="AQ505" s="74">
        <f t="shared" si="102"/>
        <v>409412</v>
      </c>
      <c r="AR505" s="70" t="s">
        <v>872</v>
      </c>
      <c r="AS505" s="70"/>
      <c r="AT505" s="70"/>
      <c r="AU505" s="70"/>
      <c r="AV505" s="70"/>
      <c r="AW505" s="70"/>
      <c r="AX505" s="70" t="s">
        <v>879</v>
      </c>
      <c r="AY505" s="70"/>
      <c r="AZ505" s="70"/>
      <c r="BA505" s="70"/>
      <c r="BB505" s="70"/>
      <c r="BC505" s="70"/>
      <c r="BD505" s="72">
        <v>107</v>
      </c>
      <c r="BE505" s="70" t="s">
        <v>80</v>
      </c>
      <c r="BF505" s="73"/>
      <c r="BG505" s="70"/>
      <c r="BH505" s="70">
        <f t="shared" si="103"/>
        <v>5</v>
      </c>
      <c r="BI505" s="70" t="s">
        <v>879</v>
      </c>
      <c r="BJ505" s="74">
        <f t="shared" si="104"/>
        <v>0</v>
      </c>
      <c r="BK505" s="70"/>
      <c r="BL505" s="70" t="s">
        <v>1480</v>
      </c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</row>
    <row r="506" spans="1:76" ht="18.75" customHeight="1" x14ac:dyDescent="0.4">
      <c r="A506" s="70">
        <v>525</v>
      </c>
      <c r="B506" s="70" t="s">
        <v>690</v>
      </c>
      <c r="C506" s="70" t="s">
        <v>895</v>
      </c>
      <c r="D506" s="70"/>
      <c r="E506" s="70" t="s">
        <v>875</v>
      </c>
      <c r="F506" s="70"/>
      <c r="G506" s="94">
        <v>2</v>
      </c>
      <c r="H506" s="94">
        <v>1</v>
      </c>
      <c r="I506" s="70" t="s">
        <v>690</v>
      </c>
      <c r="J506" s="70"/>
      <c r="K506" s="70"/>
      <c r="L506" s="70"/>
      <c r="M506" s="70">
        <v>0</v>
      </c>
      <c r="N506" s="71">
        <v>42342</v>
      </c>
      <c r="O506" s="72">
        <v>7.13</v>
      </c>
      <c r="P506" s="71"/>
      <c r="Q506" s="71">
        <f t="shared" si="96"/>
        <v>42342</v>
      </c>
      <c r="R506" s="70">
        <f t="shared" si="95"/>
        <v>2015</v>
      </c>
      <c r="S506" s="70">
        <f t="shared" si="97"/>
        <v>12</v>
      </c>
      <c r="T506" s="70">
        <f t="shared" si="98"/>
        <v>4</v>
      </c>
      <c r="U506" s="70">
        <f t="shared" si="99"/>
        <v>2015</v>
      </c>
      <c r="V506" s="73">
        <v>10283</v>
      </c>
      <c r="W506" s="70"/>
      <c r="X506" s="70"/>
      <c r="Y506" s="73">
        <v>0</v>
      </c>
      <c r="Z506" s="73">
        <f t="shared" si="100"/>
        <v>10283</v>
      </c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3">
        <f t="shared" si="101"/>
        <v>0</v>
      </c>
      <c r="AP506" s="70"/>
      <c r="AQ506" s="74">
        <f t="shared" si="102"/>
        <v>10283</v>
      </c>
      <c r="AR506" s="70" t="s">
        <v>872</v>
      </c>
      <c r="AS506" s="70"/>
      <c r="AT506" s="70"/>
      <c r="AU506" s="70"/>
      <c r="AV506" s="70"/>
      <c r="AW506" s="70"/>
      <c r="AX506" s="70" t="s">
        <v>879</v>
      </c>
      <c r="AY506" s="70"/>
      <c r="AZ506" s="70"/>
      <c r="BA506" s="70"/>
      <c r="BB506" s="70"/>
      <c r="BC506" s="70"/>
      <c r="BD506" s="72">
        <v>7.13</v>
      </c>
      <c r="BE506" s="70" t="s">
        <v>80</v>
      </c>
      <c r="BF506" s="73"/>
      <c r="BG506" s="70"/>
      <c r="BH506" s="70">
        <f t="shared" si="103"/>
        <v>5</v>
      </c>
      <c r="BI506" s="70" t="s">
        <v>879</v>
      </c>
      <c r="BJ506" s="74">
        <f t="shared" si="104"/>
        <v>0</v>
      </c>
      <c r="BK506" s="70"/>
      <c r="BL506" s="70" t="s">
        <v>1481</v>
      </c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</row>
    <row r="507" spans="1:76" ht="18.75" customHeight="1" x14ac:dyDescent="0.4">
      <c r="A507" s="70">
        <v>526</v>
      </c>
      <c r="B507" s="70" t="s">
        <v>690</v>
      </c>
      <c r="C507" s="70" t="s">
        <v>896</v>
      </c>
      <c r="D507" s="70"/>
      <c r="E507" s="70" t="s">
        <v>875</v>
      </c>
      <c r="F507" s="70"/>
      <c r="G507" s="94">
        <v>2</v>
      </c>
      <c r="H507" s="94">
        <v>1</v>
      </c>
      <c r="I507" s="70" t="s">
        <v>690</v>
      </c>
      <c r="J507" s="70"/>
      <c r="K507" s="70"/>
      <c r="L507" s="70"/>
      <c r="M507" s="70">
        <v>0</v>
      </c>
      <c r="N507" s="71">
        <v>42342</v>
      </c>
      <c r="O507" s="72">
        <v>1.18</v>
      </c>
      <c r="P507" s="71"/>
      <c r="Q507" s="71">
        <f t="shared" si="96"/>
        <v>42342</v>
      </c>
      <c r="R507" s="70">
        <f t="shared" si="95"/>
        <v>2015</v>
      </c>
      <c r="S507" s="70">
        <f t="shared" si="97"/>
        <v>12</v>
      </c>
      <c r="T507" s="70">
        <f t="shared" si="98"/>
        <v>4</v>
      </c>
      <c r="U507" s="70">
        <f t="shared" si="99"/>
        <v>2015</v>
      </c>
      <c r="V507" s="73">
        <v>933</v>
      </c>
      <c r="W507" s="70"/>
      <c r="X507" s="70"/>
      <c r="Y507" s="73">
        <v>0</v>
      </c>
      <c r="Z507" s="73">
        <f t="shared" si="100"/>
        <v>933</v>
      </c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3">
        <f t="shared" si="101"/>
        <v>0</v>
      </c>
      <c r="AP507" s="70"/>
      <c r="AQ507" s="74">
        <f t="shared" si="102"/>
        <v>933</v>
      </c>
      <c r="AR507" s="70" t="s">
        <v>872</v>
      </c>
      <c r="AS507" s="70"/>
      <c r="AT507" s="70"/>
      <c r="AU507" s="70"/>
      <c r="AV507" s="70"/>
      <c r="AW507" s="70"/>
      <c r="AX507" s="70" t="s">
        <v>879</v>
      </c>
      <c r="AY507" s="70"/>
      <c r="AZ507" s="70"/>
      <c r="BA507" s="70"/>
      <c r="BB507" s="70"/>
      <c r="BC507" s="70"/>
      <c r="BD507" s="72">
        <v>1.18</v>
      </c>
      <c r="BE507" s="70" t="s">
        <v>80</v>
      </c>
      <c r="BF507" s="73"/>
      <c r="BG507" s="70"/>
      <c r="BH507" s="70">
        <f t="shared" si="103"/>
        <v>5</v>
      </c>
      <c r="BI507" s="70" t="s">
        <v>879</v>
      </c>
      <c r="BJ507" s="74">
        <f t="shared" si="104"/>
        <v>0</v>
      </c>
      <c r="BK507" s="70"/>
      <c r="BL507" s="70" t="s">
        <v>1482</v>
      </c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</row>
    <row r="508" spans="1:76" ht="18.75" customHeight="1" x14ac:dyDescent="0.4">
      <c r="A508" s="70">
        <v>527</v>
      </c>
      <c r="B508" s="70" t="s">
        <v>690</v>
      </c>
      <c r="C508" s="70" t="s">
        <v>897</v>
      </c>
      <c r="D508" s="70"/>
      <c r="E508" s="70" t="s">
        <v>875</v>
      </c>
      <c r="F508" s="70"/>
      <c r="G508" s="94">
        <v>2</v>
      </c>
      <c r="H508" s="94">
        <v>1</v>
      </c>
      <c r="I508" s="70" t="s">
        <v>690</v>
      </c>
      <c r="J508" s="70"/>
      <c r="K508" s="70"/>
      <c r="L508" s="70"/>
      <c r="M508" s="70">
        <v>0</v>
      </c>
      <c r="N508" s="71">
        <v>42342</v>
      </c>
      <c r="O508" s="72">
        <v>4.18</v>
      </c>
      <c r="P508" s="71"/>
      <c r="Q508" s="71">
        <f t="shared" si="96"/>
        <v>42342</v>
      </c>
      <c r="R508" s="70">
        <f t="shared" si="95"/>
        <v>2015</v>
      </c>
      <c r="S508" s="70">
        <f t="shared" si="97"/>
        <v>12</v>
      </c>
      <c r="T508" s="70">
        <f t="shared" si="98"/>
        <v>4</v>
      </c>
      <c r="U508" s="70">
        <f t="shared" si="99"/>
        <v>2015</v>
      </c>
      <c r="V508" s="73">
        <v>3306</v>
      </c>
      <c r="W508" s="70"/>
      <c r="X508" s="70"/>
      <c r="Y508" s="73">
        <v>0</v>
      </c>
      <c r="Z508" s="73">
        <f t="shared" si="100"/>
        <v>3306</v>
      </c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3">
        <f t="shared" si="101"/>
        <v>0</v>
      </c>
      <c r="AP508" s="70"/>
      <c r="AQ508" s="74">
        <f t="shared" si="102"/>
        <v>3306</v>
      </c>
      <c r="AR508" s="70" t="s">
        <v>872</v>
      </c>
      <c r="AS508" s="70"/>
      <c r="AT508" s="70"/>
      <c r="AU508" s="70"/>
      <c r="AV508" s="70"/>
      <c r="AW508" s="70"/>
      <c r="AX508" s="70" t="s">
        <v>879</v>
      </c>
      <c r="AY508" s="70"/>
      <c r="AZ508" s="70"/>
      <c r="BA508" s="70"/>
      <c r="BB508" s="70"/>
      <c r="BC508" s="70"/>
      <c r="BD508" s="72">
        <v>4.18</v>
      </c>
      <c r="BE508" s="70" t="s">
        <v>80</v>
      </c>
      <c r="BF508" s="73"/>
      <c r="BG508" s="70"/>
      <c r="BH508" s="70">
        <f t="shared" si="103"/>
        <v>5</v>
      </c>
      <c r="BI508" s="70" t="s">
        <v>879</v>
      </c>
      <c r="BJ508" s="74">
        <f t="shared" si="104"/>
        <v>0</v>
      </c>
      <c r="BK508" s="70"/>
      <c r="BL508" s="70" t="s">
        <v>1483</v>
      </c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</row>
    <row r="509" spans="1:76" ht="18.75" customHeight="1" x14ac:dyDescent="0.4">
      <c r="A509" s="70">
        <v>528</v>
      </c>
      <c r="B509" s="70" t="s">
        <v>691</v>
      </c>
      <c r="C509" s="70" t="s">
        <v>898</v>
      </c>
      <c r="D509" s="70"/>
      <c r="E509" s="70" t="s">
        <v>875</v>
      </c>
      <c r="F509" s="70"/>
      <c r="G509" s="94">
        <v>2</v>
      </c>
      <c r="H509" s="94">
        <v>1</v>
      </c>
      <c r="I509" s="70" t="s">
        <v>691</v>
      </c>
      <c r="J509" s="70"/>
      <c r="K509" s="70"/>
      <c r="L509" s="70"/>
      <c r="M509" s="70">
        <v>0</v>
      </c>
      <c r="N509" s="71">
        <v>42398</v>
      </c>
      <c r="O509" s="72">
        <v>87</v>
      </c>
      <c r="P509" s="71"/>
      <c r="Q509" s="71">
        <f t="shared" si="96"/>
        <v>42398</v>
      </c>
      <c r="R509" s="70">
        <f t="shared" si="95"/>
        <v>2016</v>
      </c>
      <c r="S509" s="70">
        <f t="shared" si="97"/>
        <v>1</v>
      </c>
      <c r="T509" s="70">
        <f t="shared" si="98"/>
        <v>29</v>
      </c>
      <c r="U509" s="70">
        <f t="shared" si="99"/>
        <v>2015</v>
      </c>
      <c r="V509" s="73">
        <v>68817</v>
      </c>
      <c r="W509" s="70"/>
      <c r="X509" s="70"/>
      <c r="Y509" s="73">
        <v>0</v>
      </c>
      <c r="Z509" s="73">
        <f t="shared" si="100"/>
        <v>68817</v>
      </c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3">
        <f t="shared" si="101"/>
        <v>0</v>
      </c>
      <c r="AP509" s="70"/>
      <c r="AQ509" s="74">
        <f t="shared" si="102"/>
        <v>68817</v>
      </c>
      <c r="AR509" s="70" t="s">
        <v>872</v>
      </c>
      <c r="AS509" s="70"/>
      <c r="AT509" s="70"/>
      <c r="AU509" s="70"/>
      <c r="AV509" s="70"/>
      <c r="AW509" s="70"/>
      <c r="AX509" s="70" t="s">
        <v>879</v>
      </c>
      <c r="AY509" s="70"/>
      <c r="AZ509" s="70"/>
      <c r="BA509" s="70"/>
      <c r="BB509" s="70"/>
      <c r="BC509" s="70"/>
      <c r="BD509" s="72">
        <v>87</v>
      </c>
      <c r="BE509" s="70" t="s">
        <v>80</v>
      </c>
      <c r="BF509" s="73"/>
      <c r="BG509" s="70"/>
      <c r="BH509" s="70">
        <f t="shared" si="103"/>
        <v>5</v>
      </c>
      <c r="BI509" s="70" t="s">
        <v>879</v>
      </c>
      <c r="BJ509" s="74">
        <f t="shared" si="104"/>
        <v>0</v>
      </c>
      <c r="BK509" s="70"/>
      <c r="BL509" s="70" t="s">
        <v>1484</v>
      </c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</row>
    <row r="510" spans="1:76" ht="18.75" customHeight="1" x14ac:dyDescent="0.4">
      <c r="A510" s="70">
        <v>529</v>
      </c>
      <c r="B510" s="70" t="s">
        <v>692</v>
      </c>
      <c r="C510" s="70" t="s">
        <v>899</v>
      </c>
      <c r="D510" s="70"/>
      <c r="E510" s="70" t="s">
        <v>875</v>
      </c>
      <c r="F510" s="70"/>
      <c r="G510" s="94">
        <v>2</v>
      </c>
      <c r="H510" s="94">
        <v>1</v>
      </c>
      <c r="I510" s="70" t="s">
        <v>692</v>
      </c>
      <c r="J510" s="70"/>
      <c r="K510" s="70"/>
      <c r="L510" s="70"/>
      <c r="M510" s="70">
        <v>0</v>
      </c>
      <c r="N510" s="71">
        <v>42402</v>
      </c>
      <c r="O510" s="72">
        <v>5.44</v>
      </c>
      <c r="P510" s="71"/>
      <c r="Q510" s="71">
        <f t="shared" si="96"/>
        <v>42402</v>
      </c>
      <c r="R510" s="70">
        <f t="shared" ref="R510:R581" si="105">YEAR(Q510)</f>
        <v>2016</v>
      </c>
      <c r="S510" s="70">
        <f t="shared" si="97"/>
        <v>2</v>
      </c>
      <c r="T510" s="70">
        <f t="shared" si="98"/>
        <v>2</v>
      </c>
      <c r="U510" s="70">
        <f t="shared" si="99"/>
        <v>2015</v>
      </c>
      <c r="V510" s="73">
        <v>4303</v>
      </c>
      <c r="W510" s="70"/>
      <c r="X510" s="70"/>
      <c r="Y510" s="73">
        <v>0</v>
      </c>
      <c r="Z510" s="73">
        <f t="shared" si="100"/>
        <v>4303</v>
      </c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3">
        <f t="shared" si="101"/>
        <v>0</v>
      </c>
      <c r="AP510" s="70"/>
      <c r="AQ510" s="74">
        <f t="shared" si="102"/>
        <v>4303</v>
      </c>
      <c r="AR510" s="70" t="s">
        <v>872</v>
      </c>
      <c r="AS510" s="70"/>
      <c r="AT510" s="70"/>
      <c r="AU510" s="70"/>
      <c r="AV510" s="70"/>
      <c r="AW510" s="70"/>
      <c r="AX510" s="70" t="s">
        <v>879</v>
      </c>
      <c r="AY510" s="70"/>
      <c r="AZ510" s="70"/>
      <c r="BA510" s="70"/>
      <c r="BB510" s="70"/>
      <c r="BC510" s="70"/>
      <c r="BD510" s="72">
        <v>5.44</v>
      </c>
      <c r="BE510" s="70" t="s">
        <v>80</v>
      </c>
      <c r="BF510" s="73"/>
      <c r="BG510" s="70"/>
      <c r="BH510" s="70">
        <f t="shared" si="103"/>
        <v>5</v>
      </c>
      <c r="BI510" s="70" t="s">
        <v>879</v>
      </c>
      <c r="BJ510" s="74">
        <f t="shared" si="104"/>
        <v>0</v>
      </c>
      <c r="BK510" s="70"/>
      <c r="BL510" s="70" t="s">
        <v>1485</v>
      </c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</row>
    <row r="511" spans="1:76" ht="18.75" customHeight="1" x14ac:dyDescent="0.4">
      <c r="A511" s="70">
        <v>530</v>
      </c>
      <c r="B511" s="70" t="s">
        <v>798</v>
      </c>
      <c r="C511" s="70" t="s">
        <v>900</v>
      </c>
      <c r="D511" s="70"/>
      <c r="E511" s="70" t="s">
        <v>875</v>
      </c>
      <c r="F511" s="70"/>
      <c r="G511" s="94">
        <v>2</v>
      </c>
      <c r="H511" s="94">
        <v>1</v>
      </c>
      <c r="I511" s="70" t="s">
        <v>798</v>
      </c>
      <c r="J511" s="70"/>
      <c r="K511" s="70"/>
      <c r="L511" s="70"/>
      <c r="M511" s="70">
        <v>0</v>
      </c>
      <c r="N511" s="71">
        <v>42725</v>
      </c>
      <c r="O511" s="72">
        <v>1039</v>
      </c>
      <c r="P511" s="71"/>
      <c r="Q511" s="71">
        <f t="shared" si="96"/>
        <v>42725</v>
      </c>
      <c r="R511" s="70">
        <f t="shared" si="105"/>
        <v>2016</v>
      </c>
      <c r="S511" s="70">
        <f t="shared" si="97"/>
        <v>12</v>
      </c>
      <c r="T511" s="70">
        <f t="shared" si="98"/>
        <v>21</v>
      </c>
      <c r="U511" s="70">
        <f t="shared" si="99"/>
        <v>2016</v>
      </c>
      <c r="V511" s="73">
        <v>3950062</v>
      </c>
      <c r="W511" s="70"/>
      <c r="X511" s="70"/>
      <c r="Y511" s="73">
        <v>0</v>
      </c>
      <c r="Z511" s="73">
        <f t="shared" si="100"/>
        <v>3950062</v>
      </c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3">
        <f t="shared" si="101"/>
        <v>0</v>
      </c>
      <c r="AP511" s="70"/>
      <c r="AQ511" s="74">
        <f t="shared" si="102"/>
        <v>3950062</v>
      </c>
      <c r="AR511" s="70" t="s">
        <v>872</v>
      </c>
      <c r="AS511" s="70"/>
      <c r="AT511" s="70"/>
      <c r="AU511" s="70"/>
      <c r="AV511" s="70"/>
      <c r="AW511" s="70"/>
      <c r="AX511" s="70" t="s">
        <v>879</v>
      </c>
      <c r="AY511" s="70"/>
      <c r="AZ511" s="70"/>
      <c r="BA511" s="70"/>
      <c r="BB511" s="70"/>
      <c r="BC511" s="70"/>
      <c r="BD511" s="72">
        <v>1039</v>
      </c>
      <c r="BE511" s="70" t="s">
        <v>80</v>
      </c>
      <c r="BF511" s="73"/>
      <c r="BG511" s="70"/>
      <c r="BH511" s="70">
        <f t="shared" si="103"/>
        <v>4</v>
      </c>
      <c r="BI511" s="70" t="s">
        <v>879</v>
      </c>
      <c r="BJ511" s="74">
        <f t="shared" si="104"/>
        <v>0</v>
      </c>
      <c r="BK511" s="70"/>
      <c r="BL511" s="70" t="s">
        <v>1486</v>
      </c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</row>
    <row r="512" spans="1:76" ht="18.75" customHeight="1" x14ac:dyDescent="0.4">
      <c r="A512" s="70">
        <v>531</v>
      </c>
      <c r="B512" s="70" t="s">
        <v>798</v>
      </c>
      <c r="C512" s="70" t="s">
        <v>901</v>
      </c>
      <c r="D512" s="70"/>
      <c r="E512" s="70" t="s">
        <v>875</v>
      </c>
      <c r="F512" s="70"/>
      <c r="G512" s="94">
        <v>2</v>
      </c>
      <c r="H512" s="94">
        <v>1</v>
      </c>
      <c r="I512" s="70" t="s">
        <v>798</v>
      </c>
      <c r="J512" s="70"/>
      <c r="K512" s="70"/>
      <c r="L512" s="70"/>
      <c r="M512" s="70">
        <v>0</v>
      </c>
      <c r="N512" s="71">
        <v>42725</v>
      </c>
      <c r="O512" s="72">
        <v>404</v>
      </c>
      <c r="P512" s="71"/>
      <c r="Q512" s="71">
        <f t="shared" ref="Q512:Q583" si="106">IF(P512="",N512,P512)</f>
        <v>42725</v>
      </c>
      <c r="R512" s="70">
        <f t="shared" si="105"/>
        <v>2016</v>
      </c>
      <c r="S512" s="70">
        <f t="shared" ref="S512:S583" si="107">MONTH(Q512)</f>
        <v>12</v>
      </c>
      <c r="T512" s="70">
        <f t="shared" ref="T512:T583" si="108">DAY(N512)</f>
        <v>21</v>
      </c>
      <c r="U512" s="70">
        <f t="shared" ref="U512:U583" si="109">IF(R512=1900,"",IF(S512&lt;4,R512-1,R512))</f>
        <v>2016</v>
      </c>
      <c r="V512" s="73">
        <v>1738361</v>
      </c>
      <c r="W512" s="70"/>
      <c r="X512" s="70"/>
      <c r="Y512" s="73">
        <v>0</v>
      </c>
      <c r="Z512" s="73">
        <f t="shared" ref="Z512:Z583" si="110">V512-Y512</f>
        <v>1738361</v>
      </c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3">
        <f t="shared" ref="AO512:AO583" si="111">IF(BH512=0,0,IF(BH512=L512,Z512-1,IF(Z512=1,0,ROUND(V512*M512,0))))</f>
        <v>0</v>
      </c>
      <c r="AP512" s="70"/>
      <c r="AQ512" s="74">
        <f t="shared" ref="AQ512:AQ583" si="112">V512</f>
        <v>1738361</v>
      </c>
      <c r="AR512" s="70" t="s">
        <v>872</v>
      </c>
      <c r="AS512" s="70"/>
      <c r="AT512" s="70"/>
      <c r="AU512" s="70"/>
      <c r="AV512" s="70"/>
      <c r="AW512" s="70"/>
      <c r="AX512" s="70" t="s">
        <v>879</v>
      </c>
      <c r="AY512" s="70"/>
      <c r="AZ512" s="70"/>
      <c r="BA512" s="70"/>
      <c r="BB512" s="70"/>
      <c r="BC512" s="70"/>
      <c r="BD512" s="72">
        <v>404</v>
      </c>
      <c r="BE512" s="70" t="s">
        <v>80</v>
      </c>
      <c r="BF512" s="73"/>
      <c r="BG512" s="70"/>
      <c r="BH512" s="70">
        <f t="shared" ref="BH512:BH583" si="113">IF(U512="",0,$P$1-U512)</f>
        <v>4</v>
      </c>
      <c r="BI512" s="70" t="s">
        <v>879</v>
      </c>
      <c r="BJ512" s="74">
        <f t="shared" ref="BJ512:BJ583" si="114">V512-AQ512</f>
        <v>0</v>
      </c>
      <c r="BK512" s="70"/>
      <c r="BL512" s="70" t="s">
        <v>1487</v>
      </c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</row>
    <row r="513" spans="1:76" ht="18.75" customHeight="1" x14ac:dyDescent="0.4">
      <c r="A513" s="70">
        <v>532</v>
      </c>
      <c r="B513" s="70" t="s">
        <v>798</v>
      </c>
      <c r="C513" s="70" t="s">
        <v>902</v>
      </c>
      <c r="D513" s="70"/>
      <c r="E513" s="70" t="s">
        <v>875</v>
      </c>
      <c r="F513" s="70"/>
      <c r="G513" s="94">
        <v>2</v>
      </c>
      <c r="H513" s="94">
        <v>1</v>
      </c>
      <c r="I513" s="70" t="s">
        <v>798</v>
      </c>
      <c r="J513" s="70"/>
      <c r="K513" s="70"/>
      <c r="L513" s="70"/>
      <c r="M513" s="70">
        <v>0</v>
      </c>
      <c r="N513" s="71">
        <v>42725</v>
      </c>
      <c r="O513" s="72">
        <v>192</v>
      </c>
      <c r="P513" s="71"/>
      <c r="Q513" s="71">
        <f t="shared" si="106"/>
        <v>42725</v>
      </c>
      <c r="R513" s="70">
        <f t="shared" si="105"/>
        <v>2016</v>
      </c>
      <c r="S513" s="70">
        <f t="shared" si="107"/>
        <v>12</v>
      </c>
      <c r="T513" s="70">
        <f t="shared" si="108"/>
        <v>21</v>
      </c>
      <c r="U513" s="70">
        <f t="shared" si="109"/>
        <v>2016</v>
      </c>
      <c r="V513" s="73">
        <v>826976</v>
      </c>
      <c r="W513" s="70"/>
      <c r="X513" s="70"/>
      <c r="Y513" s="73">
        <v>0</v>
      </c>
      <c r="Z513" s="73">
        <f t="shared" si="110"/>
        <v>826976</v>
      </c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3">
        <f t="shared" si="111"/>
        <v>0</v>
      </c>
      <c r="AP513" s="70"/>
      <c r="AQ513" s="74">
        <f t="shared" si="112"/>
        <v>826976</v>
      </c>
      <c r="AR513" s="70" t="s">
        <v>872</v>
      </c>
      <c r="AS513" s="70"/>
      <c r="AT513" s="70"/>
      <c r="AU513" s="70"/>
      <c r="AV513" s="70"/>
      <c r="AW513" s="70"/>
      <c r="AX513" s="70" t="s">
        <v>879</v>
      </c>
      <c r="AY513" s="70"/>
      <c r="AZ513" s="70"/>
      <c r="BA513" s="70"/>
      <c r="BB513" s="70"/>
      <c r="BC513" s="70"/>
      <c r="BD513" s="72">
        <v>192</v>
      </c>
      <c r="BE513" s="70" t="s">
        <v>80</v>
      </c>
      <c r="BF513" s="73"/>
      <c r="BG513" s="70"/>
      <c r="BH513" s="70">
        <f t="shared" si="113"/>
        <v>4</v>
      </c>
      <c r="BI513" s="70" t="s">
        <v>879</v>
      </c>
      <c r="BJ513" s="74">
        <f t="shared" si="114"/>
        <v>0</v>
      </c>
      <c r="BK513" s="70"/>
      <c r="BL513" s="70" t="s">
        <v>1488</v>
      </c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</row>
    <row r="514" spans="1:76" ht="18.75" customHeight="1" x14ac:dyDescent="0.4">
      <c r="A514" s="70">
        <v>533</v>
      </c>
      <c r="B514" s="70" t="s">
        <v>798</v>
      </c>
      <c r="C514" s="70" t="s">
        <v>903</v>
      </c>
      <c r="D514" s="70"/>
      <c r="E514" s="70" t="s">
        <v>875</v>
      </c>
      <c r="F514" s="70"/>
      <c r="G514" s="94">
        <v>2</v>
      </c>
      <c r="H514" s="94">
        <v>1</v>
      </c>
      <c r="I514" s="70" t="s">
        <v>798</v>
      </c>
      <c r="J514" s="70"/>
      <c r="K514" s="70"/>
      <c r="L514" s="70"/>
      <c r="M514" s="70">
        <v>0</v>
      </c>
      <c r="N514" s="71">
        <v>42725</v>
      </c>
      <c r="O514" s="72">
        <v>141</v>
      </c>
      <c r="P514" s="71"/>
      <c r="Q514" s="71">
        <f t="shared" si="106"/>
        <v>42725</v>
      </c>
      <c r="R514" s="70">
        <f t="shared" si="105"/>
        <v>2016</v>
      </c>
      <c r="S514" s="70">
        <f t="shared" si="107"/>
        <v>12</v>
      </c>
      <c r="T514" s="70">
        <f t="shared" si="108"/>
        <v>21</v>
      </c>
      <c r="U514" s="70">
        <f t="shared" si="109"/>
        <v>2016</v>
      </c>
      <c r="V514" s="73">
        <v>535838</v>
      </c>
      <c r="W514" s="70"/>
      <c r="X514" s="70"/>
      <c r="Y514" s="73">
        <v>0</v>
      </c>
      <c r="Z514" s="73">
        <f t="shared" si="110"/>
        <v>535838</v>
      </c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3">
        <f t="shared" si="111"/>
        <v>0</v>
      </c>
      <c r="AP514" s="70"/>
      <c r="AQ514" s="74">
        <f t="shared" si="112"/>
        <v>535838</v>
      </c>
      <c r="AR514" s="70" t="s">
        <v>872</v>
      </c>
      <c r="AS514" s="70"/>
      <c r="AT514" s="70"/>
      <c r="AU514" s="70"/>
      <c r="AV514" s="70"/>
      <c r="AW514" s="70"/>
      <c r="AX514" s="70" t="s">
        <v>879</v>
      </c>
      <c r="AY514" s="70"/>
      <c r="AZ514" s="70"/>
      <c r="BA514" s="70"/>
      <c r="BB514" s="70"/>
      <c r="BC514" s="70"/>
      <c r="BD514" s="72">
        <v>141</v>
      </c>
      <c r="BE514" s="70" t="s">
        <v>80</v>
      </c>
      <c r="BF514" s="73"/>
      <c r="BG514" s="70"/>
      <c r="BH514" s="70">
        <f t="shared" si="113"/>
        <v>4</v>
      </c>
      <c r="BI514" s="70" t="s">
        <v>879</v>
      </c>
      <c r="BJ514" s="74">
        <f t="shared" si="114"/>
        <v>0</v>
      </c>
      <c r="BK514" s="70"/>
      <c r="BL514" s="70" t="s">
        <v>1489</v>
      </c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</row>
    <row r="515" spans="1:76" ht="18.75" customHeight="1" x14ac:dyDescent="0.4">
      <c r="A515" s="70">
        <v>534</v>
      </c>
      <c r="B515" s="70" t="s">
        <v>798</v>
      </c>
      <c r="C515" s="70" t="s">
        <v>904</v>
      </c>
      <c r="D515" s="70"/>
      <c r="E515" s="70" t="s">
        <v>875</v>
      </c>
      <c r="F515" s="70"/>
      <c r="G515" s="94">
        <v>2</v>
      </c>
      <c r="H515" s="94">
        <v>1</v>
      </c>
      <c r="I515" s="70" t="s">
        <v>798</v>
      </c>
      <c r="J515" s="70"/>
      <c r="K515" s="70"/>
      <c r="L515" s="70"/>
      <c r="M515" s="70">
        <v>0</v>
      </c>
      <c r="N515" s="71">
        <v>42508</v>
      </c>
      <c r="O515" s="72">
        <v>1014</v>
      </c>
      <c r="P515" s="71"/>
      <c r="Q515" s="71">
        <f t="shared" si="106"/>
        <v>42508</v>
      </c>
      <c r="R515" s="70">
        <f t="shared" si="105"/>
        <v>2016</v>
      </c>
      <c r="S515" s="70">
        <f t="shared" si="107"/>
        <v>5</v>
      </c>
      <c r="T515" s="70">
        <f t="shared" si="108"/>
        <v>18</v>
      </c>
      <c r="U515" s="70">
        <f t="shared" si="109"/>
        <v>2016</v>
      </c>
      <c r="V515" s="73">
        <v>4779095</v>
      </c>
      <c r="W515" s="70"/>
      <c r="X515" s="70"/>
      <c r="Y515" s="73">
        <v>0</v>
      </c>
      <c r="Z515" s="73">
        <f t="shared" si="110"/>
        <v>4779095</v>
      </c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3">
        <f t="shared" si="111"/>
        <v>0</v>
      </c>
      <c r="AP515" s="70"/>
      <c r="AQ515" s="74">
        <f t="shared" si="112"/>
        <v>4779095</v>
      </c>
      <c r="AR515" s="70" t="s">
        <v>872</v>
      </c>
      <c r="AS515" s="70"/>
      <c r="AT515" s="70"/>
      <c r="AU515" s="70"/>
      <c r="AV515" s="70"/>
      <c r="AW515" s="70"/>
      <c r="AX515" s="70" t="s">
        <v>879</v>
      </c>
      <c r="AY515" s="70"/>
      <c r="AZ515" s="70"/>
      <c r="BA515" s="70"/>
      <c r="BB515" s="70"/>
      <c r="BC515" s="70"/>
      <c r="BD515" s="72">
        <v>1014</v>
      </c>
      <c r="BE515" s="70" t="s">
        <v>80</v>
      </c>
      <c r="BF515" s="73"/>
      <c r="BG515" s="70"/>
      <c r="BH515" s="70">
        <f t="shared" si="113"/>
        <v>4</v>
      </c>
      <c r="BI515" s="70" t="s">
        <v>879</v>
      </c>
      <c r="BJ515" s="74">
        <f t="shared" si="114"/>
        <v>0</v>
      </c>
      <c r="BK515" s="70"/>
      <c r="BL515" s="70" t="s">
        <v>1490</v>
      </c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</row>
    <row r="516" spans="1:76" ht="18.75" customHeight="1" x14ac:dyDescent="0.4">
      <c r="A516" s="70">
        <v>535</v>
      </c>
      <c r="B516" s="70" t="s">
        <v>798</v>
      </c>
      <c r="C516" s="70" t="s">
        <v>905</v>
      </c>
      <c r="D516" s="70"/>
      <c r="E516" s="70" t="s">
        <v>875</v>
      </c>
      <c r="F516" s="70"/>
      <c r="G516" s="94">
        <v>2</v>
      </c>
      <c r="H516" s="94">
        <v>1</v>
      </c>
      <c r="I516" s="70" t="s">
        <v>798</v>
      </c>
      <c r="J516" s="70"/>
      <c r="K516" s="70"/>
      <c r="L516" s="70"/>
      <c r="M516" s="70">
        <v>0</v>
      </c>
      <c r="N516" s="71">
        <v>42508</v>
      </c>
      <c r="O516" s="72">
        <v>293</v>
      </c>
      <c r="P516" s="71"/>
      <c r="Q516" s="71">
        <f t="shared" si="106"/>
        <v>42508</v>
      </c>
      <c r="R516" s="70">
        <f t="shared" si="105"/>
        <v>2016</v>
      </c>
      <c r="S516" s="70">
        <f t="shared" si="107"/>
        <v>5</v>
      </c>
      <c r="T516" s="70">
        <f t="shared" si="108"/>
        <v>18</v>
      </c>
      <c r="U516" s="70">
        <f t="shared" si="109"/>
        <v>2016</v>
      </c>
      <c r="V516" s="73">
        <v>1384127</v>
      </c>
      <c r="W516" s="70"/>
      <c r="X516" s="70"/>
      <c r="Y516" s="73">
        <v>0</v>
      </c>
      <c r="Z516" s="73">
        <f t="shared" si="110"/>
        <v>1384127</v>
      </c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3">
        <f t="shared" si="111"/>
        <v>0</v>
      </c>
      <c r="AP516" s="70"/>
      <c r="AQ516" s="74">
        <f t="shared" si="112"/>
        <v>1384127</v>
      </c>
      <c r="AR516" s="70" t="s">
        <v>872</v>
      </c>
      <c r="AS516" s="70"/>
      <c r="AT516" s="70"/>
      <c r="AU516" s="70"/>
      <c r="AV516" s="70"/>
      <c r="AW516" s="70"/>
      <c r="AX516" s="70" t="s">
        <v>879</v>
      </c>
      <c r="AY516" s="70"/>
      <c r="AZ516" s="70"/>
      <c r="BA516" s="70"/>
      <c r="BB516" s="70"/>
      <c r="BC516" s="70"/>
      <c r="BD516" s="72">
        <v>293</v>
      </c>
      <c r="BE516" s="70" t="s">
        <v>80</v>
      </c>
      <c r="BF516" s="73"/>
      <c r="BG516" s="70"/>
      <c r="BH516" s="70">
        <f t="shared" si="113"/>
        <v>4</v>
      </c>
      <c r="BI516" s="70" t="s">
        <v>879</v>
      </c>
      <c r="BJ516" s="74">
        <f t="shared" si="114"/>
        <v>0</v>
      </c>
      <c r="BK516" s="70"/>
      <c r="BL516" s="70" t="s">
        <v>1491</v>
      </c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</row>
    <row r="517" spans="1:76" ht="18.75" customHeight="1" x14ac:dyDescent="0.4">
      <c r="A517" s="70">
        <v>536</v>
      </c>
      <c r="B517" s="70" t="s">
        <v>799</v>
      </c>
      <c r="C517" s="76" t="s">
        <v>864</v>
      </c>
      <c r="D517" s="70"/>
      <c r="E517" s="70" t="s">
        <v>875</v>
      </c>
      <c r="F517" s="70"/>
      <c r="G517" s="94">
        <v>2</v>
      </c>
      <c r="H517" s="94">
        <v>1</v>
      </c>
      <c r="I517" s="70" t="s">
        <v>799</v>
      </c>
      <c r="J517" s="70"/>
      <c r="K517" s="70"/>
      <c r="L517" s="70"/>
      <c r="M517" s="70">
        <v>0</v>
      </c>
      <c r="N517" s="71">
        <v>42692</v>
      </c>
      <c r="O517" s="77">
        <v>480</v>
      </c>
      <c r="P517" s="71"/>
      <c r="Q517" s="71">
        <f t="shared" ref="Q517:Q524" si="115">IF(P517="",N517,P517)</f>
        <v>42692</v>
      </c>
      <c r="R517" s="70">
        <f t="shared" ref="R517:R524" si="116">YEAR(Q517)</f>
        <v>2016</v>
      </c>
      <c r="S517" s="70">
        <f t="shared" ref="S517:S524" si="117">MONTH(Q517)</f>
        <v>11</v>
      </c>
      <c r="T517" s="70">
        <f t="shared" ref="T517:T524" si="118">DAY(N517)</f>
        <v>18</v>
      </c>
      <c r="U517" s="70">
        <f t="shared" ref="U517:U524" si="119">IF(R517=1900,"",IF(S517&lt;4,R517-1,R517))</f>
        <v>2016</v>
      </c>
      <c r="V517" s="73">
        <v>0</v>
      </c>
      <c r="W517" s="70"/>
      <c r="X517" s="70"/>
      <c r="Y517" s="73">
        <v>0</v>
      </c>
      <c r="Z517" s="73">
        <f t="shared" si="110"/>
        <v>0</v>
      </c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3">
        <f t="shared" si="111"/>
        <v>0</v>
      </c>
      <c r="AP517" s="70"/>
      <c r="AQ517" s="74">
        <f t="shared" si="112"/>
        <v>0</v>
      </c>
      <c r="AR517" s="70" t="s">
        <v>872</v>
      </c>
      <c r="AS517" s="70"/>
      <c r="AT517" s="70"/>
      <c r="AU517" s="70"/>
      <c r="AV517" s="70"/>
      <c r="AW517" s="70"/>
      <c r="AX517" s="70" t="s">
        <v>100</v>
      </c>
      <c r="AY517" s="70"/>
      <c r="AZ517" s="70"/>
      <c r="BA517" s="70"/>
      <c r="BB517" s="70"/>
      <c r="BC517" s="70"/>
      <c r="BD517" s="77">
        <v>480</v>
      </c>
      <c r="BE517" s="70" t="s">
        <v>80</v>
      </c>
      <c r="BF517" s="73"/>
      <c r="BG517" s="70"/>
      <c r="BH517" s="70">
        <f t="shared" ref="BH517:BH524" si="120">IF(U517="",0,$P$1-U517)</f>
        <v>4</v>
      </c>
      <c r="BI517" s="70" t="s">
        <v>100</v>
      </c>
      <c r="BJ517" s="74">
        <f t="shared" si="114"/>
        <v>0</v>
      </c>
      <c r="BK517" s="70"/>
      <c r="BL517" s="70" t="s">
        <v>2692</v>
      </c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</row>
    <row r="518" spans="1:76" ht="18.75" customHeight="1" x14ac:dyDescent="0.4">
      <c r="A518" s="70">
        <v>537</v>
      </c>
      <c r="B518" s="70" t="s">
        <v>799</v>
      </c>
      <c r="C518" s="76" t="s">
        <v>865</v>
      </c>
      <c r="D518" s="70"/>
      <c r="E518" s="70" t="s">
        <v>875</v>
      </c>
      <c r="F518" s="70"/>
      <c r="G518" s="94">
        <v>2</v>
      </c>
      <c r="H518" s="94">
        <v>1</v>
      </c>
      <c r="I518" s="70" t="s">
        <v>799</v>
      </c>
      <c r="J518" s="70"/>
      <c r="K518" s="70"/>
      <c r="L518" s="70"/>
      <c r="M518" s="70">
        <v>0</v>
      </c>
      <c r="N518" s="71">
        <v>42692</v>
      </c>
      <c r="O518" s="77">
        <v>692</v>
      </c>
      <c r="P518" s="71"/>
      <c r="Q518" s="71">
        <f t="shared" si="115"/>
        <v>42692</v>
      </c>
      <c r="R518" s="70">
        <f t="shared" si="116"/>
        <v>2016</v>
      </c>
      <c r="S518" s="70">
        <f t="shared" si="117"/>
        <v>11</v>
      </c>
      <c r="T518" s="70">
        <f t="shared" si="118"/>
        <v>18</v>
      </c>
      <c r="U518" s="70">
        <f t="shared" si="119"/>
        <v>2016</v>
      </c>
      <c r="V518" s="73">
        <v>0</v>
      </c>
      <c r="W518" s="70"/>
      <c r="X518" s="70"/>
      <c r="Y518" s="73">
        <v>0</v>
      </c>
      <c r="Z518" s="73">
        <f t="shared" si="110"/>
        <v>0</v>
      </c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3">
        <f t="shared" si="111"/>
        <v>0</v>
      </c>
      <c r="AP518" s="70"/>
      <c r="AQ518" s="74">
        <f t="shared" si="112"/>
        <v>0</v>
      </c>
      <c r="AR518" s="70" t="s">
        <v>872</v>
      </c>
      <c r="AS518" s="70"/>
      <c r="AT518" s="70"/>
      <c r="AU518" s="70"/>
      <c r="AV518" s="70"/>
      <c r="AW518" s="70"/>
      <c r="AX518" s="70" t="s">
        <v>100</v>
      </c>
      <c r="AY518" s="70"/>
      <c r="AZ518" s="70"/>
      <c r="BA518" s="70"/>
      <c r="BB518" s="70"/>
      <c r="BC518" s="70"/>
      <c r="BD518" s="77">
        <v>692</v>
      </c>
      <c r="BE518" s="70" t="s">
        <v>80</v>
      </c>
      <c r="BF518" s="73"/>
      <c r="BG518" s="70"/>
      <c r="BH518" s="70">
        <f t="shared" si="120"/>
        <v>4</v>
      </c>
      <c r="BI518" s="70" t="s">
        <v>100</v>
      </c>
      <c r="BJ518" s="74">
        <f t="shared" si="114"/>
        <v>0</v>
      </c>
      <c r="BK518" s="70"/>
      <c r="BL518" s="70" t="s">
        <v>2693</v>
      </c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</row>
    <row r="519" spans="1:76" ht="18.75" customHeight="1" x14ac:dyDescent="0.4">
      <c r="A519" s="70">
        <v>538</v>
      </c>
      <c r="B519" s="70" t="s">
        <v>799</v>
      </c>
      <c r="C519" s="76" t="s">
        <v>866</v>
      </c>
      <c r="D519" s="70"/>
      <c r="E519" s="70" t="s">
        <v>875</v>
      </c>
      <c r="F519" s="70"/>
      <c r="G519" s="94">
        <v>2</v>
      </c>
      <c r="H519" s="94">
        <v>1</v>
      </c>
      <c r="I519" s="70" t="s">
        <v>799</v>
      </c>
      <c r="J519" s="70"/>
      <c r="K519" s="70"/>
      <c r="L519" s="70"/>
      <c r="M519" s="70">
        <v>0</v>
      </c>
      <c r="N519" s="71">
        <v>42692</v>
      </c>
      <c r="O519" s="77">
        <v>697</v>
      </c>
      <c r="P519" s="71"/>
      <c r="Q519" s="71">
        <f t="shared" si="115"/>
        <v>42692</v>
      </c>
      <c r="R519" s="70">
        <f t="shared" si="116"/>
        <v>2016</v>
      </c>
      <c r="S519" s="70">
        <f t="shared" si="117"/>
        <v>11</v>
      </c>
      <c r="T519" s="70">
        <f t="shared" si="118"/>
        <v>18</v>
      </c>
      <c r="U519" s="70">
        <f t="shared" si="119"/>
        <v>2016</v>
      </c>
      <c r="V519" s="73">
        <v>0</v>
      </c>
      <c r="W519" s="70"/>
      <c r="X519" s="70"/>
      <c r="Y519" s="73">
        <v>0</v>
      </c>
      <c r="Z519" s="73">
        <f t="shared" si="110"/>
        <v>0</v>
      </c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3">
        <f t="shared" si="111"/>
        <v>0</v>
      </c>
      <c r="AP519" s="70"/>
      <c r="AQ519" s="74">
        <f t="shared" si="112"/>
        <v>0</v>
      </c>
      <c r="AR519" s="70" t="s">
        <v>872</v>
      </c>
      <c r="AS519" s="70"/>
      <c r="AT519" s="70"/>
      <c r="AU519" s="70"/>
      <c r="AV519" s="70"/>
      <c r="AW519" s="70"/>
      <c r="AX519" s="70" t="s">
        <v>100</v>
      </c>
      <c r="AY519" s="70"/>
      <c r="AZ519" s="70"/>
      <c r="BA519" s="70"/>
      <c r="BB519" s="70"/>
      <c r="BC519" s="70"/>
      <c r="BD519" s="77">
        <v>697</v>
      </c>
      <c r="BE519" s="70" t="s">
        <v>80</v>
      </c>
      <c r="BF519" s="73"/>
      <c r="BG519" s="70"/>
      <c r="BH519" s="70">
        <f t="shared" si="120"/>
        <v>4</v>
      </c>
      <c r="BI519" s="70" t="s">
        <v>100</v>
      </c>
      <c r="BJ519" s="74">
        <f t="shared" si="114"/>
        <v>0</v>
      </c>
      <c r="BK519" s="70"/>
      <c r="BL519" s="70" t="s">
        <v>2694</v>
      </c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</row>
    <row r="520" spans="1:76" ht="18.75" customHeight="1" x14ac:dyDescent="0.4">
      <c r="A520" s="70">
        <v>539</v>
      </c>
      <c r="B520" s="70" t="s">
        <v>799</v>
      </c>
      <c r="C520" s="76" t="s">
        <v>863</v>
      </c>
      <c r="D520" s="70"/>
      <c r="E520" s="70" t="s">
        <v>875</v>
      </c>
      <c r="F520" s="70"/>
      <c r="G520" s="94">
        <v>2</v>
      </c>
      <c r="H520" s="94">
        <v>1</v>
      </c>
      <c r="I520" s="70" t="s">
        <v>799</v>
      </c>
      <c r="J520" s="70"/>
      <c r="K520" s="70"/>
      <c r="L520" s="70"/>
      <c r="M520" s="70">
        <v>0</v>
      </c>
      <c r="N520" s="71">
        <v>42692</v>
      </c>
      <c r="O520" s="77">
        <v>863</v>
      </c>
      <c r="P520" s="71"/>
      <c r="Q520" s="71">
        <f t="shared" si="115"/>
        <v>42692</v>
      </c>
      <c r="R520" s="70">
        <f t="shared" si="116"/>
        <v>2016</v>
      </c>
      <c r="S520" s="70">
        <f t="shared" si="117"/>
        <v>11</v>
      </c>
      <c r="T520" s="70">
        <f t="shared" si="118"/>
        <v>18</v>
      </c>
      <c r="U520" s="70">
        <f t="shared" si="119"/>
        <v>2016</v>
      </c>
      <c r="V520" s="73">
        <v>0</v>
      </c>
      <c r="W520" s="70"/>
      <c r="X520" s="70"/>
      <c r="Y520" s="73">
        <v>0</v>
      </c>
      <c r="Z520" s="73">
        <f t="shared" si="110"/>
        <v>0</v>
      </c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3">
        <f t="shared" si="111"/>
        <v>0</v>
      </c>
      <c r="AP520" s="70"/>
      <c r="AQ520" s="74">
        <f t="shared" si="112"/>
        <v>0</v>
      </c>
      <c r="AR520" s="70" t="s">
        <v>872</v>
      </c>
      <c r="AS520" s="70"/>
      <c r="AT520" s="70"/>
      <c r="AU520" s="70"/>
      <c r="AV520" s="70"/>
      <c r="AW520" s="70"/>
      <c r="AX520" s="70" t="s">
        <v>100</v>
      </c>
      <c r="AY520" s="70"/>
      <c r="AZ520" s="70"/>
      <c r="BA520" s="70"/>
      <c r="BB520" s="70"/>
      <c r="BC520" s="70"/>
      <c r="BD520" s="77">
        <v>863</v>
      </c>
      <c r="BE520" s="70" t="s">
        <v>80</v>
      </c>
      <c r="BF520" s="73"/>
      <c r="BG520" s="70"/>
      <c r="BH520" s="70">
        <f t="shared" si="120"/>
        <v>4</v>
      </c>
      <c r="BI520" s="70" t="s">
        <v>100</v>
      </c>
      <c r="BJ520" s="74">
        <f t="shared" si="114"/>
        <v>0</v>
      </c>
      <c r="BK520" s="70"/>
      <c r="BL520" s="70" t="s">
        <v>2695</v>
      </c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</row>
    <row r="521" spans="1:76" ht="18.75" customHeight="1" x14ac:dyDescent="0.4">
      <c r="A521" s="70">
        <v>540</v>
      </c>
      <c r="B521" s="70" t="s">
        <v>799</v>
      </c>
      <c r="C521" s="76" t="s">
        <v>870</v>
      </c>
      <c r="D521" s="70"/>
      <c r="E521" s="70" t="s">
        <v>875</v>
      </c>
      <c r="F521" s="70"/>
      <c r="G521" s="94">
        <v>2</v>
      </c>
      <c r="H521" s="94">
        <v>1</v>
      </c>
      <c r="I521" s="70" t="s">
        <v>799</v>
      </c>
      <c r="J521" s="70"/>
      <c r="K521" s="70"/>
      <c r="L521" s="70"/>
      <c r="M521" s="70">
        <v>0</v>
      </c>
      <c r="N521" s="71">
        <v>42692</v>
      </c>
      <c r="O521" s="77">
        <v>692</v>
      </c>
      <c r="P521" s="71"/>
      <c r="Q521" s="71">
        <f t="shared" si="115"/>
        <v>42692</v>
      </c>
      <c r="R521" s="70">
        <f t="shared" si="116"/>
        <v>2016</v>
      </c>
      <c r="S521" s="70">
        <f t="shared" si="117"/>
        <v>11</v>
      </c>
      <c r="T521" s="70">
        <f t="shared" si="118"/>
        <v>18</v>
      </c>
      <c r="U521" s="70">
        <f t="shared" si="119"/>
        <v>2016</v>
      </c>
      <c r="V521" s="73">
        <v>0</v>
      </c>
      <c r="W521" s="70"/>
      <c r="X521" s="70"/>
      <c r="Y521" s="73">
        <v>0</v>
      </c>
      <c r="Z521" s="73">
        <f t="shared" si="110"/>
        <v>0</v>
      </c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3">
        <f t="shared" si="111"/>
        <v>0</v>
      </c>
      <c r="AP521" s="70"/>
      <c r="AQ521" s="74">
        <f t="shared" si="112"/>
        <v>0</v>
      </c>
      <c r="AR521" s="70" t="s">
        <v>872</v>
      </c>
      <c r="AS521" s="70"/>
      <c r="AT521" s="70"/>
      <c r="AU521" s="70"/>
      <c r="AV521" s="70"/>
      <c r="AW521" s="70"/>
      <c r="AX521" s="70" t="s">
        <v>100</v>
      </c>
      <c r="AY521" s="70"/>
      <c r="AZ521" s="70"/>
      <c r="BA521" s="70"/>
      <c r="BB521" s="70"/>
      <c r="BC521" s="70"/>
      <c r="BD521" s="77">
        <v>692</v>
      </c>
      <c r="BE521" s="70" t="s">
        <v>80</v>
      </c>
      <c r="BF521" s="73"/>
      <c r="BG521" s="70"/>
      <c r="BH521" s="70">
        <f t="shared" si="120"/>
        <v>4</v>
      </c>
      <c r="BI521" s="70" t="s">
        <v>100</v>
      </c>
      <c r="BJ521" s="74">
        <f t="shared" si="114"/>
        <v>0</v>
      </c>
      <c r="BK521" s="70"/>
      <c r="BL521" s="70" t="s">
        <v>2696</v>
      </c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</row>
    <row r="522" spans="1:76" ht="18.75" customHeight="1" x14ac:dyDescent="0.4">
      <c r="A522" s="70">
        <v>541</v>
      </c>
      <c r="B522" s="70" t="s">
        <v>799</v>
      </c>
      <c r="C522" s="76" t="s">
        <v>867</v>
      </c>
      <c r="D522" s="70"/>
      <c r="E522" s="70" t="s">
        <v>875</v>
      </c>
      <c r="F522" s="70"/>
      <c r="G522" s="94">
        <v>2</v>
      </c>
      <c r="H522" s="94">
        <v>1</v>
      </c>
      <c r="I522" s="70" t="s">
        <v>799</v>
      </c>
      <c r="J522" s="70"/>
      <c r="K522" s="70"/>
      <c r="L522" s="70"/>
      <c r="M522" s="70">
        <v>0</v>
      </c>
      <c r="N522" s="71">
        <v>42692</v>
      </c>
      <c r="O522" s="77">
        <v>701</v>
      </c>
      <c r="P522" s="71"/>
      <c r="Q522" s="71">
        <f t="shared" si="115"/>
        <v>42692</v>
      </c>
      <c r="R522" s="70">
        <f t="shared" si="116"/>
        <v>2016</v>
      </c>
      <c r="S522" s="70">
        <f t="shared" si="117"/>
        <v>11</v>
      </c>
      <c r="T522" s="70">
        <f t="shared" si="118"/>
        <v>18</v>
      </c>
      <c r="U522" s="70">
        <f t="shared" si="119"/>
        <v>2016</v>
      </c>
      <c r="V522" s="73">
        <v>0</v>
      </c>
      <c r="W522" s="70"/>
      <c r="X522" s="70"/>
      <c r="Y522" s="73">
        <v>0</v>
      </c>
      <c r="Z522" s="73">
        <f t="shared" si="110"/>
        <v>0</v>
      </c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3">
        <f t="shared" si="111"/>
        <v>0</v>
      </c>
      <c r="AP522" s="70"/>
      <c r="AQ522" s="74">
        <f t="shared" si="112"/>
        <v>0</v>
      </c>
      <c r="AR522" s="70" t="s">
        <v>872</v>
      </c>
      <c r="AS522" s="70"/>
      <c r="AT522" s="70"/>
      <c r="AU522" s="70"/>
      <c r="AV522" s="70"/>
      <c r="AW522" s="70"/>
      <c r="AX522" s="70" t="s">
        <v>100</v>
      </c>
      <c r="AY522" s="70"/>
      <c r="AZ522" s="70"/>
      <c r="BA522" s="70"/>
      <c r="BB522" s="70"/>
      <c r="BC522" s="70"/>
      <c r="BD522" s="77">
        <v>701</v>
      </c>
      <c r="BE522" s="70" t="s">
        <v>80</v>
      </c>
      <c r="BF522" s="73"/>
      <c r="BG522" s="70"/>
      <c r="BH522" s="70">
        <f t="shared" si="120"/>
        <v>4</v>
      </c>
      <c r="BI522" s="70" t="s">
        <v>100</v>
      </c>
      <c r="BJ522" s="74">
        <f t="shared" si="114"/>
        <v>0</v>
      </c>
      <c r="BK522" s="70"/>
      <c r="BL522" s="70" t="s">
        <v>2697</v>
      </c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</row>
    <row r="523" spans="1:76" ht="18.75" customHeight="1" x14ac:dyDescent="0.4">
      <c r="A523" s="70">
        <v>542</v>
      </c>
      <c r="B523" s="70" t="s">
        <v>799</v>
      </c>
      <c r="C523" s="76" t="s">
        <v>868</v>
      </c>
      <c r="D523" s="70"/>
      <c r="E523" s="70" t="s">
        <v>875</v>
      </c>
      <c r="F523" s="70"/>
      <c r="G523" s="94">
        <v>2</v>
      </c>
      <c r="H523" s="94">
        <v>1</v>
      </c>
      <c r="I523" s="70" t="s">
        <v>799</v>
      </c>
      <c r="J523" s="70"/>
      <c r="K523" s="70"/>
      <c r="L523" s="70"/>
      <c r="M523" s="70">
        <v>0</v>
      </c>
      <c r="N523" s="71">
        <v>42692</v>
      </c>
      <c r="O523" s="77">
        <v>705</v>
      </c>
      <c r="P523" s="71"/>
      <c r="Q523" s="71">
        <f t="shared" si="115"/>
        <v>42692</v>
      </c>
      <c r="R523" s="70">
        <f t="shared" si="116"/>
        <v>2016</v>
      </c>
      <c r="S523" s="70">
        <f t="shared" si="117"/>
        <v>11</v>
      </c>
      <c r="T523" s="70">
        <f t="shared" si="118"/>
        <v>18</v>
      </c>
      <c r="U523" s="70">
        <f t="shared" si="119"/>
        <v>2016</v>
      </c>
      <c r="V523" s="73">
        <v>0</v>
      </c>
      <c r="W523" s="70"/>
      <c r="X523" s="70"/>
      <c r="Y523" s="73">
        <v>0</v>
      </c>
      <c r="Z523" s="73">
        <f t="shared" si="110"/>
        <v>0</v>
      </c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3">
        <f t="shared" si="111"/>
        <v>0</v>
      </c>
      <c r="AP523" s="70"/>
      <c r="AQ523" s="74">
        <f t="shared" si="112"/>
        <v>0</v>
      </c>
      <c r="AR523" s="70" t="s">
        <v>872</v>
      </c>
      <c r="AS523" s="70"/>
      <c r="AT523" s="70"/>
      <c r="AU523" s="70"/>
      <c r="AV523" s="70"/>
      <c r="AW523" s="70"/>
      <c r="AX523" s="70" t="s">
        <v>100</v>
      </c>
      <c r="AY523" s="70"/>
      <c r="AZ523" s="70"/>
      <c r="BA523" s="70"/>
      <c r="BB523" s="70"/>
      <c r="BC523" s="70"/>
      <c r="BD523" s="77">
        <v>705</v>
      </c>
      <c r="BE523" s="70" t="s">
        <v>80</v>
      </c>
      <c r="BF523" s="73"/>
      <c r="BG523" s="70"/>
      <c r="BH523" s="70">
        <f t="shared" si="120"/>
        <v>4</v>
      </c>
      <c r="BI523" s="70" t="s">
        <v>100</v>
      </c>
      <c r="BJ523" s="74">
        <f t="shared" si="114"/>
        <v>0</v>
      </c>
      <c r="BK523" s="70"/>
      <c r="BL523" s="70" t="s">
        <v>2698</v>
      </c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</row>
    <row r="524" spans="1:76" ht="18.75" customHeight="1" x14ac:dyDescent="0.4">
      <c r="A524" s="70">
        <v>543</v>
      </c>
      <c r="B524" s="70" t="s">
        <v>799</v>
      </c>
      <c r="C524" s="76" t="s">
        <v>869</v>
      </c>
      <c r="D524" s="70"/>
      <c r="E524" s="70" t="s">
        <v>875</v>
      </c>
      <c r="F524" s="70"/>
      <c r="G524" s="94">
        <v>2</v>
      </c>
      <c r="H524" s="94">
        <v>1</v>
      </c>
      <c r="I524" s="70" t="s">
        <v>799</v>
      </c>
      <c r="J524" s="70"/>
      <c r="K524" s="70"/>
      <c r="L524" s="70"/>
      <c r="M524" s="70">
        <v>0</v>
      </c>
      <c r="N524" s="71">
        <v>42692</v>
      </c>
      <c r="O524" s="77">
        <v>168</v>
      </c>
      <c r="P524" s="71"/>
      <c r="Q524" s="71">
        <f t="shared" si="115"/>
        <v>42692</v>
      </c>
      <c r="R524" s="70">
        <f t="shared" si="116"/>
        <v>2016</v>
      </c>
      <c r="S524" s="70">
        <f t="shared" si="117"/>
        <v>11</v>
      </c>
      <c r="T524" s="70">
        <f t="shared" si="118"/>
        <v>18</v>
      </c>
      <c r="U524" s="70">
        <f t="shared" si="119"/>
        <v>2016</v>
      </c>
      <c r="V524" s="73">
        <v>0</v>
      </c>
      <c r="W524" s="70"/>
      <c r="X524" s="70"/>
      <c r="Y524" s="73">
        <v>0</v>
      </c>
      <c r="Z524" s="73">
        <f t="shared" si="110"/>
        <v>0</v>
      </c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3">
        <f t="shared" si="111"/>
        <v>0</v>
      </c>
      <c r="AP524" s="70"/>
      <c r="AQ524" s="74">
        <f t="shared" si="112"/>
        <v>0</v>
      </c>
      <c r="AR524" s="70" t="s">
        <v>872</v>
      </c>
      <c r="AS524" s="70"/>
      <c r="AT524" s="70"/>
      <c r="AU524" s="70"/>
      <c r="AV524" s="70"/>
      <c r="AW524" s="70"/>
      <c r="AX524" s="70" t="s">
        <v>100</v>
      </c>
      <c r="AY524" s="70"/>
      <c r="AZ524" s="70"/>
      <c r="BA524" s="70"/>
      <c r="BB524" s="70"/>
      <c r="BC524" s="70"/>
      <c r="BD524" s="77">
        <v>168</v>
      </c>
      <c r="BE524" s="70" t="s">
        <v>80</v>
      </c>
      <c r="BF524" s="73"/>
      <c r="BG524" s="70"/>
      <c r="BH524" s="70">
        <f t="shared" si="120"/>
        <v>4</v>
      </c>
      <c r="BI524" s="70" t="s">
        <v>100</v>
      </c>
      <c r="BJ524" s="74">
        <f t="shared" si="114"/>
        <v>0</v>
      </c>
      <c r="BK524" s="70"/>
      <c r="BL524" s="70" t="s">
        <v>2699</v>
      </c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</row>
    <row r="525" spans="1:76" ht="18.75" customHeight="1" x14ac:dyDescent="0.4">
      <c r="A525" s="70">
        <v>544</v>
      </c>
      <c r="B525" s="70" t="s">
        <v>799</v>
      </c>
      <c r="C525" s="70" t="s">
        <v>906</v>
      </c>
      <c r="D525" s="70"/>
      <c r="E525" s="70" t="s">
        <v>875</v>
      </c>
      <c r="F525" s="70"/>
      <c r="G525" s="94">
        <v>2</v>
      </c>
      <c r="H525" s="94">
        <v>1</v>
      </c>
      <c r="I525" s="70" t="s">
        <v>799</v>
      </c>
      <c r="J525" s="70"/>
      <c r="K525" s="70"/>
      <c r="L525" s="70"/>
      <c r="M525" s="70">
        <v>0</v>
      </c>
      <c r="N525" s="71">
        <v>42692</v>
      </c>
      <c r="O525" s="72">
        <v>382</v>
      </c>
      <c r="P525" s="71"/>
      <c r="Q525" s="71">
        <f t="shared" si="106"/>
        <v>42692</v>
      </c>
      <c r="R525" s="70">
        <f t="shared" si="105"/>
        <v>2016</v>
      </c>
      <c r="S525" s="70">
        <f t="shared" si="107"/>
        <v>11</v>
      </c>
      <c r="T525" s="70">
        <f t="shared" si="108"/>
        <v>18</v>
      </c>
      <c r="U525" s="70">
        <f t="shared" si="109"/>
        <v>2016</v>
      </c>
      <c r="V525" s="73">
        <v>1871800</v>
      </c>
      <c r="W525" s="70"/>
      <c r="X525" s="70"/>
      <c r="Y525" s="73">
        <v>0</v>
      </c>
      <c r="Z525" s="73">
        <f t="shared" si="110"/>
        <v>1871800</v>
      </c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3">
        <f t="shared" si="111"/>
        <v>0</v>
      </c>
      <c r="AP525" s="70"/>
      <c r="AQ525" s="74">
        <f t="shared" si="112"/>
        <v>1871800</v>
      </c>
      <c r="AR525" s="70" t="s">
        <v>872</v>
      </c>
      <c r="AS525" s="70"/>
      <c r="AT525" s="70"/>
      <c r="AU525" s="70"/>
      <c r="AV525" s="70"/>
      <c r="AW525" s="70"/>
      <c r="AX525" s="70" t="s">
        <v>879</v>
      </c>
      <c r="AY525" s="70"/>
      <c r="AZ525" s="70"/>
      <c r="BA525" s="70"/>
      <c r="BB525" s="70"/>
      <c r="BC525" s="70"/>
      <c r="BD525" s="72">
        <v>382</v>
      </c>
      <c r="BE525" s="70" t="s">
        <v>80</v>
      </c>
      <c r="BF525" s="73"/>
      <c r="BG525" s="70"/>
      <c r="BH525" s="70">
        <f t="shared" si="113"/>
        <v>4</v>
      </c>
      <c r="BI525" s="70" t="s">
        <v>879</v>
      </c>
      <c r="BJ525" s="74">
        <f t="shared" si="114"/>
        <v>0</v>
      </c>
      <c r="BK525" s="70"/>
      <c r="BL525" s="70" t="s">
        <v>1492</v>
      </c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</row>
    <row r="526" spans="1:76" ht="18.75" customHeight="1" x14ac:dyDescent="0.4">
      <c r="A526" s="70">
        <v>545</v>
      </c>
      <c r="B526" s="70" t="s">
        <v>799</v>
      </c>
      <c r="C526" s="70" t="s">
        <v>907</v>
      </c>
      <c r="D526" s="70"/>
      <c r="E526" s="70" t="s">
        <v>875</v>
      </c>
      <c r="F526" s="70"/>
      <c r="G526" s="94">
        <v>2</v>
      </c>
      <c r="H526" s="94">
        <v>1</v>
      </c>
      <c r="I526" s="70" t="s">
        <v>799</v>
      </c>
      <c r="J526" s="70"/>
      <c r="K526" s="70"/>
      <c r="L526" s="70"/>
      <c r="M526" s="70">
        <v>0</v>
      </c>
      <c r="N526" s="71">
        <v>42692</v>
      </c>
      <c r="O526" s="72">
        <v>213</v>
      </c>
      <c r="P526" s="71"/>
      <c r="Q526" s="71">
        <f t="shared" si="106"/>
        <v>42692</v>
      </c>
      <c r="R526" s="70">
        <f t="shared" si="105"/>
        <v>2016</v>
      </c>
      <c r="S526" s="70">
        <f t="shared" si="107"/>
        <v>11</v>
      </c>
      <c r="T526" s="70">
        <f t="shared" si="108"/>
        <v>18</v>
      </c>
      <c r="U526" s="70">
        <f t="shared" si="109"/>
        <v>2016</v>
      </c>
      <c r="V526" s="73">
        <v>1043700</v>
      </c>
      <c r="W526" s="70"/>
      <c r="X526" s="70"/>
      <c r="Y526" s="73">
        <v>0</v>
      </c>
      <c r="Z526" s="73">
        <f t="shared" si="110"/>
        <v>1043700</v>
      </c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3">
        <f t="shared" si="111"/>
        <v>0</v>
      </c>
      <c r="AP526" s="70"/>
      <c r="AQ526" s="74">
        <f t="shared" si="112"/>
        <v>1043700</v>
      </c>
      <c r="AR526" s="70" t="s">
        <v>872</v>
      </c>
      <c r="AS526" s="70"/>
      <c r="AT526" s="70"/>
      <c r="AU526" s="70"/>
      <c r="AV526" s="70"/>
      <c r="AW526" s="70"/>
      <c r="AX526" s="70" t="s">
        <v>879</v>
      </c>
      <c r="AY526" s="70"/>
      <c r="AZ526" s="70"/>
      <c r="BA526" s="70"/>
      <c r="BB526" s="70"/>
      <c r="BC526" s="70"/>
      <c r="BD526" s="72">
        <v>213</v>
      </c>
      <c r="BE526" s="70" t="s">
        <v>80</v>
      </c>
      <c r="BF526" s="73"/>
      <c r="BG526" s="70"/>
      <c r="BH526" s="70">
        <f t="shared" si="113"/>
        <v>4</v>
      </c>
      <c r="BI526" s="70" t="s">
        <v>879</v>
      </c>
      <c r="BJ526" s="74">
        <f t="shared" si="114"/>
        <v>0</v>
      </c>
      <c r="BK526" s="70"/>
      <c r="BL526" s="70" t="s">
        <v>1493</v>
      </c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</row>
    <row r="527" spans="1:76" ht="18.75" customHeight="1" x14ac:dyDescent="0.4">
      <c r="A527" s="70">
        <v>546</v>
      </c>
      <c r="B527" s="70" t="s">
        <v>799</v>
      </c>
      <c r="C527" s="70" t="s">
        <v>908</v>
      </c>
      <c r="D527" s="70"/>
      <c r="E527" s="70" t="s">
        <v>875</v>
      </c>
      <c r="F527" s="70"/>
      <c r="G527" s="94">
        <v>2</v>
      </c>
      <c r="H527" s="94">
        <v>1</v>
      </c>
      <c r="I527" s="70" t="s">
        <v>799</v>
      </c>
      <c r="J527" s="70"/>
      <c r="K527" s="70"/>
      <c r="L527" s="70"/>
      <c r="M527" s="70">
        <v>0</v>
      </c>
      <c r="N527" s="71">
        <v>42692</v>
      </c>
      <c r="O527" s="72">
        <v>2335</v>
      </c>
      <c r="P527" s="71"/>
      <c r="Q527" s="71">
        <f t="shared" si="106"/>
        <v>42692</v>
      </c>
      <c r="R527" s="70">
        <f t="shared" si="105"/>
        <v>2016</v>
      </c>
      <c r="S527" s="70">
        <f t="shared" si="107"/>
        <v>11</v>
      </c>
      <c r="T527" s="70">
        <f t="shared" si="108"/>
        <v>18</v>
      </c>
      <c r="U527" s="70">
        <f t="shared" si="109"/>
        <v>2016</v>
      </c>
      <c r="V527" s="73">
        <v>11441500</v>
      </c>
      <c r="W527" s="70"/>
      <c r="X527" s="70"/>
      <c r="Y527" s="73">
        <v>0</v>
      </c>
      <c r="Z527" s="73">
        <f t="shared" si="110"/>
        <v>11441500</v>
      </c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3">
        <f t="shared" si="111"/>
        <v>0</v>
      </c>
      <c r="AP527" s="70"/>
      <c r="AQ527" s="74">
        <f t="shared" si="112"/>
        <v>11441500</v>
      </c>
      <c r="AR527" s="70" t="s">
        <v>872</v>
      </c>
      <c r="AS527" s="70"/>
      <c r="AT527" s="70"/>
      <c r="AU527" s="70"/>
      <c r="AV527" s="70"/>
      <c r="AW527" s="70"/>
      <c r="AX527" s="70" t="s">
        <v>879</v>
      </c>
      <c r="AY527" s="70"/>
      <c r="AZ527" s="70"/>
      <c r="BA527" s="70"/>
      <c r="BB527" s="70"/>
      <c r="BC527" s="70"/>
      <c r="BD527" s="72">
        <v>2335</v>
      </c>
      <c r="BE527" s="70" t="s">
        <v>80</v>
      </c>
      <c r="BF527" s="73"/>
      <c r="BG527" s="70"/>
      <c r="BH527" s="70">
        <f t="shared" si="113"/>
        <v>4</v>
      </c>
      <c r="BI527" s="70" t="s">
        <v>879</v>
      </c>
      <c r="BJ527" s="74">
        <f t="shared" si="114"/>
        <v>0</v>
      </c>
      <c r="BK527" s="70"/>
      <c r="BL527" s="70" t="s">
        <v>1494</v>
      </c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</row>
    <row r="528" spans="1:76" ht="18.75" customHeight="1" x14ac:dyDescent="0.4">
      <c r="A528" s="70">
        <v>547</v>
      </c>
      <c r="B528" s="70" t="s">
        <v>799</v>
      </c>
      <c r="C528" s="70" t="s">
        <v>909</v>
      </c>
      <c r="D528" s="70"/>
      <c r="E528" s="70" t="s">
        <v>875</v>
      </c>
      <c r="F528" s="70"/>
      <c r="G528" s="94">
        <v>2</v>
      </c>
      <c r="H528" s="94">
        <v>1</v>
      </c>
      <c r="I528" s="70" t="s">
        <v>799</v>
      </c>
      <c r="J528" s="70"/>
      <c r="K528" s="70"/>
      <c r="L528" s="70"/>
      <c r="M528" s="70">
        <v>0</v>
      </c>
      <c r="N528" s="71">
        <v>42692</v>
      </c>
      <c r="O528" s="72">
        <v>732</v>
      </c>
      <c r="P528" s="71"/>
      <c r="Q528" s="71">
        <f t="shared" si="106"/>
        <v>42692</v>
      </c>
      <c r="R528" s="70">
        <f t="shared" si="105"/>
        <v>2016</v>
      </c>
      <c r="S528" s="70">
        <f t="shared" si="107"/>
        <v>11</v>
      </c>
      <c r="T528" s="70">
        <f t="shared" si="108"/>
        <v>18</v>
      </c>
      <c r="U528" s="70">
        <f t="shared" si="109"/>
        <v>2016</v>
      </c>
      <c r="V528" s="73">
        <v>3586800</v>
      </c>
      <c r="W528" s="70"/>
      <c r="X528" s="70"/>
      <c r="Y528" s="73">
        <v>0</v>
      </c>
      <c r="Z528" s="73">
        <f t="shared" si="110"/>
        <v>3586800</v>
      </c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3">
        <f t="shared" si="111"/>
        <v>0</v>
      </c>
      <c r="AP528" s="70"/>
      <c r="AQ528" s="74">
        <f t="shared" si="112"/>
        <v>3586800</v>
      </c>
      <c r="AR528" s="70" t="s">
        <v>872</v>
      </c>
      <c r="AS528" s="70"/>
      <c r="AT528" s="70"/>
      <c r="AU528" s="70"/>
      <c r="AV528" s="70"/>
      <c r="AW528" s="70"/>
      <c r="AX528" s="70" t="s">
        <v>879</v>
      </c>
      <c r="AY528" s="70"/>
      <c r="AZ528" s="70"/>
      <c r="BA528" s="70"/>
      <c r="BB528" s="70"/>
      <c r="BC528" s="70"/>
      <c r="BD528" s="72">
        <v>732</v>
      </c>
      <c r="BE528" s="70" t="s">
        <v>80</v>
      </c>
      <c r="BF528" s="73"/>
      <c r="BG528" s="70"/>
      <c r="BH528" s="70">
        <f t="shared" si="113"/>
        <v>4</v>
      </c>
      <c r="BI528" s="70" t="s">
        <v>879</v>
      </c>
      <c r="BJ528" s="74">
        <f t="shared" si="114"/>
        <v>0</v>
      </c>
      <c r="BK528" s="70"/>
      <c r="BL528" s="70" t="s">
        <v>1495</v>
      </c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</row>
    <row r="529" spans="1:76" ht="18.75" customHeight="1" x14ac:dyDescent="0.4">
      <c r="A529" s="70">
        <v>548</v>
      </c>
      <c r="B529" s="70" t="s">
        <v>800</v>
      </c>
      <c r="C529" s="70" t="s">
        <v>910</v>
      </c>
      <c r="D529" s="70"/>
      <c r="E529" s="70" t="s">
        <v>875</v>
      </c>
      <c r="F529" s="70"/>
      <c r="G529" s="94">
        <v>2</v>
      </c>
      <c r="H529" s="94">
        <v>1</v>
      </c>
      <c r="I529" s="70" t="s">
        <v>800</v>
      </c>
      <c r="J529" s="70"/>
      <c r="K529" s="70"/>
      <c r="L529" s="70"/>
      <c r="M529" s="70">
        <v>0</v>
      </c>
      <c r="N529" s="71">
        <v>42699</v>
      </c>
      <c r="O529" s="72">
        <v>26</v>
      </c>
      <c r="P529" s="71"/>
      <c r="Q529" s="71">
        <f t="shared" si="106"/>
        <v>42699</v>
      </c>
      <c r="R529" s="70">
        <f t="shared" si="105"/>
        <v>2016</v>
      </c>
      <c r="S529" s="70">
        <f t="shared" si="107"/>
        <v>11</v>
      </c>
      <c r="T529" s="70">
        <f t="shared" si="108"/>
        <v>25</v>
      </c>
      <c r="U529" s="70">
        <f t="shared" si="109"/>
        <v>2016</v>
      </c>
      <c r="V529" s="73">
        <v>91945</v>
      </c>
      <c r="W529" s="70"/>
      <c r="X529" s="70"/>
      <c r="Y529" s="73">
        <v>0</v>
      </c>
      <c r="Z529" s="73">
        <f t="shared" si="110"/>
        <v>91945</v>
      </c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3">
        <f t="shared" si="111"/>
        <v>0</v>
      </c>
      <c r="AP529" s="70"/>
      <c r="AQ529" s="74">
        <f t="shared" si="112"/>
        <v>91945</v>
      </c>
      <c r="AR529" s="70" t="s">
        <v>872</v>
      </c>
      <c r="AS529" s="70"/>
      <c r="AT529" s="70"/>
      <c r="AU529" s="70"/>
      <c r="AV529" s="70"/>
      <c r="AW529" s="70"/>
      <c r="AX529" s="70" t="s">
        <v>879</v>
      </c>
      <c r="AY529" s="70"/>
      <c r="AZ529" s="70"/>
      <c r="BA529" s="70"/>
      <c r="BB529" s="70"/>
      <c r="BC529" s="70"/>
      <c r="BD529" s="72">
        <v>26</v>
      </c>
      <c r="BE529" s="70" t="s">
        <v>80</v>
      </c>
      <c r="BF529" s="73"/>
      <c r="BG529" s="70"/>
      <c r="BH529" s="70">
        <f t="shared" si="113"/>
        <v>4</v>
      </c>
      <c r="BI529" s="70" t="s">
        <v>879</v>
      </c>
      <c r="BJ529" s="74">
        <f t="shared" si="114"/>
        <v>0</v>
      </c>
      <c r="BK529" s="70"/>
      <c r="BL529" s="70" t="s">
        <v>1496</v>
      </c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</row>
    <row r="530" spans="1:76" ht="18.75" customHeight="1" x14ac:dyDescent="0.4">
      <c r="A530" s="70">
        <v>549</v>
      </c>
      <c r="B530" s="70" t="s">
        <v>800</v>
      </c>
      <c r="C530" s="70" t="s">
        <v>911</v>
      </c>
      <c r="D530" s="70"/>
      <c r="E530" s="70" t="s">
        <v>875</v>
      </c>
      <c r="F530" s="70"/>
      <c r="G530" s="94">
        <v>2</v>
      </c>
      <c r="H530" s="94">
        <v>1</v>
      </c>
      <c r="I530" s="70" t="s">
        <v>800</v>
      </c>
      <c r="J530" s="70"/>
      <c r="K530" s="70"/>
      <c r="L530" s="70"/>
      <c r="M530" s="70">
        <v>0</v>
      </c>
      <c r="N530" s="71">
        <v>42699</v>
      </c>
      <c r="O530" s="72">
        <v>130</v>
      </c>
      <c r="P530" s="71"/>
      <c r="Q530" s="71">
        <f t="shared" si="106"/>
        <v>42699</v>
      </c>
      <c r="R530" s="70">
        <f t="shared" si="105"/>
        <v>2016</v>
      </c>
      <c r="S530" s="70">
        <f t="shared" si="107"/>
        <v>11</v>
      </c>
      <c r="T530" s="70">
        <f t="shared" si="108"/>
        <v>25</v>
      </c>
      <c r="U530" s="70">
        <f t="shared" si="109"/>
        <v>2016</v>
      </c>
      <c r="V530" s="73">
        <v>456225</v>
      </c>
      <c r="W530" s="70"/>
      <c r="X530" s="70"/>
      <c r="Y530" s="73">
        <v>0</v>
      </c>
      <c r="Z530" s="73">
        <f t="shared" si="110"/>
        <v>456225</v>
      </c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3">
        <f t="shared" si="111"/>
        <v>0</v>
      </c>
      <c r="AP530" s="70"/>
      <c r="AQ530" s="74">
        <f t="shared" si="112"/>
        <v>456225</v>
      </c>
      <c r="AR530" s="70" t="s">
        <v>872</v>
      </c>
      <c r="AS530" s="70"/>
      <c r="AT530" s="70"/>
      <c r="AU530" s="70"/>
      <c r="AV530" s="70"/>
      <c r="AW530" s="70"/>
      <c r="AX530" s="70" t="s">
        <v>879</v>
      </c>
      <c r="AY530" s="70"/>
      <c r="AZ530" s="70"/>
      <c r="BA530" s="70"/>
      <c r="BB530" s="70"/>
      <c r="BC530" s="70"/>
      <c r="BD530" s="72">
        <v>130</v>
      </c>
      <c r="BE530" s="70" t="s">
        <v>80</v>
      </c>
      <c r="BF530" s="73"/>
      <c r="BG530" s="70"/>
      <c r="BH530" s="70">
        <f t="shared" si="113"/>
        <v>4</v>
      </c>
      <c r="BI530" s="70" t="s">
        <v>879</v>
      </c>
      <c r="BJ530" s="74">
        <f t="shared" si="114"/>
        <v>0</v>
      </c>
      <c r="BK530" s="70"/>
      <c r="BL530" s="70" t="s">
        <v>1497</v>
      </c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</row>
    <row r="531" spans="1:76" ht="18.75" customHeight="1" x14ac:dyDescent="0.4">
      <c r="A531" s="70">
        <v>550</v>
      </c>
      <c r="B531" s="70" t="s">
        <v>800</v>
      </c>
      <c r="C531" s="70" t="s">
        <v>912</v>
      </c>
      <c r="D531" s="70"/>
      <c r="E531" s="70" t="s">
        <v>875</v>
      </c>
      <c r="F531" s="70"/>
      <c r="G531" s="94">
        <v>2</v>
      </c>
      <c r="H531" s="94">
        <v>1</v>
      </c>
      <c r="I531" s="70" t="s">
        <v>800</v>
      </c>
      <c r="J531" s="70"/>
      <c r="K531" s="70"/>
      <c r="L531" s="70"/>
      <c r="M531" s="70">
        <v>0</v>
      </c>
      <c r="N531" s="71">
        <v>42699</v>
      </c>
      <c r="O531" s="72">
        <v>155</v>
      </c>
      <c r="P531" s="71"/>
      <c r="Q531" s="71">
        <f t="shared" si="106"/>
        <v>42699</v>
      </c>
      <c r="R531" s="70">
        <f t="shared" si="105"/>
        <v>2016</v>
      </c>
      <c r="S531" s="70">
        <f t="shared" si="107"/>
        <v>11</v>
      </c>
      <c r="T531" s="70">
        <f t="shared" si="108"/>
        <v>25</v>
      </c>
      <c r="U531" s="70">
        <f t="shared" si="109"/>
        <v>2016</v>
      </c>
      <c r="V531" s="73">
        <v>545930</v>
      </c>
      <c r="W531" s="70"/>
      <c r="X531" s="70"/>
      <c r="Y531" s="73">
        <v>0</v>
      </c>
      <c r="Z531" s="73">
        <f t="shared" si="110"/>
        <v>545930</v>
      </c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3">
        <f t="shared" si="111"/>
        <v>0</v>
      </c>
      <c r="AP531" s="70"/>
      <c r="AQ531" s="74">
        <f t="shared" si="112"/>
        <v>545930</v>
      </c>
      <c r="AR531" s="70" t="s">
        <v>872</v>
      </c>
      <c r="AS531" s="70"/>
      <c r="AT531" s="70"/>
      <c r="AU531" s="70"/>
      <c r="AV531" s="70"/>
      <c r="AW531" s="70"/>
      <c r="AX531" s="70" t="s">
        <v>879</v>
      </c>
      <c r="AY531" s="70"/>
      <c r="AZ531" s="70"/>
      <c r="BA531" s="70"/>
      <c r="BB531" s="70"/>
      <c r="BC531" s="70"/>
      <c r="BD531" s="72">
        <v>155</v>
      </c>
      <c r="BE531" s="70" t="s">
        <v>80</v>
      </c>
      <c r="BF531" s="73"/>
      <c r="BG531" s="70"/>
      <c r="BH531" s="70">
        <f t="shared" si="113"/>
        <v>4</v>
      </c>
      <c r="BI531" s="70" t="s">
        <v>879</v>
      </c>
      <c r="BJ531" s="74">
        <f t="shared" si="114"/>
        <v>0</v>
      </c>
      <c r="BK531" s="70"/>
      <c r="BL531" s="70" t="s">
        <v>1498</v>
      </c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</row>
    <row r="532" spans="1:76" ht="18.75" customHeight="1" x14ac:dyDescent="0.4">
      <c r="A532" s="70">
        <v>551</v>
      </c>
      <c r="B532" s="70" t="s">
        <v>800</v>
      </c>
      <c r="C532" s="70" t="s">
        <v>913</v>
      </c>
      <c r="D532" s="70"/>
      <c r="E532" s="70" t="s">
        <v>875</v>
      </c>
      <c r="F532" s="70"/>
      <c r="G532" s="94">
        <v>2</v>
      </c>
      <c r="H532" s="94">
        <v>1</v>
      </c>
      <c r="I532" s="70" t="s">
        <v>800</v>
      </c>
      <c r="J532" s="70"/>
      <c r="K532" s="70"/>
      <c r="L532" s="70"/>
      <c r="M532" s="70">
        <v>0</v>
      </c>
      <c r="N532" s="71">
        <v>42699</v>
      </c>
      <c r="O532" s="72">
        <v>1.91</v>
      </c>
      <c r="P532" s="71"/>
      <c r="Q532" s="71">
        <f t="shared" si="106"/>
        <v>42699</v>
      </c>
      <c r="R532" s="70">
        <f t="shared" si="105"/>
        <v>2016</v>
      </c>
      <c r="S532" s="70">
        <f t="shared" si="107"/>
        <v>11</v>
      </c>
      <c r="T532" s="70">
        <f t="shared" si="108"/>
        <v>25</v>
      </c>
      <c r="U532" s="70">
        <f t="shared" si="109"/>
        <v>2016</v>
      </c>
      <c r="V532" s="73">
        <v>6685</v>
      </c>
      <c r="W532" s="70"/>
      <c r="X532" s="70"/>
      <c r="Y532" s="73">
        <v>0</v>
      </c>
      <c r="Z532" s="73">
        <f t="shared" si="110"/>
        <v>6685</v>
      </c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3">
        <f t="shared" si="111"/>
        <v>0</v>
      </c>
      <c r="AP532" s="70"/>
      <c r="AQ532" s="74">
        <f t="shared" si="112"/>
        <v>6685</v>
      </c>
      <c r="AR532" s="70" t="s">
        <v>872</v>
      </c>
      <c r="AS532" s="70"/>
      <c r="AT532" s="70"/>
      <c r="AU532" s="70"/>
      <c r="AV532" s="70"/>
      <c r="AW532" s="70"/>
      <c r="AX532" s="70" t="s">
        <v>879</v>
      </c>
      <c r="AY532" s="70"/>
      <c r="AZ532" s="70"/>
      <c r="BA532" s="70"/>
      <c r="BB532" s="70"/>
      <c r="BC532" s="70"/>
      <c r="BD532" s="72">
        <v>1.91</v>
      </c>
      <c r="BE532" s="70" t="s">
        <v>80</v>
      </c>
      <c r="BF532" s="73"/>
      <c r="BG532" s="70"/>
      <c r="BH532" s="70">
        <f t="shared" si="113"/>
        <v>4</v>
      </c>
      <c r="BI532" s="70" t="s">
        <v>879</v>
      </c>
      <c r="BJ532" s="74">
        <f t="shared" si="114"/>
        <v>0</v>
      </c>
      <c r="BK532" s="70"/>
      <c r="BL532" s="70" t="s">
        <v>1499</v>
      </c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</row>
    <row r="533" spans="1:76" ht="18.75" customHeight="1" x14ac:dyDescent="0.4">
      <c r="A533" s="70">
        <v>552</v>
      </c>
      <c r="B533" s="70" t="s">
        <v>800</v>
      </c>
      <c r="C533" s="70" t="s">
        <v>914</v>
      </c>
      <c r="D533" s="70"/>
      <c r="E533" s="70" t="s">
        <v>875</v>
      </c>
      <c r="F533" s="70"/>
      <c r="G533" s="94">
        <v>2</v>
      </c>
      <c r="H533" s="94">
        <v>1</v>
      </c>
      <c r="I533" s="70" t="s">
        <v>800</v>
      </c>
      <c r="J533" s="70"/>
      <c r="K533" s="70"/>
      <c r="L533" s="70"/>
      <c r="M533" s="70">
        <v>0</v>
      </c>
      <c r="N533" s="71">
        <v>42699</v>
      </c>
      <c r="O533" s="72">
        <v>226</v>
      </c>
      <c r="P533" s="71"/>
      <c r="Q533" s="71">
        <f t="shared" si="106"/>
        <v>42699</v>
      </c>
      <c r="R533" s="70">
        <f t="shared" si="105"/>
        <v>2016</v>
      </c>
      <c r="S533" s="70">
        <f t="shared" si="107"/>
        <v>11</v>
      </c>
      <c r="T533" s="70">
        <f t="shared" si="108"/>
        <v>25</v>
      </c>
      <c r="U533" s="70">
        <f t="shared" si="109"/>
        <v>2016</v>
      </c>
      <c r="V533" s="73">
        <v>793345</v>
      </c>
      <c r="W533" s="70"/>
      <c r="X533" s="70"/>
      <c r="Y533" s="73">
        <v>0</v>
      </c>
      <c r="Z533" s="73">
        <f t="shared" si="110"/>
        <v>793345</v>
      </c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3">
        <f t="shared" si="111"/>
        <v>0</v>
      </c>
      <c r="AP533" s="70"/>
      <c r="AQ533" s="74">
        <f t="shared" si="112"/>
        <v>793345</v>
      </c>
      <c r="AR533" s="70" t="s">
        <v>872</v>
      </c>
      <c r="AS533" s="70"/>
      <c r="AT533" s="70"/>
      <c r="AU533" s="70"/>
      <c r="AV533" s="70"/>
      <c r="AW533" s="70"/>
      <c r="AX533" s="70" t="s">
        <v>879</v>
      </c>
      <c r="AY533" s="70"/>
      <c r="AZ533" s="70"/>
      <c r="BA533" s="70"/>
      <c r="BB533" s="70"/>
      <c r="BC533" s="70"/>
      <c r="BD533" s="72">
        <v>226</v>
      </c>
      <c r="BE533" s="70" t="s">
        <v>80</v>
      </c>
      <c r="BF533" s="73"/>
      <c r="BG533" s="70"/>
      <c r="BH533" s="70">
        <f t="shared" si="113"/>
        <v>4</v>
      </c>
      <c r="BI533" s="70" t="s">
        <v>879</v>
      </c>
      <c r="BJ533" s="74">
        <f t="shared" si="114"/>
        <v>0</v>
      </c>
      <c r="BK533" s="70"/>
      <c r="BL533" s="70" t="s">
        <v>1500</v>
      </c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</row>
    <row r="534" spans="1:76" ht="18.75" customHeight="1" x14ac:dyDescent="0.4">
      <c r="A534" s="70">
        <v>553</v>
      </c>
      <c r="B534" s="70" t="s">
        <v>800</v>
      </c>
      <c r="C534" s="70" t="s">
        <v>915</v>
      </c>
      <c r="D534" s="70"/>
      <c r="E534" s="70" t="s">
        <v>875</v>
      </c>
      <c r="F534" s="70"/>
      <c r="G534" s="94">
        <v>2</v>
      </c>
      <c r="H534" s="94">
        <v>1</v>
      </c>
      <c r="I534" s="70" t="s">
        <v>800</v>
      </c>
      <c r="J534" s="70"/>
      <c r="K534" s="70"/>
      <c r="L534" s="70"/>
      <c r="M534" s="70">
        <v>0</v>
      </c>
      <c r="N534" s="71">
        <v>42705</v>
      </c>
      <c r="O534" s="72">
        <v>34</v>
      </c>
      <c r="P534" s="71"/>
      <c r="Q534" s="71">
        <f t="shared" si="106"/>
        <v>42705</v>
      </c>
      <c r="R534" s="70">
        <f t="shared" si="105"/>
        <v>2016</v>
      </c>
      <c r="S534" s="70">
        <f t="shared" si="107"/>
        <v>12</v>
      </c>
      <c r="T534" s="70">
        <f t="shared" si="108"/>
        <v>1</v>
      </c>
      <c r="U534" s="70">
        <f t="shared" si="109"/>
        <v>2016</v>
      </c>
      <c r="V534" s="73">
        <v>26996</v>
      </c>
      <c r="W534" s="70"/>
      <c r="X534" s="70"/>
      <c r="Y534" s="73">
        <v>0</v>
      </c>
      <c r="Z534" s="73">
        <f t="shared" si="110"/>
        <v>26996</v>
      </c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3">
        <f t="shared" si="111"/>
        <v>0</v>
      </c>
      <c r="AP534" s="70"/>
      <c r="AQ534" s="74">
        <f t="shared" si="112"/>
        <v>26996</v>
      </c>
      <c r="AR534" s="70" t="s">
        <v>872</v>
      </c>
      <c r="AS534" s="70"/>
      <c r="AT534" s="70"/>
      <c r="AU534" s="70"/>
      <c r="AV534" s="70"/>
      <c r="AW534" s="70"/>
      <c r="AX534" s="70" t="s">
        <v>879</v>
      </c>
      <c r="AY534" s="70"/>
      <c r="AZ534" s="70"/>
      <c r="BA534" s="70"/>
      <c r="BB534" s="70"/>
      <c r="BC534" s="70"/>
      <c r="BD534" s="72">
        <v>34</v>
      </c>
      <c r="BE534" s="70" t="s">
        <v>80</v>
      </c>
      <c r="BF534" s="73"/>
      <c r="BG534" s="70"/>
      <c r="BH534" s="70">
        <f t="shared" si="113"/>
        <v>4</v>
      </c>
      <c r="BI534" s="70" t="s">
        <v>879</v>
      </c>
      <c r="BJ534" s="74">
        <f t="shared" si="114"/>
        <v>0</v>
      </c>
      <c r="BK534" s="70"/>
      <c r="BL534" s="70" t="s">
        <v>1501</v>
      </c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</row>
    <row r="535" spans="1:76" ht="18.75" customHeight="1" x14ac:dyDescent="0.4">
      <c r="A535" s="70">
        <v>554</v>
      </c>
      <c r="B535" s="70" t="s">
        <v>800</v>
      </c>
      <c r="C535" s="70" t="s">
        <v>916</v>
      </c>
      <c r="D535" s="70"/>
      <c r="E535" s="70" t="s">
        <v>875</v>
      </c>
      <c r="F535" s="70"/>
      <c r="G535" s="94">
        <v>2</v>
      </c>
      <c r="H535" s="94">
        <v>1</v>
      </c>
      <c r="I535" s="70" t="s">
        <v>800</v>
      </c>
      <c r="J535" s="70"/>
      <c r="K535" s="70"/>
      <c r="L535" s="70"/>
      <c r="M535" s="70">
        <v>0</v>
      </c>
      <c r="N535" s="71">
        <v>42740</v>
      </c>
      <c r="O535" s="72">
        <v>77</v>
      </c>
      <c r="P535" s="71"/>
      <c r="Q535" s="71">
        <f t="shared" si="106"/>
        <v>42740</v>
      </c>
      <c r="R535" s="70">
        <f t="shared" si="105"/>
        <v>2017</v>
      </c>
      <c r="S535" s="70">
        <f t="shared" si="107"/>
        <v>1</v>
      </c>
      <c r="T535" s="70">
        <f t="shared" si="108"/>
        <v>5</v>
      </c>
      <c r="U535" s="70">
        <f t="shared" si="109"/>
        <v>2016</v>
      </c>
      <c r="V535" s="73">
        <v>61138</v>
      </c>
      <c r="W535" s="70"/>
      <c r="X535" s="70"/>
      <c r="Y535" s="73">
        <v>0</v>
      </c>
      <c r="Z535" s="73">
        <f t="shared" si="110"/>
        <v>61138</v>
      </c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3">
        <f t="shared" si="111"/>
        <v>0</v>
      </c>
      <c r="AP535" s="70"/>
      <c r="AQ535" s="74">
        <f t="shared" si="112"/>
        <v>61138</v>
      </c>
      <c r="AR535" s="70" t="s">
        <v>872</v>
      </c>
      <c r="AS535" s="70"/>
      <c r="AT535" s="70"/>
      <c r="AU535" s="70"/>
      <c r="AV535" s="70"/>
      <c r="AW535" s="70"/>
      <c r="AX535" s="70" t="s">
        <v>879</v>
      </c>
      <c r="AY535" s="70"/>
      <c r="AZ535" s="70"/>
      <c r="BA535" s="70"/>
      <c r="BB535" s="70"/>
      <c r="BC535" s="70"/>
      <c r="BD535" s="72">
        <v>77</v>
      </c>
      <c r="BE535" s="70" t="s">
        <v>80</v>
      </c>
      <c r="BF535" s="73"/>
      <c r="BG535" s="70"/>
      <c r="BH535" s="70">
        <f t="shared" si="113"/>
        <v>4</v>
      </c>
      <c r="BI535" s="70" t="s">
        <v>879</v>
      </c>
      <c r="BJ535" s="74">
        <f t="shared" si="114"/>
        <v>0</v>
      </c>
      <c r="BK535" s="70"/>
      <c r="BL535" s="70" t="s">
        <v>1502</v>
      </c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</row>
    <row r="536" spans="1:76" ht="18.75" customHeight="1" x14ac:dyDescent="0.4">
      <c r="A536" s="70">
        <v>555</v>
      </c>
      <c r="B536" s="70" t="s">
        <v>800</v>
      </c>
      <c r="C536" s="70" t="s">
        <v>917</v>
      </c>
      <c r="D536" s="70"/>
      <c r="E536" s="70" t="s">
        <v>875</v>
      </c>
      <c r="F536" s="70"/>
      <c r="G536" s="94">
        <v>2</v>
      </c>
      <c r="H536" s="94">
        <v>1</v>
      </c>
      <c r="I536" s="70" t="s">
        <v>800</v>
      </c>
      <c r="J536" s="70"/>
      <c r="K536" s="70"/>
      <c r="L536" s="70"/>
      <c r="M536" s="70">
        <v>0</v>
      </c>
      <c r="N536" s="71">
        <v>42726</v>
      </c>
      <c r="O536" s="72">
        <v>175</v>
      </c>
      <c r="P536" s="71"/>
      <c r="Q536" s="71">
        <f t="shared" si="106"/>
        <v>42726</v>
      </c>
      <c r="R536" s="70">
        <f t="shared" si="105"/>
        <v>2016</v>
      </c>
      <c r="S536" s="70">
        <f t="shared" si="107"/>
        <v>12</v>
      </c>
      <c r="T536" s="70">
        <f t="shared" si="108"/>
        <v>22</v>
      </c>
      <c r="U536" s="70">
        <f t="shared" si="109"/>
        <v>2016</v>
      </c>
      <c r="V536" s="73">
        <v>138950</v>
      </c>
      <c r="W536" s="70"/>
      <c r="X536" s="70"/>
      <c r="Y536" s="73">
        <v>0</v>
      </c>
      <c r="Z536" s="73">
        <f t="shared" si="110"/>
        <v>138950</v>
      </c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3">
        <f t="shared" si="111"/>
        <v>0</v>
      </c>
      <c r="AP536" s="70"/>
      <c r="AQ536" s="74">
        <f t="shared" si="112"/>
        <v>138950</v>
      </c>
      <c r="AR536" s="70" t="s">
        <v>872</v>
      </c>
      <c r="AS536" s="70"/>
      <c r="AT536" s="70"/>
      <c r="AU536" s="70"/>
      <c r="AV536" s="70"/>
      <c r="AW536" s="70"/>
      <c r="AX536" s="70" t="s">
        <v>879</v>
      </c>
      <c r="AY536" s="70"/>
      <c r="AZ536" s="70"/>
      <c r="BA536" s="70"/>
      <c r="BB536" s="70"/>
      <c r="BC536" s="70"/>
      <c r="BD536" s="72">
        <v>175</v>
      </c>
      <c r="BE536" s="70" t="s">
        <v>80</v>
      </c>
      <c r="BF536" s="73"/>
      <c r="BG536" s="70"/>
      <c r="BH536" s="70">
        <f t="shared" si="113"/>
        <v>4</v>
      </c>
      <c r="BI536" s="70" t="s">
        <v>879</v>
      </c>
      <c r="BJ536" s="74">
        <f t="shared" si="114"/>
        <v>0</v>
      </c>
      <c r="BK536" s="70"/>
      <c r="BL536" s="70" t="s">
        <v>1503</v>
      </c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</row>
    <row r="537" spans="1:76" ht="18.75" customHeight="1" x14ac:dyDescent="0.4">
      <c r="A537" s="70">
        <v>556</v>
      </c>
      <c r="B537" s="70" t="s">
        <v>800</v>
      </c>
      <c r="C537" s="70" t="s">
        <v>918</v>
      </c>
      <c r="D537" s="70"/>
      <c r="E537" s="70" t="s">
        <v>875</v>
      </c>
      <c r="F537" s="70"/>
      <c r="G537" s="94">
        <v>2</v>
      </c>
      <c r="H537" s="94">
        <v>1</v>
      </c>
      <c r="I537" s="70" t="s">
        <v>800</v>
      </c>
      <c r="J537" s="70"/>
      <c r="K537" s="70"/>
      <c r="L537" s="70"/>
      <c r="M537" s="70">
        <v>0</v>
      </c>
      <c r="N537" s="71">
        <v>42726</v>
      </c>
      <c r="O537" s="72">
        <v>11</v>
      </c>
      <c r="P537" s="71"/>
      <c r="Q537" s="71">
        <f t="shared" si="106"/>
        <v>42726</v>
      </c>
      <c r="R537" s="70">
        <f t="shared" si="105"/>
        <v>2016</v>
      </c>
      <c r="S537" s="70">
        <f t="shared" si="107"/>
        <v>12</v>
      </c>
      <c r="T537" s="70">
        <f t="shared" si="108"/>
        <v>22</v>
      </c>
      <c r="U537" s="70">
        <f t="shared" si="109"/>
        <v>2016</v>
      </c>
      <c r="V537" s="73">
        <v>8734</v>
      </c>
      <c r="W537" s="70"/>
      <c r="X537" s="70"/>
      <c r="Y537" s="73">
        <v>0</v>
      </c>
      <c r="Z537" s="73">
        <f t="shared" si="110"/>
        <v>8734</v>
      </c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3">
        <f t="shared" si="111"/>
        <v>0</v>
      </c>
      <c r="AP537" s="70"/>
      <c r="AQ537" s="74">
        <f t="shared" si="112"/>
        <v>8734</v>
      </c>
      <c r="AR537" s="70" t="s">
        <v>872</v>
      </c>
      <c r="AS537" s="70"/>
      <c r="AT537" s="70"/>
      <c r="AU537" s="70"/>
      <c r="AV537" s="70"/>
      <c r="AW537" s="70"/>
      <c r="AX537" s="70" t="s">
        <v>879</v>
      </c>
      <c r="AY537" s="70"/>
      <c r="AZ537" s="70"/>
      <c r="BA537" s="70"/>
      <c r="BB537" s="70"/>
      <c r="BC537" s="70"/>
      <c r="BD537" s="72">
        <v>11</v>
      </c>
      <c r="BE537" s="70" t="s">
        <v>80</v>
      </c>
      <c r="BF537" s="73"/>
      <c r="BG537" s="70"/>
      <c r="BH537" s="70">
        <f t="shared" si="113"/>
        <v>4</v>
      </c>
      <c r="BI537" s="70" t="s">
        <v>879</v>
      </c>
      <c r="BJ537" s="74">
        <f t="shared" si="114"/>
        <v>0</v>
      </c>
      <c r="BK537" s="70"/>
      <c r="BL537" s="70" t="s">
        <v>1504</v>
      </c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</row>
    <row r="538" spans="1:76" ht="18.75" customHeight="1" x14ac:dyDescent="0.4">
      <c r="A538" s="70">
        <v>557</v>
      </c>
      <c r="B538" s="70" t="s">
        <v>800</v>
      </c>
      <c r="C538" s="70" t="s">
        <v>919</v>
      </c>
      <c r="D538" s="70"/>
      <c r="E538" s="70" t="s">
        <v>875</v>
      </c>
      <c r="F538" s="70"/>
      <c r="G538" s="94">
        <v>2</v>
      </c>
      <c r="H538" s="94">
        <v>1</v>
      </c>
      <c r="I538" s="70" t="s">
        <v>800</v>
      </c>
      <c r="J538" s="70"/>
      <c r="K538" s="70"/>
      <c r="L538" s="70"/>
      <c r="M538" s="70">
        <v>0</v>
      </c>
      <c r="N538" s="71">
        <v>42730</v>
      </c>
      <c r="O538" s="72">
        <v>36</v>
      </c>
      <c r="P538" s="71"/>
      <c r="Q538" s="71">
        <f t="shared" si="106"/>
        <v>42730</v>
      </c>
      <c r="R538" s="70">
        <f t="shared" si="105"/>
        <v>2016</v>
      </c>
      <c r="S538" s="70">
        <f t="shared" si="107"/>
        <v>12</v>
      </c>
      <c r="T538" s="70">
        <f t="shared" si="108"/>
        <v>26</v>
      </c>
      <c r="U538" s="70">
        <f t="shared" si="109"/>
        <v>2016</v>
      </c>
      <c r="V538" s="73">
        <v>28584</v>
      </c>
      <c r="W538" s="70"/>
      <c r="X538" s="70"/>
      <c r="Y538" s="73">
        <v>0</v>
      </c>
      <c r="Z538" s="73">
        <f t="shared" si="110"/>
        <v>28584</v>
      </c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3">
        <f t="shared" si="111"/>
        <v>0</v>
      </c>
      <c r="AP538" s="70"/>
      <c r="AQ538" s="74">
        <f t="shared" si="112"/>
        <v>28584</v>
      </c>
      <c r="AR538" s="70" t="s">
        <v>872</v>
      </c>
      <c r="AS538" s="70"/>
      <c r="AT538" s="70"/>
      <c r="AU538" s="70"/>
      <c r="AV538" s="70"/>
      <c r="AW538" s="70"/>
      <c r="AX538" s="70" t="s">
        <v>879</v>
      </c>
      <c r="AY538" s="70"/>
      <c r="AZ538" s="70"/>
      <c r="BA538" s="70"/>
      <c r="BB538" s="70"/>
      <c r="BC538" s="70"/>
      <c r="BD538" s="72">
        <v>36</v>
      </c>
      <c r="BE538" s="70" t="s">
        <v>80</v>
      </c>
      <c r="BF538" s="73"/>
      <c r="BG538" s="70"/>
      <c r="BH538" s="70">
        <f t="shared" si="113"/>
        <v>4</v>
      </c>
      <c r="BI538" s="70" t="s">
        <v>879</v>
      </c>
      <c r="BJ538" s="74">
        <f t="shared" si="114"/>
        <v>0</v>
      </c>
      <c r="BK538" s="70"/>
      <c r="BL538" s="70" t="s">
        <v>1505</v>
      </c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</row>
    <row r="539" spans="1:76" ht="18.75" customHeight="1" x14ac:dyDescent="0.4">
      <c r="A539" s="70">
        <v>558</v>
      </c>
      <c r="B539" s="70" t="s">
        <v>800</v>
      </c>
      <c r="C539" s="70" t="s">
        <v>920</v>
      </c>
      <c r="D539" s="70"/>
      <c r="E539" s="70" t="s">
        <v>875</v>
      </c>
      <c r="F539" s="70"/>
      <c r="G539" s="94">
        <v>2</v>
      </c>
      <c r="H539" s="94">
        <v>1</v>
      </c>
      <c r="I539" s="70" t="s">
        <v>800</v>
      </c>
      <c r="J539" s="70"/>
      <c r="K539" s="70"/>
      <c r="L539" s="70"/>
      <c r="M539" s="70">
        <v>0</v>
      </c>
      <c r="N539" s="71">
        <v>42730</v>
      </c>
      <c r="O539" s="72">
        <v>0.82</v>
      </c>
      <c r="P539" s="71"/>
      <c r="Q539" s="71">
        <f t="shared" si="106"/>
        <v>42730</v>
      </c>
      <c r="R539" s="70">
        <f t="shared" si="105"/>
        <v>2016</v>
      </c>
      <c r="S539" s="70">
        <f t="shared" si="107"/>
        <v>12</v>
      </c>
      <c r="T539" s="70">
        <f t="shared" si="108"/>
        <v>26</v>
      </c>
      <c r="U539" s="70">
        <f t="shared" si="109"/>
        <v>2016</v>
      </c>
      <c r="V539" s="73">
        <v>651</v>
      </c>
      <c r="W539" s="70"/>
      <c r="X539" s="70"/>
      <c r="Y539" s="73">
        <v>0</v>
      </c>
      <c r="Z539" s="73">
        <f t="shared" si="110"/>
        <v>651</v>
      </c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3">
        <f t="shared" si="111"/>
        <v>0</v>
      </c>
      <c r="AP539" s="70"/>
      <c r="AQ539" s="74">
        <f t="shared" si="112"/>
        <v>651</v>
      </c>
      <c r="AR539" s="70" t="s">
        <v>872</v>
      </c>
      <c r="AS539" s="70"/>
      <c r="AT539" s="70"/>
      <c r="AU539" s="70"/>
      <c r="AV539" s="70"/>
      <c r="AW539" s="70"/>
      <c r="AX539" s="70" t="s">
        <v>879</v>
      </c>
      <c r="AY539" s="70"/>
      <c r="AZ539" s="70"/>
      <c r="BA539" s="70"/>
      <c r="BB539" s="70"/>
      <c r="BC539" s="70"/>
      <c r="BD539" s="72">
        <v>0.82</v>
      </c>
      <c r="BE539" s="70" t="s">
        <v>80</v>
      </c>
      <c r="BF539" s="73"/>
      <c r="BG539" s="70"/>
      <c r="BH539" s="70">
        <f t="shared" si="113"/>
        <v>4</v>
      </c>
      <c r="BI539" s="70" t="s">
        <v>879</v>
      </c>
      <c r="BJ539" s="74">
        <f t="shared" si="114"/>
        <v>0</v>
      </c>
      <c r="BK539" s="70"/>
      <c r="BL539" s="70" t="s">
        <v>1506</v>
      </c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</row>
    <row r="540" spans="1:76" ht="18.75" customHeight="1" x14ac:dyDescent="0.4">
      <c r="A540" s="70">
        <v>559</v>
      </c>
      <c r="B540" s="70" t="s">
        <v>800</v>
      </c>
      <c r="C540" s="70" t="s">
        <v>921</v>
      </c>
      <c r="D540" s="70"/>
      <c r="E540" s="70" t="s">
        <v>875</v>
      </c>
      <c r="F540" s="70"/>
      <c r="G540" s="94">
        <v>2</v>
      </c>
      <c r="H540" s="94">
        <v>1</v>
      </c>
      <c r="I540" s="70" t="s">
        <v>800</v>
      </c>
      <c r="J540" s="70"/>
      <c r="K540" s="70"/>
      <c r="L540" s="70"/>
      <c r="M540" s="70">
        <v>0</v>
      </c>
      <c r="N540" s="71">
        <v>42730</v>
      </c>
      <c r="O540" s="72">
        <v>49</v>
      </c>
      <c r="P540" s="71"/>
      <c r="Q540" s="71">
        <f t="shared" si="106"/>
        <v>42730</v>
      </c>
      <c r="R540" s="70">
        <f t="shared" si="105"/>
        <v>2016</v>
      </c>
      <c r="S540" s="70">
        <f t="shared" si="107"/>
        <v>12</v>
      </c>
      <c r="T540" s="70">
        <f t="shared" si="108"/>
        <v>26</v>
      </c>
      <c r="U540" s="70">
        <f t="shared" si="109"/>
        <v>2016</v>
      </c>
      <c r="V540" s="73">
        <v>38906</v>
      </c>
      <c r="W540" s="70"/>
      <c r="X540" s="70"/>
      <c r="Y540" s="73">
        <v>0</v>
      </c>
      <c r="Z540" s="73">
        <f t="shared" si="110"/>
        <v>38906</v>
      </c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3">
        <f t="shared" si="111"/>
        <v>0</v>
      </c>
      <c r="AP540" s="70"/>
      <c r="AQ540" s="74">
        <f t="shared" si="112"/>
        <v>38906</v>
      </c>
      <c r="AR540" s="70" t="s">
        <v>872</v>
      </c>
      <c r="AS540" s="70"/>
      <c r="AT540" s="70"/>
      <c r="AU540" s="70"/>
      <c r="AV540" s="70"/>
      <c r="AW540" s="70"/>
      <c r="AX540" s="70" t="s">
        <v>879</v>
      </c>
      <c r="AY540" s="70"/>
      <c r="AZ540" s="70"/>
      <c r="BA540" s="70"/>
      <c r="BB540" s="70"/>
      <c r="BC540" s="70"/>
      <c r="BD540" s="72">
        <v>49</v>
      </c>
      <c r="BE540" s="70" t="s">
        <v>80</v>
      </c>
      <c r="BF540" s="73"/>
      <c r="BG540" s="70"/>
      <c r="BH540" s="70">
        <f t="shared" si="113"/>
        <v>4</v>
      </c>
      <c r="BI540" s="70" t="s">
        <v>879</v>
      </c>
      <c r="BJ540" s="74">
        <f t="shared" si="114"/>
        <v>0</v>
      </c>
      <c r="BK540" s="70"/>
      <c r="BL540" s="70" t="s">
        <v>1507</v>
      </c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</row>
    <row r="541" spans="1:76" ht="18.75" customHeight="1" x14ac:dyDescent="0.4">
      <c r="A541" s="70">
        <v>560</v>
      </c>
      <c r="B541" s="70" t="s">
        <v>800</v>
      </c>
      <c r="C541" s="70" t="s">
        <v>922</v>
      </c>
      <c r="D541" s="70"/>
      <c r="E541" s="70" t="s">
        <v>875</v>
      </c>
      <c r="F541" s="70"/>
      <c r="G541" s="94">
        <v>2</v>
      </c>
      <c r="H541" s="94">
        <v>1</v>
      </c>
      <c r="I541" s="70" t="s">
        <v>800</v>
      </c>
      <c r="J541" s="70"/>
      <c r="K541" s="70"/>
      <c r="L541" s="70"/>
      <c r="M541" s="70">
        <v>0</v>
      </c>
      <c r="N541" s="71">
        <v>42730</v>
      </c>
      <c r="O541" s="72">
        <v>70</v>
      </c>
      <c r="P541" s="71"/>
      <c r="Q541" s="71">
        <f t="shared" si="106"/>
        <v>42730</v>
      </c>
      <c r="R541" s="70">
        <f t="shared" si="105"/>
        <v>2016</v>
      </c>
      <c r="S541" s="70">
        <f t="shared" si="107"/>
        <v>12</v>
      </c>
      <c r="T541" s="70">
        <f t="shared" si="108"/>
        <v>26</v>
      </c>
      <c r="U541" s="70">
        <f t="shared" si="109"/>
        <v>2016</v>
      </c>
      <c r="V541" s="73">
        <v>55580</v>
      </c>
      <c r="W541" s="70"/>
      <c r="X541" s="70"/>
      <c r="Y541" s="73">
        <v>0</v>
      </c>
      <c r="Z541" s="73">
        <f t="shared" si="110"/>
        <v>55580</v>
      </c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3">
        <f t="shared" si="111"/>
        <v>0</v>
      </c>
      <c r="AP541" s="70"/>
      <c r="AQ541" s="74">
        <f t="shared" si="112"/>
        <v>55580</v>
      </c>
      <c r="AR541" s="70" t="s">
        <v>872</v>
      </c>
      <c r="AS541" s="70"/>
      <c r="AT541" s="70"/>
      <c r="AU541" s="70"/>
      <c r="AV541" s="70"/>
      <c r="AW541" s="70"/>
      <c r="AX541" s="70" t="s">
        <v>879</v>
      </c>
      <c r="AY541" s="70"/>
      <c r="AZ541" s="70"/>
      <c r="BA541" s="70"/>
      <c r="BB541" s="70"/>
      <c r="BC541" s="70"/>
      <c r="BD541" s="72">
        <v>70</v>
      </c>
      <c r="BE541" s="70" t="s">
        <v>80</v>
      </c>
      <c r="BF541" s="73"/>
      <c r="BG541" s="70"/>
      <c r="BH541" s="70">
        <f t="shared" si="113"/>
        <v>4</v>
      </c>
      <c r="BI541" s="70" t="s">
        <v>879</v>
      </c>
      <c r="BJ541" s="74">
        <f t="shared" si="114"/>
        <v>0</v>
      </c>
      <c r="BK541" s="70"/>
      <c r="BL541" s="70" t="s">
        <v>1508</v>
      </c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</row>
    <row r="542" spans="1:76" ht="18.75" customHeight="1" x14ac:dyDescent="0.4">
      <c r="A542" s="70">
        <v>561</v>
      </c>
      <c r="B542" s="70" t="s">
        <v>800</v>
      </c>
      <c r="C542" s="70" t="s">
        <v>923</v>
      </c>
      <c r="D542" s="70"/>
      <c r="E542" s="70" t="s">
        <v>875</v>
      </c>
      <c r="F542" s="70"/>
      <c r="G542" s="94">
        <v>2</v>
      </c>
      <c r="H542" s="94">
        <v>1</v>
      </c>
      <c r="I542" s="70" t="s">
        <v>800</v>
      </c>
      <c r="J542" s="70"/>
      <c r="K542" s="70"/>
      <c r="L542" s="70"/>
      <c r="M542" s="70">
        <v>0</v>
      </c>
      <c r="N542" s="71">
        <v>42730</v>
      </c>
      <c r="O542" s="72">
        <v>9.19</v>
      </c>
      <c r="P542" s="71"/>
      <c r="Q542" s="71">
        <f t="shared" si="106"/>
        <v>42730</v>
      </c>
      <c r="R542" s="70">
        <f t="shared" si="105"/>
        <v>2016</v>
      </c>
      <c r="S542" s="70">
        <f t="shared" si="107"/>
        <v>12</v>
      </c>
      <c r="T542" s="70">
        <f t="shared" si="108"/>
        <v>26</v>
      </c>
      <c r="U542" s="70">
        <f t="shared" si="109"/>
        <v>2016</v>
      </c>
      <c r="V542" s="73">
        <v>7297</v>
      </c>
      <c r="W542" s="70"/>
      <c r="X542" s="70"/>
      <c r="Y542" s="73">
        <v>0</v>
      </c>
      <c r="Z542" s="73">
        <f t="shared" si="110"/>
        <v>7297</v>
      </c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3">
        <f t="shared" si="111"/>
        <v>0</v>
      </c>
      <c r="AP542" s="70"/>
      <c r="AQ542" s="74">
        <f t="shared" si="112"/>
        <v>7297</v>
      </c>
      <c r="AR542" s="70" t="s">
        <v>872</v>
      </c>
      <c r="AS542" s="70"/>
      <c r="AT542" s="70"/>
      <c r="AU542" s="70"/>
      <c r="AV542" s="70"/>
      <c r="AW542" s="70"/>
      <c r="AX542" s="70" t="s">
        <v>879</v>
      </c>
      <c r="AY542" s="70"/>
      <c r="AZ542" s="70"/>
      <c r="BA542" s="70"/>
      <c r="BB542" s="70"/>
      <c r="BC542" s="70"/>
      <c r="BD542" s="72">
        <v>9.19</v>
      </c>
      <c r="BE542" s="70" t="s">
        <v>80</v>
      </c>
      <c r="BF542" s="73"/>
      <c r="BG542" s="70"/>
      <c r="BH542" s="70">
        <f t="shared" si="113"/>
        <v>4</v>
      </c>
      <c r="BI542" s="70" t="s">
        <v>879</v>
      </c>
      <c r="BJ542" s="74">
        <f t="shared" si="114"/>
        <v>0</v>
      </c>
      <c r="BK542" s="70"/>
      <c r="BL542" s="70" t="s">
        <v>1509</v>
      </c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</row>
    <row r="543" spans="1:76" ht="18.75" customHeight="1" x14ac:dyDescent="0.4">
      <c r="A543" s="70">
        <v>562</v>
      </c>
      <c r="B543" s="70" t="s">
        <v>800</v>
      </c>
      <c r="C543" s="70" t="s">
        <v>924</v>
      </c>
      <c r="D543" s="70"/>
      <c r="E543" s="70" t="s">
        <v>875</v>
      </c>
      <c r="F543" s="70"/>
      <c r="G543" s="94">
        <v>2</v>
      </c>
      <c r="H543" s="94">
        <v>1</v>
      </c>
      <c r="I543" s="70" t="s">
        <v>800</v>
      </c>
      <c r="J543" s="70"/>
      <c r="K543" s="70"/>
      <c r="L543" s="70"/>
      <c r="M543" s="70">
        <v>0</v>
      </c>
      <c r="N543" s="71">
        <v>42730</v>
      </c>
      <c r="O543" s="72">
        <v>62</v>
      </c>
      <c r="P543" s="71"/>
      <c r="Q543" s="71">
        <f t="shared" si="106"/>
        <v>42730</v>
      </c>
      <c r="R543" s="70">
        <f t="shared" si="105"/>
        <v>2016</v>
      </c>
      <c r="S543" s="70">
        <f t="shared" si="107"/>
        <v>12</v>
      </c>
      <c r="T543" s="70">
        <f t="shared" si="108"/>
        <v>26</v>
      </c>
      <c r="U543" s="70">
        <f t="shared" si="109"/>
        <v>2016</v>
      </c>
      <c r="V543" s="73">
        <v>49228</v>
      </c>
      <c r="W543" s="70"/>
      <c r="X543" s="70"/>
      <c r="Y543" s="73">
        <v>0</v>
      </c>
      <c r="Z543" s="73">
        <f t="shared" si="110"/>
        <v>49228</v>
      </c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3">
        <f t="shared" si="111"/>
        <v>0</v>
      </c>
      <c r="AP543" s="70"/>
      <c r="AQ543" s="74">
        <f t="shared" si="112"/>
        <v>49228</v>
      </c>
      <c r="AR543" s="70" t="s">
        <v>872</v>
      </c>
      <c r="AS543" s="70"/>
      <c r="AT543" s="70"/>
      <c r="AU543" s="70"/>
      <c r="AV543" s="70"/>
      <c r="AW543" s="70"/>
      <c r="AX543" s="70" t="s">
        <v>879</v>
      </c>
      <c r="AY543" s="70"/>
      <c r="AZ543" s="70"/>
      <c r="BA543" s="70"/>
      <c r="BB543" s="70"/>
      <c r="BC543" s="70"/>
      <c r="BD543" s="72">
        <v>62</v>
      </c>
      <c r="BE543" s="70" t="s">
        <v>80</v>
      </c>
      <c r="BF543" s="73"/>
      <c r="BG543" s="70"/>
      <c r="BH543" s="70">
        <f t="shared" si="113"/>
        <v>4</v>
      </c>
      <c r="BI543" s="70" t="s">
        <v>879</v>
      </c>
      <c r="BJ543" s="74">
        <f t="shared" si="114"/>
        <v>0</v>
      </c>
      <c r="BK543" s="70"/>
      <c r="BL543" s="70" t="s">
        <v>1510</v>
      </c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</row>
    <row r="544" spans="1:76" ht="18.75" customHeight="1" x14ac:dyDescent="0.4">
      <c r="A544" s="70">
        <v>563</v>
      </c>
      <c r="B544" s="70" t="s">
        <v>800</v>
      </c>
      <c r="C544" s="70" t="s">
        <v>925</v>
      </c>
      <c r="D544" s="70"/>
      <c r="E544" s="70" t="s">
        <v>875</v>
      </c>
      <c r="F544" s="70"/>
      <c r="G544" s="94">
        <v>2</v>
      </c>
      <c r="H544" s="94">
        <v>1</v>
      </c>
      <c r="I544" s="70" t="s">
        <v>800</v>
      </c>
      <c r="J544" s="70"/>
      <c r="K544" s="70"/>
      <c r="L544" s="70"/>
      <c r="M544" s="70">
        <v>0</v>
      </c>
      <c r="N544" s="71">
        <v>42730</v>
      </c>
      <c r="O544" s="72">
        <v>378</v>
      </c>
      <c r="P544" s="71"/>
      <c r="Q544" s="71">
        <f t="shared" si="106"/>
        <v>42730</v>
      </c>
      <c r="R544" s="70">
        <f t="shared" si="105"/>
        <v>2016</v>
      </c>
      <c r="S544" s="70">
        <f t="shared" si="107"/>
        <v>12</v>
      </c>
      <c r="T544" s="70">
        <f t="shared" si="108"/>
        <v>26</v>
      </c>
      <c r="U544" s="70">
        <f t="shared" si="109"/>
        <v>2016</v>
      </c>
      <c r="V544" s="73">
        <v>300132</v>
      </c>
      <c r="W544" s="70"/>
      <c r="X544" s="70"/>
      <c r="Y544" s="73">
        <v>0</v>
      </c>
      <c r="Z544" s="73">
        <f t="shared" si="110"/>
        <v>300132</v>
      </c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3">
        <f t="shared" si="111"/>
        <v>0</v>
      </c>
      <c r="AP544" s="70"/>
      <c r="AQ544" s="74">
        <f t="shared" si="112"/>
        <v>300132</v>
      </c>
      <c r="AR544" s="70" t="s">
        <v>872</v>
      </c>
      <c r="AS544" s="70"/>
      <c r="AT544" s="70"/>
      <c r="AU544" s="70"/>
      <c r="AV544" s="70"/>
      <c r="AW544" s="70"/>
      <c r="AX544" s="70" t="s">
        <v>879</v>
      </c>
      <c r="AY544" s="70"/>
      <c r="AZ544" s="70"/>
      <c r="BA544" s="70"/>
      <c r="BB544" s="70"/>
      <c r="BC544" s="70"/>
      <c r="BD544" s="72">
        <v>378</v>
      </c>
      <c r="BE544" s="70" t="s">
        <v>80</v>
      </c>
      <c r="BF544" s="73"/>
      <c r="BG544" s="70"/>
      <c r="BH544" s="70">
        <f t="shared" si="113"/>
        <v>4</v>
      </c>
      <c r="BI544" s="70" t="s">
        <v>879</v>
      </c>
      <c r="BJ544" s="74">
        <f t="shared" si="114"/>
        <v>0</v>
      </c>
      <c r="BK544" s="70"/>
      <c r="BL544" s="70" t="s">
        <v>1511</v>
      </c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</row>
    <row r="545" spans="1:76" ht="18.75" customHeight="1" x14ac:dyDescent="0.4">
      <c r="A545" s="70">
        <v>564</v>
      </c>
      <c r="B545" s="70" t="s">
        <v>800</v>
      </c>
      <c r="C545" s="70" t="s">
        <v>926</v>
      </c>
      <c r="D545" s="70"/>
      <c r="E545" s="70" t="s">
        <v>875</v>
      </c>
      <c r="F545" s="70"/>
      <c r="G545" s="94">
        <v>2</v>
      </c>
      <c r="H545" s="94">
        <v>1</v>
      </c>
      <c r="I545" s="70" t="s">
        <v>800</v>
      </c>
      <c r="J545" s="70"/>
      <c r="K545" s="70"/>
      <c r="L545" s="70"/>
      <c r="M545" s="70">
        <v>0</v>
      </c>
      <c r="N545" s="71">
        <v>42732</v>
      </c>
      <c r="O545" s="72">
        <v>14</v>
      </c>
      <c r="P545" s="71"/>
      <c r="Q545" s="71">
        <f t="shared" si="106"/>
        <v>42732</v>
      </c>
      <c r="R545" s="70">
        <f t="shared" si="105"/>
        <v>2016</v>
      </c>
      <c r="S545" s="70">
        <f t="shared" si="107"/>
        <v>12</v>
      </c>
      <c r="T545" s="70">
        <f t="shared" si="108"/>
        <v>28</v>
      </c>
      <c r="U545" s="70">
        <f t="shared" si="109"/>
        <v>2016</v>
      </c>
      <c r="V545" s="73">
        <v>49560</v>
      </c>
      <c r="W545" s="70"/>
      <c r="X545" s="70"/>
      <c r="Y545" s="73">
        <v>0</v>
      </c>
      <c r="Z545" s="73">
        <f t="shared" si="110"/>
        <v>49560</v>
      </c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3">
        <f t="shared" si="111"/>
        <v>0</v>
      </c>
      <c r="AP545" s="70"/>
      <c r="AQ545" s="74">
        <f t="shared" si="112"/>
        <v>49560</v>
      </c>
      <c r="AR545" s="70" t="s">
        <v>872</v>
      </c>
      <c r="AS545" s="70"/>
      <c r="AT545" s="70"/>
      <c r="AU545" s="70"/>
      <c r="AV545" s="70"/>
      <c r="AW545" s="70"/>
      <c r="AX545" s="70" t="s">
        <v>879</v>
      </c>
      <c r="AY545" s="70"/>
      <c r="AZ545" s="70"/>
      <c r="BA545" s="70"/>
      <c r="BB545" s="70"/>
      <c r="BC545" s="70"/>
      <c r="BD545" s="72">
        <v>14</v>
      </c>
      <c r="BE545" s="70" t="s">
        <v>80</v>
      </c>
      <c r="BF545" s="73"/>
      <c r="BG545" s="70"/>
      <c r="BH545" s="70">
        <f t="shared" si="113"/>
        <v>4</v>
      </c>
      <c r="BI545" s="70" t="s">
        <v>879</v>
      </c>
      <c r="BJ545" s="74">
        <f t="shared" si="114"/>
        <v>0</v>
      </c>
      <c r="BK545" s="70"/>
      <c r="BL545" s="70" t="s">
        <v>1512</v>
      </c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</row>
    <row r="546" spans="1:76" ht="18.75" customHeight="1" x14ac:dyDescent="0.4">
      <c r="A546" s="70">
        <v>565</v>
      </c>
      <c r="B546" s="70" t="s">
        <v>800</v>
      </c>
      <c r="C546" s="70" t="s">
        <v>927</v>
      </c>
      <c r="D546" s="70"/>
      <c r="E546" s="70" t="s">
        <v>875</v>
      </c>
      <c r="F546" s="70"/>
      <c r="G546" s="94">
        <v>2</v>
      </c>
      <c r="H546" s="94">
        <v>1</v>
      </c>
      <c r="I546" s="70" t="s">
        <v>800</v>
      </c>
      <c r="J546" s="70"/>
      <c r="K546" s="70"/>
      <c r="L546" s="70"/>
      <c r="M546" s="70">
        <v>0</v>
      </c>
      <c r="N546" s="71">
        <v>42732</v>
      </c>
      <c r="O546" s="72">
        <v>33</v>
      </c>
      <c r="P546" s="71"/>
      <c r="Q546" s="71">
        <f t="shared" si="106"/>
        <v>42732</v>
      </c>
      <c r="R546" s="70">
        <f t="shared" si="105"/>
        <v>2016</v>
      </c>
      <c r="S546" s="70">
        <f t="shared" si="107"/>
        <v>12</v>
      </c>
      <c r="T546" s="70">
        <f t="shared" si="108"/>
        <v>28</v>
      </c>
      <c r="U546" s="70">
        <f t="shared" si="109"/>
        <v>2016</v>
      </c>
      <c r="V546" s="73">
        <v>115885</v>
      </c>
      <c r="W546" s="70"/>
      <c r="X546" s="70"/>
      <c r="Y546" s="73">
        <v>0</v>
      </c>
      <c r="Z546" s="73">
        <f t="shared" si="110"/>
        <v>115885</v>
      </c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3">
        <f t="shared" si="111"/>
        <v>0</v>
      </c>
      <c r="AP546" s="70"/>
      <c r="AQ546" s="74">
        <f t="shared" si="112"/>
        <v>115885</v>
      </c>
      <c r="AR546" s="70" t="s">
        <v>872</v>
      </c>
      <c r="AS546" s="70"/>
      <c r="AT546" s="70"/>
      <c r="AU546" s="70"/>
      <c r="AV546" s="70"/>
      <c r="AW546" s="70"/>
      <c r="AX546" s="70" t="s">
        <v>879</v>
      </c>
      <c r="AY546" s="70"/>
      <c r="AZ546" s="70"/>
      <c r="BA546" s="70"/>
      <c r="BB546" s="70"/>
      <c r="BC546" s="70"/>
      <c r="BD546" s="72">
        <v>33</v>
      </c>
      <c r="BE546" s="70" t="s">
        <v>80</v>
      </c>
      <c r="BF546" s="73"/>
      <c r="BG546" s="70"/>
      <c r="BH546" s="70">
        <f t="shared" si="113"/>
        <v>4</v>
      </c>
      <c r="BI546" s="70" t="s">
        <v>879</v>
      </c>
      <c r="BJ546" s="74">
        <f t="shared" si="114"/>
        <v>0</v>
      </c>
      <c r="BK546" s="70"/>
      <c r="BL546" s="70" t="s">
        <v>1513</v>
      </c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</row>
    <row r="547" spans="1:76" ht="18.75" customHeight="1" x14ac:dyDescent="0.4">
      <c r="A547" s="70">
        <v>566</v>
      </c>
      <c r="B547" s="70" t="s">
        <v>800</v>
      </c>
      <c r="C547" s="70" t="s">
        <v>927</v>
      </c>
      <c r="D547" s="70"/>
      <c r="E547" s="70" t="s">
        <v>875</v>
      </c>
      <c r="F547" s="70"/>
      <c r="G547" s="94">
        <v>2</v>
      </c>
      <c r="H547" s="94">
        <v>1</v>
      </c>
      <c r="I547" s="70" t="s">
        <v>800</v>
      </c>
      <c r="J547" s="70"/>
      <c r="K547" s="70"/>
      <c r="L547" s="70"/>
      <c r="M547" s="70">
        <v>0</v>
      </c>
      <c r="N547" s="71">
        <v>42732</v>
      </c>
      <c r="O547" s="72">
        <v>37</v>
      </c>
      <c r="P547" s="71"/>
      <c r="Q547" s="71">
        <f t="shared" si="106"/>
        <v>42732</v>
      </c>
      <c r="R547" s="70">
        <f t="shared" si="105"/>
        <v>2016</v>
      </c>
      <c r="S547" s="70">
        <f t="shared" si="107"/>
        <v>12</v>
      </c>
      <c r="T547" s="70">
        <f t="shared" si="108"/>
        <v>28</v>
      </c>
      <c r="U547" s="70">
        <f t="shared" si="109"/>
        <v>2016</v>
      </c>
      <c r="V547" s="73">
        <v>132510</v>
      </c>
      <c r="W547" s="70"/>
      <c r="X547" s="70"/>
      <c r="Y547" s="73">
        <v>0</v>
      </c>
      <c r="Z547" s="73">
        <f t="shared" si="110"/>
        <v>132510</v>
      </c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3">
        <f t="shared" si="111"/>
        <v>0</v>
      </c>
      <c r="AP547" s="70"/>
      <c r="AQ547" s="74">
        <f t="shared" si="112"/>
        <v>132510</v>
      </c>
      <c r="AR547" s="70" t="s">
        <v>872</v>
      </c>
      <c r="AS547" s="70"/>
      <c r="AT547" s="70"/>
      <c r="AU547" s="70"/>
      <c r="AV547" s="70"/>
      <c r="AW547" s="70"/>
      <c r="AX547" s="70" t="s">
        <v>879</v>
      </c>
      <c r="AY547" s="70"/>
      <c r="AZ547" s="70"/>
      <c r="BA547" s="70"/>
      <c r="BB547" s="70"/>
      <c r="BC547" s="70"/>
      <c r="BD547" s="72">
        <v>37</v>
      </c>
      <c r="BE547" s="70" t="s">
        <v>80</v>
      </c>
      <c r="BF547" s="73"/>
      <c r="BG547" s="70"/>
      <c r="BH547" s="70">
        <f t="shared" si="113"/>
        <v>4</v>
      </c>
      <c r="BI547" s="70" t="s">
        <v>879</v>
      </c>
      <c r="BJ547" s="74">
        <f t="shared" si="114"/>
        <v>0</v>
      </c>
      <c r="BK547" s="70"/>
      <c r="BL547" s="70" t="s">
        <v>1514</v>
      </c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</row>
    <row r="548" spans="1:76" ht="18.75" customHeight="1" x14ac:dyDescent="0.4">
      <c r="A548" s="70">
        <v>567</v>
      </c>
      <c r="B548" s="70" t="s">
        <v>800</v>
      </c>
      <c r="C548" s="70" t="s">
        <v>928</v>
      </c>
      <c r="D548" s="70"/>
      <c r="E548" s="70" t="s">
        <v>875</v>
      </c>
      <c r="F548" s="70"/>
      <c r="G548" s="94">
        <v>2</v>
      </c>
      <c r="H548" s="94">
        <v>1</v>
      </c>
      <c r="I548" s="70" t="s">
        <v>800</v>
      </c>
      <c r="J548" s="70"/>
      <c r="K548" s="70"/>
      <c r="L548" s="70"/>
      <c r="M548" s="70">
        <v>0</v>
      </c>
      <c r="N548" s="71">
        <v>42732</v>
      </c>
      <c r="O548" s="72">
        <v>38</v>
      </c>
      <c r="P548" s="71"/>
      <c r="Q548" s="71">
        <f t="shared" si="106"/>
        <v>42732</v>
      </c>
      <c r="R548" s="70">
        <f t="shared" si="105"/>
        <v>2016</v>
      </c>
      <c r="S548" s="70">
        <f t="shared" si="107"/>
        <v>12</v>
      </c>
      <c r="T548" s="70">
        <f t="shared" si="108"/>
        <v>28</v>
      </c>
      <c r="U548" s="70">
        <f t="shared" si="109"/>
        <v>2016</v>
      </c>
      <c r="V548" s="73">
        <v>132294</v>
      </c>
      <c r="W548" s="70"/>
      <c r="X548" s="70"/>
      <c r="Y548" s="73">
        <v>0</v>
      </c>
      <c r="Z548" s="73">
        <f t="shared" si="110"/>
        <v>132294</v>
      </c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3">
        <f t="shared" si="111"/>
        <v>0</v>
      </c>
      <c r="AP548" s="70"/>
      <c r="AQ548" s="74">
        <f t="shared" si="112"/>
        <v>132294</v>
      </c>
      <c r="AR548" s="70" t="s">
        <v>872</v>
      </c>
      <c r="AS548" s="70"/>
      <c r="AT548" s="70"/>
      <c r="AU548" s="70"/>
      <c r="AV548" s="70"/>
      <c r="AW548" s="70"/>
      <c r="AX548" s="70" t="s">
        <v>879</v>
      </c>
      <c r="AY548" s="70"/>
      <c r="AZ548" s="70"/>
      <c r="BA548" s="70"/>
      <c r="BB548" s="70"/>
      <c r="BC548" s="70"/>
      <c r="BD548" s="72">
        <v>38</v>
      </c>
      <c r="BE548" s="70" t="s">
        <v>80</v>
      </c>
      <c r="BF548" s="73"/>
      <c r="BG548" s="70"/>
      <c r="BH548" s="70">
        <f t="shared" si="113"/>
        <v>4</v>
      </c>
      <c r="BI548" s="70" t="s">
        <v>879</v>
      </c>
      <c r="BJ548" s="74">
        <f t="shared" si="114"/>
        <v>0</v>
      </c>
      <c r="BK548" s="70"/>
      <c r="BL548" s="70" t="s">
        <v>1515</v>
      </c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</row>
    <row r="549" spans="1:76" ht="18.75" customHeight="1" x14ac:dyDescent="0.4">
      <c r="A549" s="70">
        <v>568</v>
      </c>
      <c r="B549" s="70" t="s">
        <v>800</v>
      </c>
      <c r="C549" s="70" t="s">
        <v>929</v>
      </c>
      <c r="D549" s="70"/>
      <c r="E549" s="70" t="s">
        <v>875</v>
      </c>
      <c r="F549" s="70"/>
      <c r="G549" s="94">
        <v>2</v>
      </c>
      <c r="H549" s="94">
        <v>1</v>
      </c>
      <c r="I549" s="70" t="s">
        <v>800</v>
      </c>
      <c r="J549" s="70"/>
      <c r="K549" s="70"/>
      <c r="L549" s="70"/>
      <c r="M549" s="70">
        <v>0</v>
      </c>
      <c r="N549" s="71">
        <v>42732</v>
      </c>
      <c r="O549" s="72">
        <v>46</v>
      </c>
      <c r="P549" s="71"/>
      <c r="Q549" s="71">
        <f t="shared" si="106"/>
        <v>42732</v>
      </c>
      <c r="R549" s="70">
        <f t="shared" si="105"/>
        <v>2016</v>
      </c>
      <c r="S549" s="70">
        <f t="shared" si="107"/>
        <v>12</v>
      </c>
      <c r="T549" s="70">
        <f t="shared" si="108"/>
        <v>28</v>
      </c>
      <c r="U549" s="70">
        <f t="shared" si="109"/>
        <v>2016</v>
      </c>
      <c r="V549" s="73">
        <v>161210</v>
      </c>
      <c r="W549" s="70"/>
      <c r="X549" s="70"/>
      <c r="Y549" s="73">
        <v>0</v>
      </c>
      <c r="Z549" s="73">
        <f t="shared" si="110"/>
        <v>161210</v>
      </c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3">
        <f t="shared" si="111"/>
        <v>0</v>
      </c>
      <c r="AP549" s="70"/>
      <c r="AQ549" s="74">
        <f t="shared" si="112"/>
        <v>161210</v>
      </c>
      <c r="AR549" s="70" t="s">
        <v>872</v>
      </c>
      <c r="AS549" s="70"/>
      <c r="AT549" s="70"/>
      <c r="AU549" s="70"/>
      <c r="AV549" s="70"/>
      <c r="AW549" s="70"/>
      <c r="AX549" s="70" t="s">
        <v>879</v>
      </c>
      <c r="AY549" s="70"/>
      <c r="AZ549" s="70"/>
      <c r="BA549" s="70"/>
      <c r="BB549" s="70"/>
      <c r="BC549" s="70"/>
      <c r="BD549" s="72">
        <v>46</v>
      </c>
      <c r="BE549" s="70" t="s">
        <v>80</v>
      </c>
      <c r="BF549" s="73"/>
      <c r="BG549" s="70"/>
      <c r="BH549" s="70">
        <f t="shared" si="113"/>
        <v>4</v>
      </c>
      <c r="BI549" s="70" t="s">
        <v>879</v>
      </c>
      <c r="BJ549" s="74">
        <f t="shared" si="114"/>
        <v>0</v>
      </c>
      <c r="BK549" s="70"/>
      <c r="BL549" s="70" t="s">
        <v>1516</v>
      </c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</row>
    <row r="550" spans="1:76" ht="18.75" customHeight="1" x14ac:dyDescent="0.4">
      <c r="A550" s="70">
        <v>569</v>
      </c>
      <c r="B550" s="70" t="s">
        <v>800</v>
      </c>
      <c r="C550" s="70" t="s">
        <v>930</v>
      </c>
      <c r="D550" s="70"/>
      <c r="E550" s="70" t="s">
        <v>875</v>
      </c>
      <c r="F550" s="70"/>
      <c r="G550" s="94">
        <v>2</v>
      </c>
      <c r="H550" s="94">
        <v>1</v>
      </c>
      <c r="I550" s="70" t="s">
        <v>800</v>
      </c>
      <c r="J550" s="70"/>
      <c r="K550" s="70"/>
      <c r="L550" s="70"/>
      <c r="M550" s="70">
        <v>0</v>
      </c>
      <c r="N550" s="71">
        <v>42748</v>
      </c>
      <c r="O550" s="72">
        <v>43</v>
      </c>
      <c r="P550" s="71"/>
      <c r="Q550" s="71">
        <f t="shared" si="106"/>
        <v>42748</v>
      </c>
      <c r="R550" s="70">
        <f t="shared" si="105"/>
        <v>2017</v>
      </c>
      <c r="S550" s="70">
        <f t="shared" si="107"/>
        <v>1</v>
      </c>
      <c r="T550" s="70">
        <f t="shared" si="108"/>
        <v>13</v>
      </c>
      <c r="U550" s="70">
        <f t="shared" si="109"/>
        <v>2016</v>
      </c>
      <c r="V550" s="73">
        <v>34142</v>
      </c>
      <c r="W550" s="70"/>
      <c r="X550" s="70"/>
      <c r="Y550" s="73">
        <v>0</v>
      </c>
      <c r="Z550" s="73">
        <f t="shared" si="110"/>
        <v>34142</v>
      </c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3">
        <f t="shared" si="111"/>
        <v>0</v>
      </c>
      <c r="AP550" s="70"/>
      <c r="AQ550" s="74">
        <f t="shared" si="112"/>
        <v>34142</v>
      </c>
      <c r="AR550" s="70" t="s">
        <v>872</v>
      </c>
      <c r="AS550" s="70"/>
      <c r="AT550" s="70"/>
      <c r="AU550" s="70"/>
      <c r="AV550" s="70"/>
      <c r="AW550" s="70"/>
      <c r="AX550" s="70" t="s">
        <v>879</v>
      </c>
      <c r="AY550" s="70"/>
      <c r="AZ550" s="70"/>
      <c r="BA550" s="70"/>
      <c r="BB550" s="70"/>
      <c r="BC550" s="70"/>
      <c r="BD550" s="72">
        <v>43</v>
      </c>
      <c r="BE550" s="70" t="s">
        <v>80</v>
      </c>
      <c r="BF550" s="73"/>
      <c r="BG550" s="70"/>
      <c r="BH550" s="70">
        <f t="shared" si="113"/>
        <v>4</v>
      </c>
      <c r="BI550" s="70" t="s">
        <v>879</v>
      </c>
      <c r="BJ550" s="74">
        <f t="shared" si="114"/>
        <v>0</v>
      </c>
      <c r="BK550" s="70"/>
      <c r="BL550" s="70" t="s">
        <v>1517</v>
      </c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</row>
    <row r="551" spans="1:76" ht="18.75" customHeight="1" x14ac:dyDescent="0.4">
      <c r="A551" s="70">
        <v>570</v>
      </c>
      <c r="B551" s="70" t="s">
        <v>800</v>
      </c>
      <c r="C551" s="70" t="s">
        <v>931</v>
      </c>
      <c r="D551" s="70"/>
      <c r="E551" s="70" t="s">
        <v>875</v>
      </c>
      <c r="F551" s="70"/>
      <c r="G551" s="94">
        <v>2</v>
      </c>
      <c r="H551" s="94">
        <v>1</v>
      </c>
      <c r="I551" s="70" t="s">
        <v>800</v>
      </c>
      <c r="J551" s="70"/>
      <c r="K551" s="70"/>
      <c r="L551" s="70"/>
      <c r="M551" s="70">
        <v>0</v>
      </c>
      <c r="N551" s="71">
        <v>42748</v>
      </c>
      <c r="O551" s="72">
        <v>45</v>
      </c>
      <c r="P551" s="71"/>
      <c r="Q551" s="71">
        <f t="shared" si="106"/>
        <v>42748</v>
      </c>
      <c r="R551" s="70">
        <f t="shared" si="105"/>
        <v>2017</v>
      </c>
      <c r="S551" s="70">
        <f t="shared" si="107"/>
        <v>1</v>
      </c>
      <c r="T551" s="70">
        <f t="shared" si="108"/>
        <v>13</v>
      </c>
      <c r="U551" s="70">
        <f t="shared" si="109"/>
        <v>2016</v>
      </c>
      <c r="V551" s="73">
        <v>35730</v>
      </c>
      <c r="W551" s="70"/>
      <c r="X551" s="70"/>
      <c r="Y551" s="73">
        <v>0</v>
      </c>
      <c r="Z551" s="73">
        <f t="shared" si="110"/>
        <v>35730</v>
      </c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3">
        <f t="shared" si="111"/>
        <v>0</v>
      </c>
      <c r="AP551" s="70"/>
      <c r="AQ551" s="74">
        <f t="shared" si="112"/>
        <v>35730</v>
      </c>
      <c r="AR551" s="70" t="s">
        <v>872</v>
      </c>
      <c r="AS551" s="70"/>
      <c r="AT551" s="70"/>
      <c r="AU551" s="70"/>
      <c r="AV551" s="70"/>
      <c r="AW551" s="70"/>
      <c r="AX551" s="70" t="s">
        <v>879</v>
      </c>
      <c r="AY551" s="70"/>
      <c r="AZ551" s="70"/>
      <c r="BA551" s="70"/>
      <c r="BB551" s="70"/>
      <c r="BC551" s="70"/>
      <c r="BD551" s="72">
        <v>45</v>
      </c>
      <c r="BE551" s="70" t="s">
        <v>80</v>
      </c>
      <c r="BF551" s="73"/>
      <c r="BG551" s="70"/>
      <c r="BH551" s="70">
        <f t="shared" si="113"/>
        <v>4</v>
      </c>
      <c r="BI551" s="70" t="s">
        <v>879</v>
      </c>
      <c r="BJ551" s="74">
        <f t="shared" si="114"/>
        <v>0</v>
      </c>
      <c r="BK551" s="70"/>
      <c r="BL551" s="70" t="s">
        <v>1518</v>
      </c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</row>
    <row r="552" spans="1:76" ht="18.75" customHeight="1" x14ac:dyDescent="0.4">
      <c r="A552" s="70">
        <v>571</v>
      </c>
      <c r="B552" s="70" t="s">
        <v>800</v>
      </c>
      <c r="C552" s="70" t="s">
        <v>932</v>
      </c>
      <c r="D552" s="70"/>
      <c r="E552" s="70" t="s">
        <v>875</v>
      </c>
      <c r="F552" s="70"/>
      <c r="G552" s="94">
        <v>2</v>
      </c>
      <c r="H552" s="94">
        <v>1</v>
      </c>
      <c r="I552" s="70" t="s">
        <v>800</v>
      </c>
      <c r="J552" s="70"/>
      <c r="K552" s="70"/>
      <c r="L552" s="70"/>
      <c r="M552" s="70">
        <v>0</v>
      </c>
      <c r="N552" s="71">
        <v>42729</v>
      </c>
      <c r="O552" s="72">
        <v>16</v>
      </c>
      <c r="P552" s="71"/>
      <c r="Q552" s="71">
        <f t="shared" si="106"/>
        <v>42729</v>
      </c>
      <c r="R552" s="70">
        <f t="shared" si="105"/>
        <v>2016</v>
      </c>
      <c r="S552" s="70">
        <f t="shared" si="107"/>
        <v>12</v>
      </c>
      <c r="T552" s="70">
        <f t="shared" si="108"/>
        <v>25</v>
      </c>
      <c r="U552" s="70">
        <f t="shared" si="109"/>
        <v>2016</v>
      </c>
      <c r="V552" s="73">
        <v>12704</v>
      </c>
      <c r="W552" s="70"/>
      <c r="X552" s="70"/>
      <c r="Y552" s="73">
        <v>0</v>
      </c>
      <c r="Z552" s="73">
        <f t="shared" si="110"/>
        <v>12704</v>
      </c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3">
        <f t="shared" si="111"/>
        <v>0</v>
      </c>
      <c r="AP552" s="70"/>
      <c r="AQ552" s="74">
        <f t="shared" si="112"/>
        <v>12704</v>
      </c>
      <c r="AR552" s="70" t="s">
        <v>872</v>
      </c>
      <c r="AS552" s="70"/>
      <c r="AT552" s="70"/>
      <c r="AU552" s="70"/>
      <c r="AV552" s="70"/>
      <c r="AW552" s="70"/>
      <c r="AX552" s="70" t="s">
        <v>879</v>
      </c>
      <c r="AY552" s="70"/>
      <c r="AZ552" s="70"/>
      <c r="BA552" s="70"/>
      <c r="BB552" s="70"/>
      <c r="BC552" s="70"/>
      <c r="BD552" s="72">
        <v>16</v>
      </c>
      <c r="BE552" s="70" t="s">
        <v>80</v>
      </c>
      <c r="BF552" s="73"/>
      <c r="BG552" s="70"/>
      <c r="BH552" s="70">
        <f t="shared" si="113"/>
        <v>4</v>
      </c>
      <c r="BI552" s="70" t="s">
        <v>879</v>
      </c>
      <c r="BJ552" s="74">
        <f t="shared" si="114"/>
        <v>0</v>
      </c>
      <c r="BK552" s="70"/>
      <c r="BL552" s="70" t="s">
        <v>1519</v>
      </c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</row>
    <row r="553" spans="1:76" ht="18.75" customHeight="1" x14ac:dyDescent="0.4">
      <c r="A553" s="70">
        <v>572</v>
      </c>
      <c r="B553" s="70" t="s">
        <v>800</v>
      </c>
      <c r="C553" s="70" t="s">
        <v>933</v>
      </c>
      <c r="D553" s="70"/>
      <c r="E553" s="70" t="s">
        <v>875</v>
      </c>
      <c r="F553" s="70"/>
      <c r="G553" s="94">
        <v>2</v>
      </c>
      <c r="H553" s="94">
        <v>1</v>
      </c>
      <c r="I553" s="70" t="s">
        <v>800</v>
      </c>
      <c r="J553" s="70"/>
      <c r="K553" s="70"/>
      <c r="L553" s="70"/>
      <c r="M553" s="70">
        <v>0</v>
      </c>
      <c r="N553" s="71">
        <v>42726</v>
      </c>
      <c r="O553" s="72">
        <v>38</v>
      </c>
      <c r="P553" s="71"/>
      <c r="Q553" s="71">
        <f t="shared" si="106"/>
        <v>42726</v>
      </c>
      <c r="R553" s="70">
        <f t="shared" si="105"/>
        <v>2016</v>
      </c>
      <c r="S553" s="70">
        <f t="shared" si="107"/>
        <v>12</v>
      </c>
      <c r="T553" s="70">
        <f t="shared" si="108"/>
        <v>22</v>
      </c>
      <c r="U553" s="70">
        <f t="shared" si="109"/>
        <v>2016</v>
      </c>
      <c r="V553" s="73">
        <v>30172</v>
      </c>
      <c r="W553" s="70"/>
      <c r="X553" s="70"/>
      <c r="Y553" s="73">
        <v>0</v>
      </c>
      <c r="Z553" s="73">
        <f t="shared" si="110"/>
        <v>30172</v>
      </c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3">
        <f t="shared" si="111"/>
        <v>0</v>
      </c>
      <c r="AP553" s="70"/>
      <c r="AQ553" s="74">
        <f t="shared" si="112"/>
        <v>30172</v>
      </c>
      <c r="AR553" s="70" t="s">
        <v>872</v>
      </c>
      <c r="AS553" s="70"/>
      <c r="AT553" s="70"/>
      <c r="AU553" s="70"/>
      <c r="AV553" s="70"/>
      <c r="AW553" s="70"/>
      <c r="AX553" s="70" t="s">
        <v>879</v>
      </c>
      <c r="AY553" s="70"/>
      <c r="AZ553" s="70"/>
      <c r="BA553" s="70"/>
      <c r="BB553" s="70"/>
      <c r="BC553" s="70"/>
      <c r="BD553" s="72">
        <v>38</v>
      </c>
      <c r="BE553" s="70" t="s">
        <v>80</v>
      </c>
      <c r="BF553" s="73"/>
      <c r="BG553" s="70"/>
      <c r="BH553" s="70">
        <f t="shared" si="113"/>
        <v>4</v>
      </c>
      <c r="BI553" s="70" t="s">
        <v>879</v>
      </c>
      <c r="BJ553" s="74">
        <f t="shared" si="114"/>
        <v>0</v>
      </c>
      <c r="BK553" s="70"/>
      <c r="BL553" s="70" t="s">
        <v>1520</v>
      </c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</row>
    <row r="554" spans="1:76" ht="18.75" customHeight="1" x14ac:dyDescent="0.4">
      <c r="A554" s="70">
        <v>573</v>
      </c>
      <c r="B554" s="70" t="s">
        <v>798</v>
      </c>
      <c r="C554" s="70" t="s">
        <v>934</v>
      </c>
      <c r="D554" s="70"/>
      <c r="E554" s="70" t="s">
        <v>875</v>
      </c>
      <c r="F554" s="70"/>
      <c r="G554" s="94">
        <v>2</v>
      </c>
      <c r="H554" s="94">
        <v>1</v>
      </c>
      <c r="I554" s="70" t="s">
        <v>798</v>
      </c>
      <c r="J554" s="70"/>
      <c r="K554" s="70"/>
      <c r="L554" s="70"/>
      <c r="M554" s="70">
        <v>0</v>
      </c>
      <c r="N554" s="71">
        <v>43140</v>
      </c>
      <c r="O554" s="72">
        <v>116</v>
      </c>
      <c r="P554" s="71"/>
      <c r="Q554" s="71">
        <f t="shared" si="106"/>
        <v>43140</v>
      </c>
      <c r="R554" s="70">
        <f t="shared" si="105"/>
        <v>2018</v>
      </c>
      <c r="S554" s="70">
        <f t="shared" si="107"/>
        <v>2</v>
      </c>
      <c r="T554" s="70">
        <f t="shared" si="108"/>
        <v>9</v>
      </c>
      <c r="U554" s="70">
        <f t="shared" si="109"/>
        <v>2017</v>
      </c>
      <c r="V554" s="73">
        <v>444562</v>
      </c>
      <c r="W554" s="70"/>
      <c r="X554" s="70"/>
      <c r="Y554" s="73">
        <v>0</v>
      </c>
      <c r="Z554" s="73">
        <f t="shared" si="110"/>
        <v>444562</v>
      </c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3">
        <f t="shared" si="111"/>
        <v>0</v>
      </c>
      <c r="AP554" s="70"/>
      <c r="AQ554" s="74">
        <f t="shared" si="112"/>
        <v>444562</v>
      </c>
      <c r="AR554" s="70" t="s">
        <v>872</v>
      </c>
      <c r="AS554" s="70"/>
      <c r="AT554" s="70"/>
      <c r="AU554" s="70"/>
      <c r="AV554" s="70"/>
      <c r="AW554" s="70"/>
      <c r="AX554" s="70" t="s">
        <v>879</v>
      </c>
      <c r="AY554" s="70"/>
      <c r="AZ554" s="70"/>
      <c r="BA554" s="70"/>
      <c r="BB554" s="70"/>
      <c r="BC554" s="70"/>
      <c r="BD554" s="72">
        <v>116</v>
      </c>
      <c r="BE554" s="70" t="s">
        <v>80</v>
      </c>
      <c r="BF554" s="73"/>
      <c r="BG554" s="70"/>
      <c r="BH554" s="70">
        <f t="shared" si="113"/>
        <v>3</v>
      </c>
      <c r="BI554" s="70" t="s">
        <v>879</v>
      </c>
      <c r="BJ554" s="74">
        <f t="shared" si="114"/>
        <v>0</v>
      </c>
      <c r="BK554" s="70"/>
      <c r="BL554" s="70" t="s">
        <v>1521</v>
      </c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</row>
    <row r="555" spans="1:76" ht="18.75" customHeight="1" x14ac:dyDescent="0.4">
      <c r="A555" s="70">
        <v>574</v>
      </c>
      <c r="B555" s="70" t="s">
        <v>798</v>
      </c>
      <c r="C555" s="70" t="s">
        <v>935</v>
      </c>
      <c r="D555" s="70"/>
      <c r="E555" s="70" t="s">
        <v>875</v>
      </c>
      <c r="F555" s="70"/>
      <c r="G555" s="94">
        <v>2</v>
      </c>
      <c r="H555" s="94">
        <v>1</v>
      </c>
      <c r="I555" s="70" t="s">
        <v>798</v>
      </c>
      <c r="J555" s="70"/>
      <c r="K555" s="70"/>
      <c r="L555" s="70"/>
      <c r="M555" s="70">
        <v>0</v>
      </c>
      <c r="N555" s="71">
        <v>43140</v>
      </c>
      <c r="O555" s="72">
        <v>512</v>
      </c>
      <c r="P555" s="71"/>
      <c r="Q555" s="71">
        <f t="shared" si="106"/>
        <v>43140</v>
      </c>
      <c r="R555" s="70">
        <f t="shared" si="105"/>
        <v>2018</v>
      </c>
      <c r="S555" s="70">
        <f t="shared" si="107"/>
        <v>2</v>
      </c>
      <c r="T555" s="70">
        <f t="shared" si="108"/>
        <v>9</v>
      </c>
      <c r="U555" s="70">
        <f t="shared" si="109"/>
        <v>2017</v>
      </c>
      <c r="V555" s="73">
        <v>1947196</v>
      </c>
      <c r="W555" s="70"/>
      <c r="X555" s="70"/>
      <c r="Y555" s="73">
        <v>0</v>
      </c>
      <c r="Z555" s="73">
        <f t="shared" si="110"/>
        <v>1947196</v>
      </c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3">
        <f t="shared" si="111"/>
        <v>0</v>
      </c>
      <c r="AP555" s="70"/>
      <c r="AQ555" s="74">
        <f t="shared" si="112"/>
        <v>1947196</v>
      </c>
      <c r="AR555" s="70" t="s">
        <v>872</v>
      </c>
      <c r="AS555" s="70"/>
      <c r="AT555" s="70"/>
      <c r="AU555" s="70"/>
      <c r="AV555" s="70"/>
      <c r="AW555" s="70"/>
      <c r="AX555" s="70" t="s">
        <v>879</v>
      </c>
      <c r="AY555" s="70"/>
      <c r="AZ555" s="70"/>
      <c r="BA555" s="70"/>
      <c r="BB555" s="70"/>
      <c r="BC555" s="70"/>
      <c r="BD555" s="72">
        <v>512</v>
      </c>
      <c r="BE555" s="70" t="s">
        <v>80</v>
      </c>
      <c r="BF555" s="73"/>
      <c r="BG555" s="70"/>
      <c r="BH555" s="70">
        <f t="shared" si="113"/>
        <v>3</v>
      </c>
      <c r="BI555" s="70" t="s">
        <v>879</v>
      </c>
      <c r="BJ555" s="74">
        <f t="shared" si="114"/>
        <v>0</v>
      </c>
      <c r="BK555" s="70"/>
      <c r="BL555" s="70" t="s">
        <v>1522</v>
      </c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</row>
    <row r="556" spans="1:76" ht="18.75" customHeight="1" x14ac:dyDescent="0.4">
      <c r="A556" s="70">
        <v>575</v>
      </c>
      <c r="B556" s="70" t="s">
        <v>798</v>
      </c>
      <c r="C556" s="70" t="s">
        <v>936</v>
      </c>
      <c r="D556" s="70"/>
      <c r="E556" s="70" t="s">
        <v>875</v>
      </c>
      <c r="F556" s="70"/>
      <c r="G556" s="94">
        <v>2</v>
      </c>
      <c r="H556" s="94">
        <v>1</v>
      </c>
      <c r="I556" s="70" t="s">
        <v>798</v>
      </c>
      <c r="J556" s="70"/>
      <c r="K556" s="70"/>
      <c r="L556" s="70"/>
      <c r="M556" s="70">
        <v>0</v>
      </c>
      <c r="N556" s="71">
        <v>43172</v>
      </c>
      <c r="O556" s="72">
        <v>1107</v>
      </c>
      <c r="P556" s="71"/>
      <c r="Q556" s="71">
        <f t="shared" si="106"/>
        <v>43172</v>
      </c>
      <c r="R556" s="70">
        <f t="shared" si="105"/>
        <v>2018</v>
      </c>
      <c r="S556" s="70">
        <f t="shared" si="107"/>
        <v>3</v>
      </c>
      <c r="T556" s="70">
        <f t="shared" si="108"/>
        <v>13</v>
      </c>
      <c r="U556" s="70">
        <f t="shared" si="109"/>
        <v>2017</v>
      </c>
      <c r="V556" s="73">
        <v>4760014</v>
      </c>
      <c r="W556" s="70"/>
      <c r="X556" s="70"/>
      <c r="Y556" s="73">
        <v>0</v>
      </c>
      <c r="Z556" s="73">
        <f t="shared" si="110"/>
        <v>4760014</v>
      </c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3">
        <f t="shared" si="111"/>
        <v>0</v>
      </c>
      <c r="AP556" s="70"/>
      <c r="AQ556" s="74">
        <f t="shared" si="112"/>
        <v>4760014</v>
      </c>
      <c r="AR556" s="70" t="s">
        <v>872</v>
      </c>
      <c r="AS556" s="70"/>
      <c r="AT556" s="70"/>
      <c r="AU556" s="70"/>
      <c r="AV556" s="70"/>
      <c r="AW556" s="70"/>
      <c r="AX556" s="70" t="s">
        <v>879</v>
      </c>
      <c r="AY556" s="70"/>
      <c r="AZ556" s="70"/>
      <c r="BA556" s="70"/>
      <c r="BB556" s="70"/>
      <c r="BC556" s="70"/>
      <c r="BD556" s="72">
        <v>1107</v>
      </c>
      <c r="BE556" s="70" t="s">
        <v>80</v>
      </c>
      <c r="BF556" s="73"/>
      <c r="BG556" s="70"/>
      <c r="BH556" s="70">
        <f t="shared" si="113"/>
        <v>3</v>
      </c>
      <c r="BI556" s="70" t="s">
        <v>879</v>
      </c>
      <c r="BJ556" s="74">
        <f t="shared" si="114"/>
        <v>0</v>
      </c>
      <c r="BK556" s="70"/>
      <c r="BL556" s="70" t="s">
        <v>1523</v>
      </c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</row>
    <row r="557" spans="1:76" ht="18.75" customHeight="1" x14ac:dyDescent="0.4">
      <c r="A557" s="70">
        <v>576</v>
      </c>
      <c r="B557" s="70" t="s">
        <v>798</v>
      </c>
      <c r="C557" s="70" t="s">
        <v>937</v>
      </c>
      <c r="D557" s="70"/>
      <c r="E557" s="70" t="s">
        <v>875</v>
      </c>
      <c r="F557" s="70"/>
      <c r="G557" s="94">
        <v>2</v>
      </c>
      <c r="H557" s="94">
        <v>1</v>
      </c>
      <c r="I557" s="70" t="s">
        <v>798</v>
      </c>
      <c r="J557" s="70"/>
      <c r="K557" s="70"/>
      <c r="L557" s="70"/>
      <c r="M557" s="70">
        <v>0</v>
      </c>
      <c r="N557" s="71">
        <v>43172</v>
      </c>
      <c r="O557" s="72">
        <v>348.23</v>
      </c>
      <c r="P557" s="71"/>
      <c r="Q557" s="71">
        <f t="shared" si="106"/>
        <v>43172</v>
      </c>
      <c r="R557" s="70">
        <f t="shared" si="105"/>
        <v>2018</v>
      </c>
      <c r="S557" s="70">
        <f t="shared" si="107"/>
        <v>3</v>
      </c>
      <c r="T557" s="70">
        <f t="shared" si="108"/>
        <v>13</v>
      </c>
      <c r="U557" s="70">
        <f t="shared" si="109"/>
        <v>2017</v>
      </c>
      <c r="V557" s="73">
        <v>2855486</v>
      </c>
      <c r="W557" s="70"/>
      <c r="X557" s="70"/>
      <c r="Y557" s="73">
        <v>0</v>
      </c>
      <c r="Z557" s="73">
        <f t="shared" si="110"/>
        <v>2855486</v>
      </c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3">
        <f t="shared" si="111"/>
        <v>0</v>
      </c>
      <c r="AP557" s="70"/>
      <c r="AQ557" s="74">
        <f t="shared" si="112"/>
        <v>2855486</v>
      </c>
      <c r="AR557" s="70" t="s">
        <v>872</v>
      </c>
      <c r="AS557" s="70"/>
      <c r="AT557" s="70"/>
      <c r="AU557" s="70"/>
      <c r="AV557" s="70"/>
      <c r="AW557" s="70"/>
      <c r="AX557" s="70" t="s">
        <v>879</v>
      </c>
      <c r="AY557" s="70"/>
      <c r="AZ557" s="70"/>
      <c r="BA557" s="70"/>
      <c r="BB557" s="70"/>
      <c r="BC557" s="70"/>
      <c r="BD557" s="72">
        <v>348.23</v>
      </c>
      <c r="BE557" s="70" t="s">
        <v>80</v>
      </c>
      <c r="BF557" s="73"/>
      <c r="BG557" s="70"/>
      <c r="BH557" s="70">
        <f t="shared" si="113"/>
        <v>3</v>
      </c>
      <c r="BI557" s="70" t="s">
        <v>879</v>
      </c>
      <c r="BJ557" s="74">
        <f t="shared" si="114"/>
        <v>0</v>
      </c>
      <c r="BK557" s="70"/>
      <c r="BL557" s="70" t="s">
        <v>1524</v>
      </c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</row>
    <row r="558" spans="1:76" ht="18.75" customHeight="1" x14ac:dyDescent="0.4">
      <c r="A558" s="70">
        <v>577</v>
      </c>
      <c r="B558" s="70" t="s">
        <v>798</v>
      </c>
      <c r="C558" s="70" t="s">
        <v>938</v>
      </c>
      <c r="D558" s="70"/>
      <c r="E558" s="70" t="s">
        <v>875</v>
      </c>
      <c r="F558" s="70"/>
      <c r="G558" s="94">
        <v>2</v>
      </c>
      <c r="H558" s="94">
        <v>1</v>
      </c>
      <c r="I558" s="70" t="s">
        <v>798</v>
      </c>
      <c r="J558" s="70"/>
      <c r="K558" s="70"/>
      <c r="L558" s="70"/>
      <c r="M558" s="70">
        <v>0</v>
      </c>
      <c r="N558" s="71">
        <v>43179</v>
      </c>
      <c r="O558" s="72">
        <v>370</v>
      </c>
      <c r="P558" s="71"/>
      <c r="Q558" s="71">
        <f t="shared" si="106"/>
        <v>43179</v>
      </c>
      <c r="R558" s="70">
        <f t="shared" si="105"/>
        <v>2018</v>
      </c>
      <c r="S558" s="70">
        <f t="shared" si="107"/>
        <v>3</v>
      </c>
      <c r="T558" s="70">
        <f t="shared" si="108"/>
        <v>20</v>
      </c>
      <c r="U558" s="70">
        <f t="shared" si="109"/>
        <v>2017</v>
      </c>
      <c r="V558" s="73">
        <v>1406950</v>
      </c>
      <c r="W558" s="70"/>
      <c r="X558" s="70"/>
      <c r="Y558" s="73">
        <v>0</v>
      </c>
      <c r="Z558" s="73">
        <f t="shared" si="110"/>
        <v>1406950</v>
      </c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3">
        <f t="shared" si="111"/>
        <v>0</v>
      </c>
      <c r="AP558" s="70"/>
      <c r="AQ558" s="74">
        <f t="shared" si="112"/>
        <v>1406950</v>
      </c>
      <c r="AR558" s="70" t="s">
        <v>872</v>
      </c>
      <c r="AS558" s="70"/>
      <c r="AT558" s="70"/>
      <c r="AU558" s="70"/>
      <c r="AV558" s="70"/>
      <c r="AW558" s="70"/>
      <c r="AX558" s="70" t="s">
        <v>879</v>
      </c>
      <c r="AY558" s="70"/>
      <c r="AZ558" s="70"/>
      <c r="BA558" s="70"/>
      <c r="BB558" s="70"/>
      <c r="BC558" s="70"/>
      <c r="BD558" s="72">
        <v>370</v>
      </c>
      <c r="BE558" s="70" t="s">
        <v>80</v>
      </c>
      <c r="BF558" s="73"/>
      <c r="BG558" s="70"/>
      <c r="BH558" s="70">
        <f t="shared" si="113"/>
        <v>3</v>
      </c>
      <c r="BI558" s="70" t="s">
        <v>879</v>
      </c>
      <c r="BJ558" s="74">
        <f t="shared" si="114"/>
        <v>0</v>
      </c>
      <c r="BK558" s="70"/>
      <c r="BL558" s="70" t="s">
        <v>1525</v>
      </c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</row>
    <row r="559" spans="1:76" ht="18.75" customHeight="1" x14ac:dyDescent="0.4">
      <c r="A559" s="70">
        <v>578</v>
      </c>
      <c r="B559" s="70" t="s">
        <v>811</v>
      </c>
      <c r="C559" s="70" t="s">
        <v>939</v>
      </c>
      <c r="D559" s="70"/>
      <c r="E559" s="70" t="s">
        <v>875</v>
      </c>
      <c r="F559" s="70"/>
      <c r="G559" s="94">
        <v>2</v>
      </c>
      <c r="H559" s="94">
        <v>1</v>
      </c>
      <c r="I559" s="70" t="s">
        <v>811</v>
      </c>
      <c r="J559" s="70"/>
      <c r="K559" s="70"/>
      <c r="L559" s="70"/>
      <c r="M559" s="70">
        <v>0</v>
      </c>
      <c r="N559" s="71">
        <v>42835</v>
      </c>
      <c r="O559" s="72">
        <v>10.25</v>
      </c>
      <c r="P559" s="71"/>
      <c r="Q559" s="71">
        <f t="shared" si="106"/>
        <v>42835</v>
      </c>
      <c r="R559" s="70">
        <f t="shared" si="105"/>
        <v>2017</v>
      </c>
      <c r="S559" s="70">
        <f t="shared" si="107"/>
        <v>4</v>
      </c>
      <c r="T559" s="70">
        <f t="shared" si="108"/>
        <v>10</v>
      </c>
      <c r="U559" s="70">
        <f t="shared" si="109"/>
        <v>2017</v>
      </c>
      <c r="V559" s="73">
        <v>8139</v>
      </c>
      <c r="W559" s="70"/>
      <c r="X559" s="70"/>
      <c r="Y559" s="73">
        <v>0</v>
      </c>
      <c r="Z559" s="73">
        <f t="shared" si="110"/>
        <v>8139</v>
      </c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3">
        <f t="shared" si="111"/>
        <v>0</v>
      </c>
      <c r="AP559" s="70"/>
      <c r="AQ559" s="74">
        <f t="shared" si="112"/>
        <v>8139</v>
      </c>
      <c r="AR559" s="70" t="s">
        <v>872</v>
      </c>
      <c r="AS559" s="70"/>
      <c r="AT559" s="70"/>
      <c r="AU559" s="70"/>
      <c r="AV559" s="70"/>
      <c r="AW559" s="70"/>
      <c r="AX559" s="70" t="s">
        <v>879</v>
      </c>
      <c r="AY559" s="70"/>
      <c r="AZ559" s="70"/>
      <c r="BA559" s="70"/>
      <c r="BB559" s="70"/>
      <c r="BC559" s="70"/>
      <c r="BD559" s="72">
        <v>10.25</v>
      </c>
      <c r="BE559" s="70" t="s">
        <v>80</v>
      </c>
      <c r="BF559" s="73"/>
      <c r="BG559" s="70"/>
      <c r="BH559" s="70">
        <f t="shared" si="113"/>
        <v>3</v>
      </c>
      <c r="BI559" s="70" t="s">
        <v>879</v>
      </c>
      <c r="BJ559" s="74">
        <f t="shared" si="114"/>
        <v>0</v>
      </c>
      <c r="BK559" s="70"/>
      <c r="BL559" s="70" t="s">
        <v>1526</v>
      </c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</row>
    <row r="560" spans="1:76" ht="18.75" customHeight="1" x14ac:dyDescent="0.4">
      <c r="A560" s="70">
        <v>579</v>
      </c>
      <c r="B560" s="70" t="s">
        <v>832</v>
      </c>
      <c r="C560" s="70" t="s">
        <v>940</v>
      </c>
      <c r="D560" s="70"/>
      <c r="E560" s="70" t="s">
        <v>875</v>
      </c>
      <c r="F560" s="70"/>
      <c r="G560" s="94">
        <v>2</v>
      </c>
      <c r="H560" s="94">
        <v>1</v>
      </c>
      <c r="I560" s="70" t="s">
        <v>832</v>
      </c>
      <c r="J560" s="70"/>
      <c r="K560" s="70"/>
      <c r="L560" s="70"/>
      <c r="M560" s="70">
        <v>0</v>
      </c>
      <c r="N560" s="71">
        <v>43388</v>
      </c>
      <c r="O560" s="72">
        <v>7.47</v>
      </c>
      <c r="P560" s="71"/>
      <c r="Q560" s="71">
        <f t="shared" si="106"/>
        <v>43388</v>
      </c>
      <c r="R560" s="70">
        <f t="shared" si="105"/>
        <v>2018</v>
      </c>
      <c r="S560" s="70">
        <f t="shared" si="107"/>
        <v>10</v>
      </c>
      <c r="T560" s="70">
        <f t="shared" si="108"/>
        <v>15</v>
      </c>
      <c r="U560" s="70">
        <f t="shared" si="109"/>
        <v>2018</v>
      </c>
      <c r="V560" s="73">
        <v>5946</v>
      </c>
      <c r="W560" s="70"/>
      <c r="X560" s="70"/>
      <c r="Y560" s="73">
        <v>0</v>
      </c>
      <c r="Z560" s="73">
        <f t="shared" si="110"/>
        <v>5946</v>
      </c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3">
        <f t="shared" si="111"/>
        <v>0</v>
      </c>
      <c r="AP560" s="70"/>
      <c r="AQ560" s="74">
        <f t="shared" si="112"/>
        <v>5946</v>
      </c>
      <c r="AR560" s="70" t="s">
        <v>872</v>
      </c>
      <c r="AS560" s="70"/>
      <c r="AT560" s="70"/>
      <c r="AU560" s="70"/>
      <c r="AV560" s="70"/>
      <c r="AW560" s="70"/>
      <c r="AX560" s="70" t="s">
        <v>879</v>
      </c>
      <c r="AY560" s="70"/>
      <c r="AZ560" s="70"/>
      <c r="BA560" s="70"/>
      <c r="BB560" s="70"/>
      <c r="BC560" s="70"/>
      <c r="BD560" s="72">
        <v>7.47</v>
      </c>
      <c r="BE560" s="70" t="s">
        <v>80</v>
      </c>
      <c r="BF560" s="73"/>
      <c r="BG560" s="70"/>
      <c r="BH560" s="70">
        <f t="shared" si="113"/>
        <v>2</v>
      </c>
      <c r="BI560" s="70" t="s">
        <v>879</v>
      </c>
      <c r="BJ560" s="74">
        <f t="shared" si="114"/>
        <v>0</v>
      </c>
      <c r="BK560" s="70"/>
      <c r="BL560" s="70" t="s">
        <v>1527</v>
      </c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</row>
    <row r="561" spans="1:76" ht="18.75" customHeight="1" x14ac:dyDescent="0.4">
      <c r="A561" s="70">
        <v>580</v>
      </c>
      <c r="B561" s="70" t="s">
        <v>832</v>
      </c>
      <c r="C561" s="70" t="s">
        <v>941</v>
      </c>
      <c r="D561" s="70"/>
      <c r="E561" s="70" t="s">
        <v>875</v>
      </c>
      <c r="F561" s="70"/>
      <c r="G561" s="94">
        <v>2</v>
      </c>
      <c r="H561" s="94">
        <v>1</v>
      </c>
      <c r="I561" s="70" t="s">
        <v>832</v>
      </c>
      <c r="J561" s="70"/>
      <c r="K561" s="70"/>
      <c r="L561" s="70"/>
      <c r="M561" s="70">
        <v>0</v>
      </c>
      <c r="N561" s="71">
        <v>43388</v>
      </c>
      <c r="O561" s="72">
        <v>1.93</v>
      </c>
      <c r="P561" s="71"/>
      <c r="Q561" s="71">
        <f t="shared" si="106"/>
        <v>43388</v>
      </c>
      <c r="R561" s="70">
        <f t="shared" si="105"/>
        <v>2018</v>
      </c>
      <c r="S561" s="70">
        <f t="shared" si="107"/>
        <v>10</v>
      </c>
      <c r="T561" s="70">
        <f t="shared" si="108"/>
        <v>15</v>
      </c>
      <c r="U561" s="70">
        <f t="shared" si="109"/>
        <v>2018</v>
      </c>
      <c r="V561" s="73">
        <v>1536</v>
      </c>
      <c r="W561" s="70"/>
      <c r="X561" s="70"/>
      <c r="Y561" s="73">
        <v>0</v>
      </c>
      <c r="Z561" s="73">
        <f t="shared" si="110"/>
        <v>1536</v>
      </c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3">
        <f t="shared" si="111"/>
        <v>0</v>
      </c>
      <c r="AP561" s="70"/>
      <c r="AQ561" s="74">
        <f t="shared" si="112"/>
        <v>1536</v>
      </c>
      <c r="AR561" s="70" t="s">
        <v>872</v>
      </c>
      <c r="AS561" s="70"/>
      <c r="AT561" s="70"/>
      <c r="AU561" s="70"/>
      <c r="AV561" s="70"/>
      <c r="AW561" s="70"/>
      <c r="AX561" s="70" t="s">
        <v>879</v>
      </c>
      <c r="AY561" s="70"/>
      <c r="AZ561" s="70"/>
      <c r="BA561" s="70"/>
      <c r="BB561" s="70"/>
      <c r="BC561" s="70"/>
      <c r="BD561" s="72">
        <v>1.93</v>
      </c>
      <c r="BE561" s="70" t="s">
        <v>80</v>
      </c>
      <c r="BF561" s="73"/>
      <c r="BG561" s="70"/>
      <c r="BH561" s="70">
        <f t="shared" si="113"/>
        <v>2</v>
      </c>
      <c r="BI561" s="70" t="s">
        <v>879</v>
      </c>
      <c r="BJ561" s="74">
        <f t="shared" si="114"/>
        <v>0</v>
      </c>
      <c r="BK561" s="70"/>
      <c r="BL561" s="70" t="s">
        <v>1528</v>
      </c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</row>
    <row r="562" spans="1:76" ht="18.75" customHeight="1" x14ac:dyDescent="0.4">
      <c r="A562" s="70">
        <v>581</v>
      </c>
      <c r="B562" s="70" t="s">
        <v>832</v>
      </c>
      <c r="C562" s="70" t="s">
        <v>942</v>
      </c>
      <c r="D562" s="70"/>
      <c r="E562" s="70" t="s">
        <v>875</v>
      </c>
      <c r="F562" s="70"/>
      <c r="G562" s="94">
        <v>2</v>
      </c>
      <c r="H562" s="94">
        <v>1</v>
      </c>
      <c r="I562" s="70" t="s">
        <v>832</v>
      </c>
      <c r="J562" s="70"/>
      <c r="K562" s="70"/>
      <c r="L562" s="70"/>
      <c r="M562" s="70">
        <v>0</v>
      </c>
      <c r="N562" s="71">
        <v>43388</v>
      </c>
      <c r="O562" s="72">
        <v>10</v>
      </c>
      <c r="P562" s="71"/>
      <c r="Q562" s="71">
        <f t="shared" si="106"/>
        <v>43388</v>
      </c>
      <c r="R562" s="70">
        <f t="shared" si="105"/>
        <v>2018</v>
      </c>
      <c r="S562" s="70">
        <f t="shared" si="107"/>
        <v>10</v>
      </c>
      <c r="T562" s="70">
        <f t="shared" si="108"/>
        <v>15</v>
      </c>
      <c r="U562" s="70">
        <f t="shared" si="109"/>
        <v>2018</v>
      </c>
      <c r="V562" s="73">
        <v>7960</v>
      </c>
      <c r="W562" s="70"/>
      <c r="X562" s="70"/>
      <c r="Y562" s="73">
        <v>0</v>
      </c>
      <c r="Z562" s="73">
        <f t="shared" si="110"/>
        <v>7960</v>
      </c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3">
        <f t="shared" si="111"/>
        <v>0</v>
      </c>
      <c r="AP562" s="70"/>
      <c r="AQ562" s="74">
        <f t="shared" si="112"/>
        <v>7960</v>
      </c>
      <c r="AR562" s="70" t="s">
        <v>872</v>
      </c>
      <c r="AS562" s="70"/>
      <c r="AT562" s="70"/>
      <c r="AU562" s="70"/>
      <c r="AV562" s="70"/>
      <c r="AW562" s="70"/>
      <c r="AX562" s="70" t="s">
        <v>879</v>
      </c>
      <c r="AY562" s="70"/>
      <c r="AZ562" s="70"/>
      <c r="BA562" s="70"/>
      <c r="BB562" s="70"/>
      <c r="BC562" s="70"/>
      <c r="BD562" s="72">
        <v>10</v>
      </c>
      <c r="BE562" s="70" t="s">
        <v>80</v>
      </c>
      <c r="BF562" s="73"/>
      <c r="BG562" s="70"/>
      <c r="BH562" s="70">
        <f t="shared" si="113"/>
        <v>2</v>
      </c>
      <c r="BI562" s="70" t="s">
        <v>879</v>
      </c>
      <c r="BJ562" s="74">
        <f t="shared" si="114"/>
        <v>0</v>
      </c>
      <c r="BK562" s="70"/>
      <c r="BL562" s="70" t="s">
        <v>1529</v>
      </c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</row>
    <row r="563" spans="1:76" ht="18.75" customHeight="1" x14ac:dyDescent="0.4">
      <c r="A563" s="70">
        <v>582</v>
      </c>
      <c r="B563" s="70" t="s">
        <v>832</v>
      </c>
      <c r="C563" s="70" t="s">
        <v>943</v>
      </c>
      <c r="D563" s="70"/>
      <c r="E563" s="70" t="s">
        <v>875</v>
      </c>
      <c r="F563" s="70"/>
      <c r="G563" s="94">
        <v>2</v>
      </c>
      <c r="H563" s="94">
        <v>1</v>
      </c>
      <c r="I563" s="70" t="s">
        <v>832</v>
      </c>
      <c r="J563" s="70"/>
      <c r="K563" s="70"/>
      <c r="L563" s="70"/>
      <c r="M563" s="70">
        <v>0</v>
      </c>
      <c r="N563" s="71">
        <v>43388</v>
      </c>
      <c r="O563" s="72">
        <v>22</v>
      </c>
      <c r="P563" s="71"/>
      <c r="Q563" s="71">
        <f t="shared" si="106"/>
        <v>43388</v>
      </c>
      <c r="R563" s="70">
        <f t="shared" si="105"/>
        <v>2018</v>
      </c>
      <c r="S563" s="70">
        <f t="shared" si="107"/>
        <v>10</v>
      </c>
      <c r="T563" s="70">
        <f t="shared" si="108"/>
        <v>15</v>
      </c>
      <c r="U563" s="70">
        <f t="shared" si="109"/>
        <v>2018</v>
      </c>
      <c r="V563" s="73">
        <v>17512</v>
      </c>
      <c r="W563" s="70"/>
      <c r="X563" s="70"/>
      <c r="Y563" s="73">
        <v>0</v>
      </c>
      <c r="Z563" s="73">
        <f t="shared" si="110"/>
        <v>17512</v>
      </c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3">
        <f t="shared" si="111"/>
        <v>0</v>
      </c>
      <c r="AP563" s="70"/>
      <c r="AQ563" s="74">
        <f t="shared" si="112"/>
        <v>17512</v>
      </c>
      <c r="AR563" s="70" t="s">
        <v>872</v>
      </c>
      <c r="AS563" s="70"/>
      <c r="AT563" s="70"/>
      <c r="AU563" s="70"/>
      <c r="AV563" s="70"/>
      <c r="AW563" s="70"/>
      <c r="AX563" s="70" t="s">
        <v>879</v>
      </c>
      <c r="AY563" s="70"/>
      <c r="AZ563" s="70"/>
      <c r="BA563" s="70"/>
      <c r="BB563" s="70"/>
      <c r="BC563" s="70"/>
      <c r="BD563" s="72">
        <v>22</v>
      </c>
      <c r="BE563" s="70" t="s">
        <v>80</v>
      </c>
      <c r="BF563" s="73"/>
      <c r="BG563" s="70"/>
      <c r="BH563" s="70">
        <f t="shared" si="113"/>
        <v>2</v>
      </c>
      <c r="BI563" s="70" t="s">
        <v>879</v>
      </c>
      <c r="BJ563" s="74">
        <f t="shared" si="114"/>
        <v>0</v>
      </c>
      <c r="BK563" s="70"/>
      <c r="BL563" s="70" t="s">
        <v>1530</v>
      </c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</row>
    <row r="564" spans="1:76" ht="18.75" customHeight="1" x14ac:dyDescent="0.4">
      <c r="A564" s="70">
        <v>583</v>
      </c>
      <c r="B564" s="70" t="s">
        <v>832</v>
      </c>
      <c r="C564" s="70" t="s">
        <v>944</v>
      </c>
      <c r="D564" s="70"/>
      <c r="E564" s="70" t="s">
        <v>875</v>
      </c>
      <c r="F564" s="70"/>
      <c r="G564" s="94">
        <v>2</v>
      </c>
      <c r="H564" s="94">
        <v>1</v>
      </c>
      <c r="I564" s="70" t="s">
        <v>832</v>
      </c>
      <c r="J564" s="70"/>
      <c r="K564" s="70"/>
      <c r="L564" s="70"/>
      <c r="M564" s="70">
        <v>0</v>
      </c>
      <c r="N564" s="71">
        <v>43356</v>
      </c>
      <c r="O564" s="72">
        <v>35</v>
      </c>
      <c r="P564" s="71"/>
      <c r="Q564" s="71">
        <f t="shared" si="106"/>
        <v>43356</v>
      </c>
      <c r="R564" s="70">
        <f t="shared" si="105"/>
        <v>2018</v>
      </c>
      <c r="S564" s="70">
        <f t="shared" si="107"/>
        <v>9</v>
      </c>
      <c r="T564" s="70">
        <f t="shared" si="108"/>
        <v>13</v>
      </c>
      <c r="U564" s="70">
        <f t="shared" si="109"/>
        <v>2018</v>
      </c>
      <c r="V564" s="73">
        <v>27860</v>
      </c>
      <c r="W564" s="70"/>
      <c r="X564" s="70"/>
      <c r="Y564" s="73">
        <v>0</v>
      </c>
      <c r="Z564" s="73">
        <f t="shared" si="110"/>
        <v>27860</v>
      </c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3">
        <f t="shared" si="111"/>
        <v>0</v>
      </c>
      <c r="AP564" s="70"/>
      <c r="AQ564" s="74">
        <f t="shared" si="112"/>
        <v>27860</v>
      </c>
      <c r="AR564" s="70" t="s">
        <v>872</v>
      </c>
      <c r="AS564" s="70"/>
      <c r="AT564" s="70"/>
      <c r="AU564" s="70"/>
      <c r="AV564" s="70"/>
      <c r="AW564" s="70"/>
      <c r="AX564" s="70" t="s">
        <v>879</v>
      </c>
      <c r="AY564" s="70"/>
      <c r="AZ564" s="70"/>
      <c r="BA564" s="70"/>
      <c r="BB564" s="70"/>
      <c r="BC564" s="70"/>
      <c r="BD564" s="72">
        <v>35</v>
      </c>
      <c r="BE564" s="70" t="s">
        <v>80</v>
      </c>
      <c r="BF564" s="73"/>
      <c r="BG564" s="70"/>
      <c r="BH564" s="70">
        <f t="shared" si="113"/>
        <v>2</v>
      </c>
      <c r="BI564" s="70" t="s">
        <v>879</v>
      </c>
      <c r="BJ564" s="74">
        <f t="shared" si="114"/>
        <v>0</v>
      </c>
      <c r="BK564" s="70"/>
      <c r="BL564" s="70" t="s">
        <v>1531</v>
      </c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</row>
    <row r="565" spans="1:76" ht="18.75" customHeight="1" x14ac:dyDescent="0.4">
      <c r="A565" s="70">
        <v>584</v>
      </c>
      <c r="B565" s="70" t="s">
        <v>832</v>
      </c>
      <c r="C565" s="70" t="s">
        <v>945</v>
      </c>
      <c r="D565" s="70"/>
      <c r="E565" s="70" t="s">
        <v>875</v>
      </c>
      <c r="F565" s="70"/>
      <c r="G565" s="94">
        <v>2</v>
      </c>
      <c r="H565" s="94">
        <v>1</v>
      </c>
      <c r="I565" s="70" t="s">
        <v>832</v>
      </c>
      <c r="J565" s="70"/>
      <c r="K565" s="70"/>
      <c r="L565" s="70"/>
      <c r="M565" s="70">
        <v>0</v>
      </c>
      <c r="N565" s="71">
        <v>43405</v>
      </c>
      <c r="O565" s="72">
        <v>22</v>
      </c>
      <c r="P565" s="71"/>
      <c r="Q565" s="71">
        <f t="shared" si="106"/>
        <v>43405</v>
      </c>
      <c r="R565" s="70">
        <f t="shared" si="105"/>
        <v>2018</v>
      </c>
      <c r="S565" s="70">
        <f t="shared" si="107"/>
        <v>11</v>
      </c>
      <c r="T565" s="70">
        <f t="shared" si="108"/>
        <v>1</v>
      </c>
      <c r="U565" s="70">
        <f t="shared" si="109"/>
        <v>2018</v>
      </c>
      <c r="V565" s="73">
        <v>17512</v>
      </c>
      <c r="W565" s="70"/>
      <c r="X565" s="70"/>
      <c r="Y565" s="73">
        <v>0</v>
      </c>
      <c r="Z565" s="73">
        <f t="shared" si="110"/>
        <v>17512</v>
      </c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3">
        <f t="shared" si="111"/>
        <v>0</v>
      </c>
      <c r="AP565" s="70"/>
      <c r="AQ565" s="74">
        <f t="shared" si="112"/>
        <v>17512</v>
      </c>
      <c r="AR565" s="70" t="s">
        <v>872</v>
      </c>
      <c r="AS565" s="70"/>
      <c r="AT565" s="70"/>
      <c r="AU565" s="70"/>
      <c r="AV565" s="70"/>
      <c r="AW565" s="70"/>
      <c r="AX565" s="70" t="s">
        <v>879</v>
      </c>
      <c r="AY565" s="70"/>
      <c r="AZ565" s="70"/>
      <c r="BA565" s="70"/>
      <c r="BB565" s="70"/>
      <c r="BC565" s="70"/>
      <c r="BD565" s="72">
        <v>22</v>
      </c>
      <c r="BE565" s="70" t="s">
        <v>80</v>
      </c>
      <c r="BF565" s="73"/>
      <c r="BG565" s="70"/>
      <c r="BH565" s="70">
        <f t="shared" si="113"/>
        <v>2</v>
      </c>
      <c r="BI565" s="70" t="s">
        <v>879</v>
      </c>
      <c r="BJ565" s="74">
        <f t="shared" si="114"/>
        <v>0</v>
      </c>
      <c r="BK565" s="70"/>
      <c r="BL565" s="70" t="s">
        <v>1532</v>
      </c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</row>
    <row r="566" spans="1:76" ht="18.75" customHeight="1" x14ac:dyDescent="0.4">
      <c r="A566" s="70">
        <v>585</v>
      </c>
      <c r="B566" s="70" t="s">
        <v>832</v>
      </c>
      <c r="C566" s="70" t="s">
        <v>946</v>
      </c>
      <c r="D566" s="70"/>
      <c r="E566" s="70" t="s">
        <v>875</v>
      </c>
      <c r="F566" s="70"/>
      <c r="G566" s="94">
        <v>2</v>
      </c>
      <c r="H566" s="94">
        <v>1</v>
      </c>
      <c r="I566" s="70" t="s">
        <v>832</v>
      </c>
      <c r="J566" s="70"/>
      <c r="K566" s="70"/>
      <c r="L566" s="70"/>
      <c r="M566" s="70">
        <v>0</v>
      </c>
      <c r="N566" s="71">
        <v>43405</v>
      </c>
      <c r="O566" s="72">
        <v>13</v>
      </c>
      <c r="P566" s="71"/>
      <c r="Q566" s="71">
        <f t="shared" si="106"/>
        <v>43405</v>
      </c>
      <c r="R566" s="70">
        <f t="shared" si="105"/>
        <v>2018</v>
      </c>
      <c r="S566" s="70">
        <f t="shared" si="107"/>
        <v>11</v>
      </c>
      <c r="T566" s="70">
        <f t="shared" si="108"/>
        <v>1</v>
      </c>
      <c r="U566" s="70">
        <f t="shared" si="109"/>
        <v>2018</v>
      </c>
      <c r="V566" s="73">
        <v>10348</v>
      </c>
      <c r="W566" s="70"/>
      <c r="X566" s="70"/>
      <c r="Y566" s="73">
        <v>0</v>
      </c>
      <c r="Z566" s="73">
        <f t="shared" si="110"/>
        <v>10348</v>
      </c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3">
        <f t="shared" si="111"/>
        <v>0</v>
      </c>
      <c r="AP566" s="70"/>
      <c r="AQ566" s="74">
        <f t="shared" si="112"/>
        <v>10348</v>
      </c>
      <c r="AR566" s="70" t="s">
        <v>872</v>
      </c>
      <c r="AS566" s="70"/>
      <c r="AT566" s="70"/>
      <c r="AU566" s="70"/>
      <c r="AV566" s="70"/>
      <c r="AW566" s="70"/>
      <c r="AX566" s="70" t="s">
        <v>879</v>
      </c>
      <c r="AY566" s="70"/>
      <c r="AZ566" s="70"/>
      <c r="BA566" s="70"/>
      <c r="BB566" s="70"/>
      <c r="BC566" s="70"/>
      <c r="BD566" s="72">
        <v>13</v>
      </c>
      <c r="BE566" s="70" t="s">
        <v>80</v>
      </c>
      <c r="BF566" s="73"/>
      <c r="BG566" s="70"/>
      <c r="BH566" s="70">
        <f t="shared" si="113"/>
        <v>2</v>
      </c>
      <c r="BI566" s="70" t="s">
        <v>879</v>
      </c>
      <c r="BJ566" s="74">
        <f t="shared" si="114"/>
        <v>0</v>
      </c>
      <c r="BK566" s="70"/>
      <c r="BL566" s="70" t="s">
        <v>1533</v>
      </c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</row>
    <row r="567" spans="1:76" ht="18.75" customHeight="1" x14ac:dyDescent="0.4">
      <c r="A567" s="70">
        <v>586</v>
      </c>
      <c r="B567" s="70" t="s">
        <v>832</v>
      </c>
      <c r="C567" s="70" t="s">
        <v>947</v>
      </c>
      <c r="D567" s="70"/>
      <c r="E567" s="70" t="s">
        <v>875</v>
      </c>
      <c r="F567" s="70"/>
      <c r="G567" s="94">
        <v>2</v>
      </c>
      <c r="H567" s="94">
        <v>1</v>
      </c>
      <c r="I567" s="70" t="s">
        <v>832</v>
      </c>
      <c r="J567" s="70"/>
      <c r="K567" s="70"/>
      <c r="L567" s="70"/>
      <c r="M567" s="70">
        <v>0</v>
      </c>
      <c r="N567" s="71">
        <v>43382</v>
      </c>
      <c r="O567" s="72">
        <v>3.19</v>
      </c>
      <c r="P567" s="71"/>
      <c r="Q567" s="71">
        <f t="shared" si="106"/>
        <v>43382</v>
      </c>
      <c r="R567" s="70">
        <f t="shared" si="105"/>
        <v>2018</v>
      </c>
      <c r="S567" s="70">
        <f t="shared" si="107"/>
        <v>10</v>
      </c>
      <c r="T567" s="70">
        <f t="shared" si="108"/>
        <v>9</v>
      </c>
      <c r="U567" s="70">
        <f t="shared" si="109"/>
        <v>2018</v>
      </c>
      <c r="V567" s="73">
        <v>2539</v>
      </c>
      <c r="W567" s="70"/>
      <c r="X567" s="70"/>
      <c r="Y567" s="73">
        <v>0</v>
      </c>
      <c r="Z567" s="73">
        <f t="shared" si="110"/>
        <v>2539</v>
      </c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3">
        <f t="shared" si="111"/>
        <v>0</v>
      </c>
      <c r="AP567" s="70"/>
      <c r="AQ567" s="74">
        <f t="shared" si="112"/>
        <v>2539</v>
      </c>
      <c r="AR567" s="70" t="s">
        <v>872</v>
      </c>
      <c r="AS567" s="70"/>
      <c r="AT567" s="70"/>
      <c r="AU567" s="70"/>
      <c r="AV567" s="70"/>
      <c r="AW567" s="70"/>
      <c r="AX567" s="70" t="s">
        <v>879</v>
      </c>
      <c r="AY567" s="70"/>
      <c r="AZ567" s="70"/>
      <c r="BA567" s="70"/>
      <c r="BB567" s="70"/>
      <c r="BC567" s="70"/>
      <c r="BD567" s="72">
        <v>3.19</v>
      </c>
      <c r="BE567" s="70" t="s">
        <v>80</v>
      </c>
      <c r="BF567" s="73"/>
      <c r="BG567" s="70"/>
      <c r="BH567" s="70">
        <f t="shared" si="113"/>
        <v>2</v>
      </c>
      <c r="BI567" s="70" t="s">
        <v>879</v>
      </c>
      <c r="BJ567" s="74">
        <f t="shared" si="114"/>
        <v>0</v>
      </c>
      <c r="BK567" s="70"/>
      <c r="BL567" s="70" t="s">
        <v>1534</v>
      </c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</row>
    <row r="568" spans="1:76" ht="18.75" customHeight="1" x14ac:dyDescent="0.4">
      <c r="A568" s="70">
        <v>587</v>
      </c>
      <c r="B568" s="70" t="s">
        <v>800</v>
      </c>
      <c r="C568" s="70" t="s">
        <v>948</v>
      </c>
      <c r="D568" s="70"/>
      <c r="E568" s="70" t="s">
        <v>875</v>
      </c>
      <c r="F568" s="70"/>
      <c r="G568" s="94">
        <v>2</v>
      </c>
      <c r="H568" s="94">
        <v>1</v>
      </c>
      <c r="I568" s="70" t="s">
        <v>800</v>
      </c>
      <c r="J568" s="70"/>
      <c r="K568" s="70"/>
      <c r="L568" s="70"/>
      <c r="M568" s="70">
        <v>0</v>
      </c>
      <c r="N568" s="71">
        <v>43356</v>
      </c>
      <c r="O568" s="72">
        <v>39</v>
      </c>
      <c r="P568" s="71"/>
      <c r="Q568" s="71">
        <f t="shared" si="106"/>
        <v>43356</v>
      </c>
      <c r="R568" s="70">
        <f t="shared" si="105"/>
        <v>2018</v>
      </c>
      <c r="S568" s="70">
        <f t="shared" si="107"/>
        <v>9</v>
      </c>
      <c r="T568" s="70">
        <f t="shared" si="108"/>
        <v>13</v>
      </c>
      <c r="U568" s="70">
        <f t="shared" si="109"/>
        <v>2018</v>
      </c>
      <c r="V568" s="73">
        <v>31044</v>
      </c>
      <c r="W568" s="70"/>
      <c r="X568" s="70"/>
      <c r="Y568" s="73">
        <v>0</v>
      </c>
      <c r="Z568" s="73">
        <f t="shared" si="110"/>
        <v>31044</v>
      </c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3">
        <f t="shared" si="111"/>
        <v>0</v>
      </c>
      <c r="AP568" s="70"/>
      <c r="AQ568" s="74">
        <f t="shared" si="112"/>
        <v>31044</v>
      </c>
      <c r="AR568" s="70" t="s">
        <v>872</v>
      </c>
      <c r="AS568" s="70"/>
      <c r="AT568" s="70"/>
      <c r="AU568" s="70"/>
      <c r="AV568" s="70"/>
      <c r="AW568" s="70"/>
      <c r="AX568" s="70" t="s">
        <v>879</v>
      </c>
      <c r="AY568" s="70"/>
      <c r="AZ568" s="70"/>
      <c r="BA568" s="70"/>
      <c r="BB568" s="70"/>
      <c r="BC568" s="70"/>
      <c r="BD568" s="72">
        <v>39</v>
      </c>
      <c r="BE568" s="70" t="s">
        <v>80</v>
      </c>
      <c r="BF568" s="73"/>
      <c r="BG568" s="70"/>
      <c r="BH568" s="70">
        <f t="shared" si="113"/>
        <v>2</v>
      </c>
      <c r="BI568" s="70" t="s">
        <v>879</v>
      </c>
      <c r="BJ568" s="74">
        <f t="shared" si="114"/>
        <v>0</v>
      </c>
      <c r="BK568" s="70"/>
      <c r="BL568" s="70" t="s">
        <v>1535</v>
      </c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</row>
    <row r="569" spans="1:76" ht="18.75" customHeight="1" x14ac:dyDescent="0.4">
      <c r="A569" s="70">
        <v>588</v>
      </c>
      <c r="B569" s="70" t="s">
        <v>798</v>
      </c>
      <c r="C569" s="70" t="s">
        <v>949</v>
      </c>
      <c r="D569" s="70"/>
      <c r="E569" s="70" t="s">
        <v>875</v>
      </c>
      <c r="F569" s="70"/>
      <c r="G569" s="94">
        <v>2</v>
      </c>
      <c r="H569" s="94">
        <v>1</v>
      </c>
      <c r="I569" s="70" t="s">
        <v>798</v>
      </c>
      <c r="J569" s="70"/>
      <c r="K569" s="70"/>
      <c r="L569" s="70"/>
      <c r="M569" s="70">
        <v>0</v>
      </c>
      <c r="N569" s="71">
        <v>43342</v>
      </c>
      <c r="O569" s="72">
        <v>3.92</v>
      </c>
      <c r="P569" s="71"/>
      <c r="Q569" s="71">
        <f t="shared" si="106"/>
        <v>43342</v>
      </c>
      <c r="R569" s="70">
        <f t="shared" si="105"/>
        <v>2018</v>
      </c>
      <c r="S569" s="70">
        <f t="shared" si="107"/>
        <v>8</v>
      </c>
      <c r="T569" s="70">
        <f t="shared" si="108"/>
        <v>30</v>
      </c>
      <c r="U569" s="70">
        <f t="shared" si="109"/>
        <v>2018</v>
      </c>
      <c r="V569" s="73">
        <v>14896</v>
      </c>
      <c r="W569" s="70"/>
      <c r="X569" s="70"/>
      <c r="Y569" s="73">
        <v>0</v>
      </c>
      <c r="Z569" s="73">
        <f t="shared" si="110"/>
        <v>14896</v>
      </c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3">
        <f t="shared" si="111"/>
        <v>0</v>
      </c>
      <c r="AP569" s="70"/>
      <c r="AQ569" s="74">
        <f t="shared" si="112"/>
        <v>14896</v>
      </c>
      <c r="AR569" s="70" t="s">
        <v>872</v>
      </c>
      <c r="AS569" s="70"/>
      <c r="AT569" s="70"/>
      <c r="AU569" s="70"/>
      <c r="AV569" s="70"/>
      <c r="AW569" s="70"/>
      <c r="AX569" s="70" t="s">
        <v>879</v>
      </c>
      <c r="AY569" s="70"/>
      <c r="AZ569" s="70"/>
      <c r="BA569" s="70"/>
      <c r="BB569" s="70"/>
      <c r="BC569" s="70"/>
      <c r="BD569" s="72">
        <v>3.92</v>
      </c>
      <c r="BE569" s="70" t="s">
        <v>80</v>
      </c>
      <c r="BF569" s="73"/>
      <c r="BG569" s="70"/>
      <c r="BH569" s="70">
        <f t="shared" si="113"/>
        <v>2</v>
      </c>
      <c r="BI569" s="70" t="s">
        <v>879</v>
      </c>
      <c r="BJ569" s="74">
        <f t="shared" si="114"/>
        <v>0</v>
      </c>
      <c r="BK569" s="70"/>
      <c r="BL569" s="70" t="s">
        <v>1536</v>
      </c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</row>
    <row r="570" spans="1:76" ht="18.75" customHeight="1" x14ac:dyDescent="0.4">
      <c r="A570" s="70">
        <v>589</v>
      </c>
      <c r="B570" s="70" t="s">
        <v>798</v>
      </c>
      <c r="C570" s="70" t="s">
        <v>950</v>
      </c>
      <c r="D570" s="70"/>
      <c r="E570" s="70" t="s">
        <v>875</v>
      </c>
      <c r="F570" s="70"/>
      <c r="G570" s="94">
        <v>2</v>
      </c>
      <c r="H570" s="94">
        <v>1</v>
      </c>
      <c r="I570" s="70" t="s">
        <v>798</v>
      </c>
      <c r="J570" s="70"/>
      <c r="K570" s="70"/>
      <c r="L570" s="70"/>
      <c r="M570" s="70">
        <v>0</v>
      </c>
      <c r="N570" s="71">
        <v>43342</v>
      </c>
      <c r="O570" s="72">
        <v>309</v>
      </c>
      <c r="P570" s="71"/>
      <c r="Q570" s="71">
        <f t="shared" si="106"/>
        <v>43342</v>
      </c>
      <c r="R570" s="70">
        <f t="shared" si="105"/>
        <v>2018</v>
      </c>
      <c r="S570" s="70">
        <f t="shared" si="107"/>
        <v>8</v>
      </c>
      <c r="T570" s="70">
        <f t="shared" si="108"/>
        <v>30</v>
      </c>
      <c r="U570" s="70">
        <f t="shared" si="109"/>
        <v>2018</v>
      </c>
      <c r="V570" s="73">
        <v>1177240</v>
      </c>
      <c r="W570" s="70"/>
      <c r="X570" s="70"/>
      <c r="Y570" s="73">
        <v>0</v>
      </c>
      <c r="Z570" s="73">
        <f t="shared" si="110"/>
        <v>1177240</v>
      </c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3">
        <f t="shared" si="111"/>
        <v>0</v>
      </c>
      <c r="AP570" s="70"/>
      <c r="AQ570" s="74">
        <f t="shared" si="112"/>
        <v>1177240</v>
      </c>
      <c r="AR570" s="70" t="s">
        <v>872</v>
      </c>
      <c r="AS570" s="70"/>
      <c r="AT570" s="70"/>
      <c r="AU570" s="70"/>
      <c r="AV570" s="70"/>
      <c r="AW570" s="70"/>
      <c r="AX570" s="70" t="s">
        <v>879</v>
      </c>
      <c r="AY570" s="70"/>
      <c r="AZ570" s="70"/>
      <c r="BA570" s="70"/>
      <c r="BB570" s="70"/>
      <c r="BC570" s="70"/>
      <c r="BD570" s="72">
        <v>309</v>
      </c>
      <c r="BE570" s="70" t="s">
        <v>80</v>
      </c>
      <c r="BF570" s="73"/>
      <c r="BG570" s="70"/>
      <c r="BH570" s="70">
        <f t="shared" si="113"/>
        <v>2</v>
      </c>
      <c r="BI570" s="70" t="s">
        <v>879</v>
      </c>
      <c r="BJ570" s="74">
        <f t="shared" si="114"/>
        <v>0</v>
      </c>
      <c r="BK570" s="70"/>
      <c r="BL570" s="70" t="s">
        <v>1537</v>
      </c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</row>
    <row r="571" spans="1:76" ht="18.75" customHeight="1" x14ac:dyDescent="0.4">
      <c r="A571" s="70">
        <v>590</v>
      </c>
      <c r="B571" s="70" t="s">
        <v>798</v>
      </c>
      <c r="C571" s="70" t="s">
        <v>951</v>
      </c>
      <c r="D571" s="70"/>
      <c r="E571" s="70" t="s">
        <v>875</v>
      </c>
      <c r="F571" s="70"/>
      <c r="G571" s="94">
        <v>2</v>
      </c>
      <c r="H571" s="94">
        <v>1</v>
      </c>
      <c r="I571" s="70" t="s">
        <v>798</v>
      </c>
      <c r="J571" s="70"/>
      <c r="K571" s="70"/>
      <c r="L571" s="70"/>
      <c r="M571" s="70">
        <v>0</v>
      </c>
      <c r="N571" s="71">
        <v>43342</v>
      </c>
      <c r="O571" s="72">
        <v>193</v>
      </c>
      <c r="P571" s="71"/>
      <c r="Q571" s="71">
        <f t="shared" si="106"/>
        <v>43342</v>
      </c>
      <c r="R571" s="70">
        <f t="shared" si="105"/>
        <v>2018</v>
      </c>
      <c r="S571" s="70">
        <f t="shared" si="107"/>
        <v>8</v>
      </c>
      <c r="T571" s="70">
        <f t="shared" si="108"/>
        <v>30</v>
      </c>
      <c r="U571" s="70">
        <f t="shared" si="109"/>
        <v>2018</v>
      </c>
      <c r="V571" s="73">
        <v>733856</v>
      </c>
      <c r="W571" s="70"/>
      <c r="X571" s="70"/>
      <c r="Y571" s="73">
        <v>0</v>
      </c>
      <c r="Z571" s="73">
        <f t="shared" si="110"/>
        <v>733856</v>
      </c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3">
        <f t="shared" si="111"/>
        <v>0</v>
      </c>
      <c r="AP571" s="70"/>
      <c r="AQ571" s="74">
        <f t="shared" si="112"/>
        <v>733856</v>
      </c>
      <c r="AR571" s="70" t="s">
        <v>872</v>
      </c>
      <c r="AS571" s="70"/>
      <c r="AT571" s="70"/>
      <c r="AU571" s="70"/>
      <c r="AV571" s="70"/>
      <c r="AW571" s="70"/>
      <c r="AX571" s="70" t="s">
        <v>879</v>
      </c>
      <c r="AY571" s="70"/>
      <c r="AZ571" s="70"/>
      <c r="BA571" s="70"/>
      <c r="BB571" s="70"/>
      <c r="BC571" s="70"/>
      <c r="BD571" s="72">
        <v>193</v>
      </c>
      <c r="BE571" s="70" t="s">
        <v>80</v>
      </c>
      <c r="BF571" s="73"/>
      <c r="BG571" s="70"/>
      <c r="BH571" s="70">
        <f t="shared" si="113"/>
        <v>2</v>
      </c>
      <c r="BI571" s="70" t="s">
        <v>879</v>
      </c>
      <c r="BJ571" s="74">
        <f t="shared" si="114"/>
        <v>0</v>
      </c>
      <c r="BK571" s="70"/>
      <c r="BL571" s="70" t="s">
        <v>1538</v>
      </c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</row>
    <row r="572" spans="1:76" ht="18.75" customHeight="1" x14ac:dyDescent="0.4">
      <c r="A572" s="70">
        <v>591</v>
      </c>
      <c r="B572" s="70" t="s">
        <v>798</v>
      </c>
      <c r="C572" s="70" t="s">
        <v>952</v>
      </c>
      <c r="D572" s="70"/>
      <c r="E572" s="70" t="s">
        <v>875</v>
      </c>
      <c r="F572" s="70"/>
      <c r="G572" s="94">
        <v>2</v>
      </c>
      <c r="H572" s="94">
        <v>1</v>
      </c>
      <c r="I572" s="70" t="s">
        <v>798</v>
      </c>
      <c r="J572" s="70"/>
      <c r="K572" s="70"/>
      <c r="L572" s="70"/>
      <c r="M572" s="70">
        <v>0</v>
      </c>
      <c r="N572" s="71">
        <v>43342</v>
      </c>
      <c r="O572" s="72">
        <v>83</v>
      </c>
      <c r="P572" s="71"/>
      <c r="Q572" s="71">
        <f t="shared" si="106"/>
        <v>43342</v>
      </c>
      <c r="R572" s="70">
        <f t="shared" si="105"/>
        <v>2018</v>
      </c>
      <c r="S572" s="70">
        <f t="shared" si="107"/>
        <v>8</v>
      </c>
      <c r="T572" s="70">
        <f t="shared" si="108"/>
        <v>30</v>
      </c>
      <c r="U572" s="70">
        <f t="shared" si="109"/>
        <v>2018</v>
      </c>
      <c r="V572" s="73">
        <v>318934</v>
      </c>
      <c r="W572" s="70"/>
      <c r="X572" s="70"/>
      <c r="Y572" s="73">
        <v>0</v>
      </c>
      <c r="Z572" s="73">
        <f t="shared" si="110"/>
        <v>318934</v>
      </c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3">
        <f t="shared" si="111"/>
        <v>0</v>
      </c>
      <c r="AP572" s="70"/>
      <c r="AQ572" s="74">
        <f t="shared" si="112"/>
        <v>318934</v>
      </c>
      <c r="AR572" s="70" t="s">
        <v>872</v>
      </c>
      <c r="AS572" s="70"/>
      <c r="AT572" s="70"/>
      <c r="AU572" s="70"/>
      <c r="AV572" s="70"/>
      <c r="AW572" s="70"/>
      <c r="AX572" s="70" t="s">
        <v>879</v>
      </c>
      <c r="AY572" s="70"/>
      <c r="AZ572" s="70"/>
      <c r="BA572" s="70"/>
      <c r="BB572" s="70"/>
      <c r="BC572" s="70"/>
      <c r="BD572" s="72">
        <v>83</v>
      </c>
      <c r="BE572" s="70" t="s">
        <v>80</v>
      </c>
      <c r="BF572" s="73"/>
      <c r="BG572" s="70"/>
      <c r="BH572" s="70">
        <f t="shared" si="113"/>
        <v>2</v>
      </c>
      <c r="BI572" s="70" t="s">
        <v>879</v>
      </c>
      <c r="BJ572" s="74">
        <f t="shared" si="114"/>
        <v>0</v>
      </c>
      <c r="BK572" s="70"/>
      <c r="BL572" s="70" t="s">
        <v>1539</v>
      </c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</row>
    <row r="573" spans="1:76" ht="18.75" customHeight="1" x14ac:dyDescent="0.4">
      <c r="A573" s="70">
        <v>592</v>
      </c>
      <c r="B573" s="70" t="s">
        <v>798</v>
      </c>
      <c r="C573" s="70" t="s">
        <v>953</v>
      </c>
      <c r="D573" s="70"/>
      <c r="E573" s="70" t="s">
        <v>875</v>
      </c>
      <c r="F573" s="70"/>
      <c r="G573" s="94">
        <v>2</v>
      </c>
      <c r="H573" s="94">
        <v>1</v>
      </c>
      <c r="I573" s="70" t="s">
        <v>798</v>
      </c>
      <c r="J573" s="70"/>
      <c r="K573" s="70"/>
      <c r="L573" s="70"/>
      <c r="M573" s="70">
        <v>0</v>
      </c>
      <c r="N573" s="71">
        <v>43342</v>
      </c>
      <c r="O573" s="72">
        <v>47</v>
      </c>
      <c r="P573" s="71"/>
      <c r="Q573" s="71">
        <f t="shared" si="106"/>
        <v>43342</v>
      </c>
      <c r="R573" s="70">
        <f t="shared" si="105"/>
        <v>2018</v>
      </c>
      <c r="S573" s="70">
        <f t="shared" si="107"/>
        <v>8</v>
      </c>
      <c r="T573" s="70">
        <f t="shared" si="108"/>
        <v>30</v>
      </c>
      <c r="U573" s="70">
        <f t="shared" si="109"/>
        <v>2018</v>
      </c>
      <c r="V573" s="73">
        <v>179588</v>
      </c>
      <c r="W573" s="70"/>
      <c r="X573" s="70"/>
      <c r="Y573" s="73">
        <v>0</v>
      </c>
      <c r="Z573" s="73">
        <f t="shared" si="110"/>
        <v>179588</v>
      </c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3">
        <f t="shared" si="111"/>
        <v>0</v>
      </c>
      <c r="AP573" s="70"/>
      <c r="AQ573" s="74">
        <f t="shared" si="112"/>
        <v>179588</v>
      </c>
      <c r="AR573" s="70" t="s">
        <v>872</v>
      </c>
      <c r="AS573" s="70"/>
      <c r="AT573" s="70"/>
      <c r="AU573" s="70"/>
      <c r="AV573" s="70"/>
      <c r="AW573" s="70"/>
      <c r="AX573" s="70" t="s">
        <v>879</v>
      </c>
      <c r="AY573" s="70"/>
      <c r="AZ573" s="70"/>
      <c r="BA573" s="70"/>
      <c r="BB573" s="70"/>
      <c r="BC573" s="70"/>
      <c r="BD573" s="72">
        <v>47</v>
      </c>
      <c r="BE573" s="70" t="s">
        <v>80</v>
      </c>
      <c r="BF573" s="73"/>
      <c r="BG573" s="70"/>
      <c r="BH573" s="70">
        <f t="shared" si="113"/>
        <v>2</v>
      </c>
      <c r="BI573" s="70" t="s">
        <v>879</v>
      </c>
      <c r="BJ573" s="74">
        <f t="shared" si="114"/>
        <v>0</v>
      </c>
      <c r="BK573" s="70"/>
      <c r="BL573" s="70" t="s">
        <v>1540</v>
      </c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</row>
    <row r="574" spans="1:76" ht="18.75" customHeight="1" x14ac:dyDescent="0.4">
      <c r="A574" s="70">
        <v>593</v>
      </c>
      <c r="B574" s="70" t="s">
        <v>798</v>
      </c>
      <c r="C574" s="70" t="s">
        <v>954</v>
      </c>
      <c r="D574" s="70"/>
      <c r="E574" s="70" t="s">
        <v>875</v>
      </c>
      <c r="F574" s="70"/>
      <c r="G574" s="94">
        <v>2</v>
      </c>
      <c r="H574" s="94">
        <v>1</v>
      </c>
      <c r="I574" s="70" t="s">
        <v>798</v>
      </c>
      <c r="J574" s="70"/>
      <c r="K574" s="70"/>
      <c r="L574" s="70"/>
      <c r="M574" s="70">
        <v>0</v>
      </c>
      <c r="N574" s="71">
        <v>43342</v>
      </c>
      <c r="O574" s="72">
        <v>1152</v>
      </c>
      <c r="P574" s="71"/>
      <c r="Q574" s="71">
        <f t="shared" si="106"/>
        <v>43342</v>
      </c>
      <c r="R574" s="70">
        <f t="shared" si="105"/>
        <v>2018</v>
      </c>
      <c r="S574" s="70">
        <f t="shared" si="107"/>
        <v>8</v>
      </c>
      <c r="T574" s="70">
        <f t="shared" si="108"/>
        <v>30</v>
      </c>
      <c r="U574" s="70">
        <f t="shared" si="109"/>
        <v>2018</v>
      </c>
      <c r="V574" s="73">
        <v>4380146</v>
      </c>
      <c r="W574" s="70"/>
      <c r="X574" s="70"/>
      <c r="Y574" s="73">
        <v>0</v>
      </c>
      <c r="Z574" s="73">
        <f t="shared" si="110"/>
        <v>4380146</v>
      </c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3">
        <f t="shared" si="111"/>
        <v>0</v>
      </c>
      <c r="AP574" s="70"/>
      <c r="AQ574" s="74">
        <f t="shared" si="112"/>
        <v>4380146</v>
      </c>
      <c r="AR574" s="70" t="s">
        <v>872</v>
      </c>
      <c r="AS574" s="70"/>
      <c r="AT574" s="70"/>
      <c r="AU574" s="70"/>
      <c r="AV574" s="70"/>
      <c r="AW574" s="70"/>
      <c r="AX574" s="70" t="s">
        <v>879</v>
      </c>
      <c r="AY574" s="70"/>
      <c r="AZ574" s="70"/>
      <c r="BA574" s="70"/>
      <c r="BB574" s="70"/>
      <c r="BC574" s="70"/>
      <c r="BD574" s="72">
        <v>1152</v>
      </c>
      <c r="BE574" s="70" t="s">
        <v>80</v>
      </c>
      <c r="BF574" s="73"/>
      <c r="BG574" s="70"/>
      <c r="BH574" s="70">
        <f t="shared" si="113"/>
        <v>2</v>
      </c>
      <c r="BI574" s="70" t="s">
        <v>879</v>
      </c>
      <c r="BJ574" s="74">
        <f t="shared" si="114"/>
        <v>0</v>
      </c>
      <c r="BK574" s="70"/>
      <c r="BL574" s="70" t="s">
        <v>1541</v>
      </c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</row>
    <row r="575" spans="1:76" ht="18.75" customHeight="1" x14ac:dyDescent="0.4">
      <c r="A575" s="70">
        <v>594</v>
      </c>
      <c r="B575" s="70" t="s">
        <v>858</v>
      </c>
      <c r="C575" s="70" t="s">
        <v>955</v>
      </c>
      <c r="D575" s="70"/>
      <c r="E575" s="70" t="s">
        <v>875</v>
      </c>
      <c r="F575" s="70"/>
      <c r="G575" s="94">
        <v>2</v>
      </c>
      <c r="H575" s="94">
        <v>1</v>
      </c>
      <c r="I575" s="70" t="s">
        <v>858</v>
      </c>
      <c r="J575" s="70"/>
      <c r="K575" s="70"/>
      <c r="L575" s="70"/>
      <c r="M575" s="70">
        <v>0</v>
      </c>
      <c r="N575" s="71">
        <v>43852</v>
      </c>
      <c r="O575" s="72">
        <v>1.07</v>
      </c>
      <c r="P575" s="71"/>
      <c r="Q575" s="71">
        <f t="shared" si="106"/>
        <v>43852</v>
      </c>
      <c r="R575" s="70">
        <f t="shared" si="105"/>
        <v>2020</v>
      </c>
      <c r="S575" s="70">
        <f t="shared" si="107"/>
        <v>1</v>
      </c>
      <c r="T575" s="70">
        <f t="shared" si="108"/>
        <v>22</v>
      </c>
      <c r="U575" s="70">
        <f t="shared" si="109"/>
        <v>2019</v>
      </c>
      <c r="V575" s="73">
        <v>850</v>
      </c>
      <c r="W575" s="70"/>
      <c r="X575" s="70"/>
      <c r="Y575" s="73">
        <v>0</v>
      </c>
      <c r="Z575" s="73">
        <f t="shared" si="110"/>
        <v>850</v>
      </c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3">
        <f t="shared" si="111"/>
        <v>0</v>
      </c>
      <c r="AP575" s="70"/>
      <c r="AQ575" s="74">
        <f t="shared" si="112"/>
        <v>850</v>
      </c>
      <c r="AR575" s="70" t="s">
        <v>872</v>
      </c>
      <c r="AS575" s="70"/>
      <c r="AT575" s="70"/>
      <c r="AU575" s="70"/>
      <c r="AV575" s="70"/>
      <c r="AW575" s="70"/>
      <c r="AX575" s="70" t="s">
        <v>879</v>
      </c>
      <c r="AY575" s="70"/>
      <c r="AZ575" s="70"/>
      <c r="BA575" s="70"/>
      <c r="BB575" s="70"/>
      <c r="BC575" s="70"/>
      <c r="BD575" s="72">
        <v>1.07</v>
      </c>
      <c r="BE575" s="70" t="s">
        <v>80</v>
      </c>
      <c r="BF575" s="73"/>
      <c r="BG575" s="70"/>
      <c r="BH575" s="70">
        <f t="shared" si="113"/>
        <v>1</v>
      </c>
      <c r="BI575" s="70" t="s">
        <v>879</v>
      </c>
      <c r="BJ575" s="74">
        <f t="shared" si="114"/>
        <v>0</v>
      </c>
      <c r="BK575" s="70"/>
      <c r="BL575" s="70" t="s">
        <v>1542</v>
      </c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</row>
    <row r="576" spans="1:76" ht="18.75" customHeight="1" x14ac:dyDescent="0.4">
      <c r="A576" s="70">
        <v>595</v>
      </c>
      <c r="B576" s="70" t="s">
        <v>859</v>
      </c>
      <c r="C576" s="70" t="s">
        <v>956</v>
      </c>
      <c r="D576" s="70"/>
      <c r="E576" s="70" t="s">
        <v>875</v>
      </c>
      <c r="F576" s="70"/>
      <c r="G576" s="94">
        <v>2</v>
      </c>
      <c r="H576" s="94">
        <v>1</v>
      </c>
      <c r="I576" s="70" t="s">
        <v>859</v>
      </c>
      <c r="J576" s="70"/>
      <c r="K576" s="70"/>
      <c r="L576" s="70"/>
      <c r="M576" s="70">
        <v>0</v>
      </c>
      <c r="N576" s="71">
        <v>43866</v>
      </c>
      <c r="O576" s="72">
        <v>0.69</v>
      </c>
      <c r="P576" s="71"/>
      <c r="Q576" s="71">
        <f t="shared" si="106"/>
        <v>43866</v>
      </c>
      <c r="R576" s="70">
        <f t="shared" si="105"/>
        <v>2020</v>
      </c>
      <c r="S576" s="70">
        <f t="shared" si="107"/>
        <v>2</v>
      </c>
      <c r="T576" s="70">
        <f t="shared" si="108"/>
        <v>5</v>
      </c>
      <c r="U576" s="70">
        <f t="shared" si="109"/>
        <v>2019</v>
      </c>
      <c r="V576" s="73">
        <v>548</v>
      </c>
      <c r="W576" s="70"/>
      <c r="X576" s="70"/>
      <c r="Y576" s="73">
        <v>0</v>
      </c>
      <c r="Z576" s="73">
        <f t="shared" si="110"/>
        <v>548</v>
      </c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3">
        <f t="shared" si="111"/>
        <v>0</v>
      </c>
      <c r="AP576" s="70"/>
      <c r="AQ576" s="74">
        <f t="shared" si="112"/>
        <v>548</v>
      </c>
      <c r="AR576" s="70" t="s">
        <v>872</v>
      </c>
      <c r="AS576" s="70"/>
      <c r="AT576" s="70"/>
      <c r="AU576" s="70"/>
      <c r="AV576" s="70"/>
      <c r="AW576" s="70"/>
      <c r="AX576" s="70" t="s">
        <v>879</v>
      </c>
      <c r="AY576" s="70"/>
      <c r="AZ576" s="70"/>
      <c r="BA576" s="70"/>
      <c r="BB576" s="70"/>
      <c r="BC576" s="70"/>
      <c r="BD576" s="72">
        <v>0.69</v>
      </c>
      <c r="BE576" s="70" t="s">
        <v>80</v>
      </c>
      <c r="BF576" s="73"/>
      <c r="BG576" s="70"/>
      <c r="BH576" s="70">
        <f t="shared" si="113"/>
        <v>1</v>
      </c>
      <c r="BI576" s="70" t="s">
        <v>879</v>
      </c>
      <c r="BJ576" s="74">
        <f t="shared" si="114"/>
        <v>0</v>
      </c>
      <c r="BK576" s="70"/>
      <c r="BL576" s="70" t="s">
        <v>1543</v>
      </c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</row>
    <row r="577" spans="1:76" ht="18.75" customHeight="1" x14ac:dyDescent="0.4">
      <c r="A577" s="70">
        <v>596</v>
      </c>
      <c r="B577" s="70" t="s">
        <v>860</v>
      </c>
      <c r="C577" s="70" t="s">
        <v>957</v>
      </c>
      <c r="D577" s="70"/>
      <c r="E577" s="70" t="s">
        <v>875</v>
      </c>
      <c r="F577" s="70"/>
      <c r="G577" s="94">
        <v>2</v>
      </c>
      <c r="H577" s="94">
        <v>1</v>
      </c>
      <c r="I577" s="70" t="s">
        <v>860</v>
      </c>
      <c r="J577" s="70"/>
      <c r="K577" s="70"/>
      <c r="L577" s="70"/>
      <c r="M577" s="70">
        <v>0</v>
      </c>
      <c r="N577" s="71">
        <v>43920</v>
      </c>
      <c r="O577" s="72">
        <v>240</v>
      </c>
      <c r="P577" s="71"/>
      <c r="Q577" s="71">
        <f t="shared" si="106"/>
        <v>43920</v>
      </c>
      <c r="R577" s="70">
        <f t="shared" si="105"/>
        <v>2020</v>
      </c>
      <c r="S577" s="70">
        <f t="shared" si="107"/>
        <v>3</v>
      </c>
      <c r="T577" s="70">
        <f t="shared" si="108"/>
        <v>30</v>
      </c>
      <c r="U577" s="70">
        <f t="shared" si="109"/>
        <v>2019</v>
      </c>
      <c r="V577" s="73">
        <v>190560</v>
      </c>
      <c r="W577" s="70"/>
      <c r="X577" s="70"/>
      <c r="Y577" s="73">
        <v>0</v>
      </c>
      <c r="Z577" s="73">
        <f t="shared" si="110"/>
        <v>190560</v>
      </c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3">
        <f t="shared" si="111"/>
        <v>0</v>
      </c>
      <c r="AP577" s="70"/>
      <c r="AQ577" s="74">
        <f t="shared" si="112"/>
        <v>190560</v>
      </c>
      <c r="AR577" s="70" t="s">
        <v>872</v>
      </c>
      <c r="AS577" s="70"/>
      <c r="AT577" s="70"/>
      <c r="AU577" s="70"/>
      <c r="AV577" s="70"/>
      <c r="AW577" s="70"/>
      <c r="AX577" s="70" t="s">
        <v>879</v>
      </c>
      <c r="AY577" s="70"/>
      <c r="AZ577" s="70"/>
      <c r="BA577" s="70"/>
      <c r="BB577" s="70"/>
      <c r="BC577" s="70"/>
      <c r="BD577" s="72">
        <v>240</v>
      </c>
      <c r="BE577" s="70" t="s">
        <v>80</v>
      </c>
      <c r="BF577" s="73"/>
      <c r="BG577" s="70"/>
      <c r="BH577" s="70">
        <f t="shared" si="113"/>
        <v>1</v>
      </c>
      <c r="BI577" s="70" t="s">
        <v>879</v>
      </c>
      <c r="BJ577" s="74">
        <f t="shared" si="114"/>
        <v>0</v>
      </c>
      <c r="BK577" s="70"/>
      <c r="BL577" s="70" t="s">
        <v>1544</v>
      </c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</row>
    <row r="578" spans="1:76" ht="18.75" customHeight="1" x14ac:dyDescent="0.4">
      <c r="A578" s="70">
        <v>597</v>
      </c>
      <c r="B578" s="70" t="s">
        <v>798</v>
      </c>
      <c r="C578" s="70" t="s">
        <v>958</v>
      </c>
      <c r="D578" s="70"/>
      <c r="E578" s="70" t="s">
        <v>875</v>
      </c>
      <c r="F578" s="70"/>
      <c r="G578" s="94">
        <v>2</v>
      </c>
      <c r="H578" s="94">
        <v>1</v>
      </c>
      <c r="I578" s="70" t="s">
        <v>798</v>
      </c>
      <c r="J578" s="70"/>
      <c r="K578" s="70"/>
      <c r="L578" s="70"/>
      <c r="M578" s="70">
        <v>0</v>
      </c>
      <c r="N578" s="71">
        <v>43838</v>
      </c>
      <c r="O578" s="72">
        <v>264</v>
      </c>
      <c r="P578" s="71"/>
      <c r="Q578" s="71">
        <f t="shared" si="106"/>
        <v>43838</v>
      </c>
      <c r="R578" s="70">
        <f t="shared" si="105"/>
        <v>2020</v>
      </c>
      <c r="S578" s="70">
        <f t="shared" si="107"/>
        <v>1</v>
      </c>
      <c r="T578" s="70">
        <f t="shared" si="108"/>
        <v>8</v>
      </c>
      <c r="U578" s="70">
        <f t="shared" si="109"/>
        <v>2019</v>
      </c>
      <c r="V578" s="73">
        <v>1135458</v>
      </c>
      <c r="W578" s="70"/>
      <c r="X578" s="70"/>
      <c r="Y578" s="73">
        <v>0</v>
      </c>
      <c r="Z578" s="73">
        <f t="shared" si="110"/>
        <v>1135458</v>
      </c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3">
        <f t="shared" si="111"/>
        <v>0</v>
      </c>
      <c r="AP578" s="70"/>
      <c r="AQ578" s="74">
        <f t="shared" si="112"/>
        <v>1135458</v>
      </c>
      <c r="AR578" s="70" t="s">
        <v>872</v>
      </c>
      <c r="AS578" s="70"/>
      <c r="AT578" s="70"/>
      <c r="AU578" s="70"/>
      <c r="AV578" s="70"/>
      <c r="AW578" s="70"/>
      <c r="AX578" s="70" t="s">
        <v>879</v>
      </c>
      <c r="AY578" s="70"/>
      <c r="AZ578" s="70"/>
      <c r="BA578" s="70"/>
      <c r="BB578" s="70"/>
      <c r="BC578" s="70"/>
      <c r="BD578" s="72">
        <v>264</v>
      </c>
      <c r="BE578" s="70" t="s">
        <v>80</v>
      </c>
      <c r="BF578" s="73"/>
      <c r="BG578" s="70"/>
      <c r="BH578" s="70">
        <f t="shared" si="113"/>
        <v>1</v>
      </c>
      <c r="BI578" s="70" t="s">
        <v>879</v>
      </c>
      <c r="BJ578" s="74">
        <f t="shared" si="114"/>
        <v>0</v>
      </c>
      <c r="BK578" s="70"/>
      <c r="BL578" s="70" t="s">
        <v>1545</v>
      </c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</row>
    <row r="579" spans="1:76" ht="18.75" customHeight="1" x14ac:dyDescent="0.4">
      <c r="A579" s="70">
        <v>598</v>
      </c>
      <c r="B579" s="70" t="s">
        <v>798</v>
      </c>
      <c r="C579" s="70" t="s">
        <v>959</v>
      </c>
      <c r="D579" s="70"/>
      <c r="E579" s="70" t="s">
        <v>875</v>
      </c>
      <c r="F579" s="70"/>
      <c r="G579" s="94">
        <v>2</v>
      </c>
      <c r="H579" s="94">
        <v>1</v>
      </c>
      <c r="I579" s="70" t="s">
        <v>798</v>
      </c>
      <c r="J579" s="70"/>
      <c r="K579" s="70"/>
      <c r="L579" s="70"/>
      <c r="M579" s="70">
        <v>0</v>
      </c>
      <c r="N579" s="71">
        <v>43838</v>
      </c>
      <c r="O579" s="72">
        <v>43</v>
      </c>
      <c r="P579" s="71"/>
      <c r="Q579" s="71">
        <f t="shared" si="106"/>
        <v>43838</v>
      </c>
      <c r="R579" s="70">
        <f t="shared" si="105"/>
        <v>2020</v>
      </c>
      <c r="S579" s="70">
        <f t="shared" si="107"/>
        <v>1</v>
      </c>
      <c r="T579" s="70">
        <f t="shared" si="108"/>
        <v>8</v>
      </c>
      <c r="U579" s="70">
        <f t="shared" si="109"/>
        <v>2019</v>
      </c>
      <c r="V579" s="73">
        <v>125222</v>
      </c>
      <c r="W579" s="70"/>
      <c r="X579" s="70"/>
      <c r="Y579" s="73">
        <v>0</v>
      </c>
      <c r="Z579" s="73">
        <f t="shared" si="110"/>
        <v>125222</v>
      </c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3">
        <f t="shared" si="111"/>
        <v>0</v>
      </c>
      <c r="AP579" s="70"/>
      <c r="AQ579" s="74">
        <f t="shared" si="112"/>
        <v>125222</v>
      </c>
      <c r="AR579" s="70" t="s">
        <v>872</v>
      </c>
      <c r="AS579" s="70"/>
      <c r="AT579" s="70"/>
      <c r="AU579" s="70"/>
      <c r="AV579" s="70"/>
      <c r="AW579" s="70"/>
      <c r="AX579" s="70" t="s">
        <v>879</v>
      </c>
      <c r="AY579" s="70"/>
      <c r="AZ579" s="70"/>
      <c r="BA579" s="70"/>
      <c r="BB579" s="70"/>
      <c r="BC579" s="70"/>
      <c r="BD579" s="72">
        <v>43</v>
      </c>
      <c r="BE579" s="70" t="s">
        <v>80</v>
      </c>
      <c r="BF579" s="73"/>
      <c r="BG579" s="70"/>
      <c r="BH579" s="70">
        <f t="shared" si="113"/>
        <v>1</v>
      </c>
      <c r="BI579" s="70" t="s">
        <v>879</v>
      </c>
      <c r="BJ579" s="74">
        <f t="shared" si="114"/>
        <v>0</v>
      </c>
      <c r="BK579" s="70"/>
      <c r="BL579" s="70" t="s">
        <v>1546</v>
      </c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</row>
    <row r="580" spans="1:76" ht="18.75" customHeight="1" x14ac:dyDescent="0.4">
      <c r="A580" s="70">
        <v>599</v>
      </c>
      <c r="B580" s="70" t="s">
        <v>798</v>
      </c>
      <c r="C580" s="70" t="s">
        <v>960</v>
      </c>
      <c r="D580" s="70"/>
      <c r="E580" s="70" t="s">
        <v>875</v>
      </c>
      <c r="F580" s="70"/>
      <c r="G580" s="94">
        <v>2</v>
      </c>
      <c r="H580" s="94">
        <v>1</v>
      </c>
      <c r="I580" s="70" t="s">
        <v>798</v>
      </c>
      <c r="J580" s="70"/>
      <c r="K580" s="70"/>
      <c r="L580" s="70"/>
      <c r="M580" s="70">
        <v>0</v>
      </c>
      <c r="N580" s="71">
        <v>43920</v>
      </c>
      <c r="O580" s="72">
        <v>166</v>
      </c>
      <c r="P580" s="71"/>
      <c r="Q580" s="71">
        <f t="shared" si="106"/>
        <v>43920</v>
      </c>
      <c r="R580" s="70">
        <f t="shared" si="105"/>
        <v>2020</v>
      </c>
      <c r="S580" s="70">
        <f t="shared" si="107"/>
        <v>3</v>
      </c>
      <c r="T580" s="70">
        <f t="shared" si="108"/>
        <v>30</v>
      </c>
      <c r="U580" s="70">
        <f t="shared" si="109"/>
        <v>2019</v>
      </c>
      <c r="V580" s="73">
        <v>716552</v>
      </c>
      <c r="W580" s="70"/>
      <c r="X580" s="70"/>
      <c r="Y580" s="73">
        <v>0</v>
      </c>
      <c r="Z580" s="73">
        <f t="shared" si="110"/>
        <v>716552</v>
      </c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3">
        <f t="shared" si="111"/>
        <v>0</v>
      </c>
      <c r="AP580" s="70"/>
      <c r="AQ580" s="74">
        <f t="shared" si="112"/>
        <v>716552</v>
      </c>
      <c r="AR580" s="70" t="s">
        <v>872</v>
      </c>
      <c r="AS580" s="70"/>
      <c r="AT580" s="70"/>
      <c r="AU580" s="70"/>
      <c r="AV580" s="70"/>
      <c r="AW580" s="70"/>
      <c r="AX580" s="70" t="s">
        <v>879</v>
      </c>
      <c r="AY580" s="70"/>
      <c r="AZ580" s="70"/>
      <c r="BA580" s="70"/>
      <c r="BB580" s="70"/>
      <c r="BC580" s="70"/>
      <c r="BD580" s="72">
        <v>166</v>
      </c>
      <c r="BE580" s="70" t="s">
        <v>80</v>
      </c>
      <c r="BF580" s="73"/>
      <c r="BG580" s="70"/>
      <c r="BH580" s="70">
        <f t="shared" si="113"/>
        <v>1</v>
      </c>
      <c r="BI580" s="70" t="s">
        <v>879</v>
      </c>
      <c r="BJ580" s="74">
        <f t="shared" si="114"/>
        <v>0</v>
      </c>
      <c r="BK580" s="70"/>
      <c r="BL580" s="70" t="s">
        <v>1547</v>
      </c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</row>
    <row r="581" spans="1:76" ht="18.75" customHeight="1" x14ac:dyDescent="0.4">
      <c r="A581" s="70">
        <v>600</v>
      </c>
      <c r="B581" s="70" t="s">
        <v>798</v>
      </c>
      <c r="C581" s="70" t="s">
        <v>961</v>
      </c>
      <c r="D581" s="70"/>
      <c r="E581" s="70" t="s">
        <v>875</v>
      </c>
      <c r="F581" s="70"/>
      <c r="G581" s="94">
        <v>2</v>
      </c>
      <c r="H581" s="94">
        <v>1</v>
      </c>
      <c r="I581" s="70" t="s">
        <v>798</v>
      </c>
      <c r="J581" s="70"/>
      <c r="K581" s="70"/>
      <c r="L581" s="70"/>
      <c r="M581" s="70">
        <v>0</v>
      </c>
      <c r="N581" s="71">
        <v>43920</v>
      </c>
      <c r="O581" s="72">
        <v>6.25</v>
      </c>
      <c r="P581" s="71"/>
      <c r="Q581" s="71">
        <f t="shared" si="106"/>
        <v>43920</v>
      </c>
      <c r="R581" s="70">
        <f t="shared" si="105"/>
        <v>2020</v>
      </c>
      <c r="S581" s="70">
        <f t="shared" si="107"/>
        <v>3</v>
      </c>
      <c r="T581" s="70">
        <f t="shared" si="108"/>
        <v>30</v>
      </c>
      <c r="U581" s="70">
        <f t="shared" si="109"/>
        <v>2019</v>
      </c>
      <c r="V581" s="73">
        <v>51250</v>
      </c>
      <c r="W581" s="70"/>
      <c r="X581" s="70"/>
      <c r="Y581" s="73">
        <v>0</v>
      </c>
      <c r="Z581" s="73">
        <f t="shared" si="110"/>
        <v>51250</v>
      </c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3">
        <f t="shared" si="111"/>
        <v>0</v>
      </c>
      <c r="AP581" s="70"/>
      <c r="AQ581" s="74">
        <f t="shared" si="112"/>
        <v>51250</v>
      </c>
      <c r="AR581" s="70" t="s">
        <v>872</v>
      </c>
      <c r="AS581" s="70"/>
      <c r="AT581" s="70"/>
      <c r="AU581" s="70"/>
      <c r="AV581" s="70"/>
      <c r="AW581" s="70"/>
      <c r="AX581" s="70" t="s">
        <v>879</v>
      </c>
      <c r="AY581" s="70"/>
      <c r="AZ581" s="70"/>
      <c r="BA581" s="70"/>
      <c r="BB581" s="70"/>
      <c r="BC581" s="70"/>
      <c r="BD581" s="72">
        <v>6.25</v>
      </c>
      <c r="BE581" s="70" t="s">
        <v>80</v>
      </c>
      <c r="BF581" s="73"/>
      <c r="BG581" s="70"/>
      <c r="BH581" s="70">
        <f t="shared" si="113"/>
        <v>1</v>
      </c>
      <c r="BI581" s="70" t="s">
        <v>879</v>
      </c>
      <c r="BJ581" s="74">
        <f t="shared" si="114"/>
        <v>0</v>
      </c>
      <c r="BK581" s="70"/>
      <c r="BL581" s="70" t="s">
        <v>1548</v>
      </c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</row>
    <row r="582" spans="1:76" ht="18.75" customHeight="1" x14ac:dyDescent="0.4">
      <c r="A582" s="70">
        <v>601</v>
      </c>
      <c r="B582" s="70" t="s">
        <v>798</v>
      </c>
      <c r="C582" s="70" t="s">
        <v>962</v>
      </c>
      <c r="D582" s="70"/>
      <c r="E582" s="70" t="s">
        <v>875</v>
      </c>
      <c r="F582" s="70"/>
      <c r="G582" s="94">
        <v>2</v>
      </c>
      <c r="H582" s="94">
        <v>1</v>
      </c>
      <c r="I582" s="70" t="s">
        <v>798</v>
      </c>
      <c r="J582" s="70"/>
      <c r="K582" s="70"/>
      <c r="L582" s="70"/>
      <c r="M582" s="70">
        <v>0</v>
      </c>
      <c r="N582" s="71">
        <v>43920</v>
      </c>
      <c r="O582" s="72">
        <v>15</v>
      </c>
      <c r="P582" s="71"/>
      <c r="Q582" s="71">
        <f t="shared" si="106"/>
        <v>43920</v>
      </c>
      <c r="R582" s="70">
        <f t="shared" ref="R582:R640" si="121">YEAR(Q582)</f>
        <v>2020</v>
      </c>
      <c r="S582" s="70">
        <f t="shared" si="107"/>
        <v>3</v>
      </c>
      <c r="T582" s="70">
        <f t="shared" si="108"/>
        <v>30</v>
      </c>
      <c r="U582" s="70">
        <f t="shared" si="109"/>
        <v>2019</v>
      </c>
      <c r="V582" s="73">
        <v>67467</v>
      </c>
      <c r="W582" s="70"/>
      <c r="X582" s="70"/>
      <c r="Y582" s="73">
        <v>0</v>
      </c>
      <c r="Z582" s="73">
        <f t="shared" si="110"/>
        <v>67467</v>
      </c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3">
        <f t="shared" si="111"/>
        <v>0</v>
      </c>
      <c r="AP582" s="70"/>
      <c r="AQ582" s="74">
        <f t="shared" si="112"/>
        <v>67467</v>
      </c>
      <c r="AR582" s="70" t="s">
        <v>872</v>
      </c>
      <c r="AS582" s="70"/>
      <c r="AT582" s="70"/>
      <c r="AU582" s="70"/>
      <c r="AV582" s="70"/>
      <c r="AW582" s="70"/>
      <c r="AX582" s="70" t="s">
        <v>879</v>
      </c>
      <c r="AY582" s="70"/>
      <c r="AZ582" s="70"/>
      <c r="BA582" s="70"/>
      <c r="BB582" s="70"/>
      <c r="BC582" s="70"/>
      <c r="BD582" s="72">
        <v>15</v>
      </c>
      <c r="BE582" s="70" t="s">
        <v>80</v>
      </c>
      <c r="BF582" s="73"/>
      <c r="BG582" s="70"/>
      <c r="BH582" s="70">
        <f t="shared" si="113"/>
        <v>1</v>
      </c>
      <c r="BI582" s="70" t="s">
        <v>879</v>
      </c>
      <c r="BJ582" s="74">
        <f t="shared" si="114"/>
        <v>0</v>
      </c>
      <c r="BK582" s="70"/>
      <c r="BL582" s="70" t="s">
        <v>1549</v>
      </c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</row>
    <row r="583" spans="1:76" ht="18.75" customHeight="1" x14ac:dyDescent="0.4">
      <c r="A583" s="70">
        <v>602</v>
      </c>
      <c r="B583" s="70" t="s">
        <v>798</v>
      </c>
      <c r="C583" s="70" t="s">
        <v>963</v>
      </c>
      <c r="D583" s="70"/>
      <c r="E583" s="70" t="s">
        <v>875</v>
      </c>
      <c r="F583" s="70"/>
      <c r="G583" s="94">
        <v>2</v>
      </c>
      <c r="H583" s="94">
        <v>1</v>
      </c>
      <c r="I583" s="70" t="s">
        <v>798</v>
      </c>
      <c r="J583" s="70"/>
      <c r="K583" s="70"/>
      <c r="L583" s="70"/>
      <c r="M583" s="70">
        <v>0</v>
      </c>
      <c r="N583" s="71">
        <v>43920</v>
      </c>
      <c r="O583" s="72">
        <v>9.61</v>
      </c>
      <c r="P583" s="71"/>
      <c r="Q583" s="71">
        <f t="shared" si="106"/>
        <v>43920</v>
      </c>
      <c r="R583" s="70">
        <f t="shared" si="121"/>
        <v>2020</v>
      </c>
      <c r="S583" s="70">
        <f t="shared" si="107"/>
        <v>3</v>
      </c>
      <c r="T583" s="70">
        <f t="shared" si="108"/>
        <v>30</v>
      </c>
      <c r="U583" s="70">
        <f t="shared" si="109"/>
        <v>2019</v>
      </c>
      <c r="V583" s="73">
        <v>78802</v>
      </c>
      <c r="W583" s="70"/>
      <c r="X583" s="70"/>
      <c r="Y583" s="73">
        <v>0</v>
      </c>
      <c r="Z583" s="73">
        <f t="shared" si="110"/>
        <v>78802</v>
      </c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3">
        <f t="shared" si="111"/>
        <v>0</v>
      </c>
      <c r="AP583" s="70"/>
      <c r="AQ583" s="74">
        <f t="shared" si="112"/>
        <v>78802</v>
      </c>
      <c r="AR583" s="70" t="s">
        <v>872</v>
      </c>
      <c r="AS583" s="70"/>
      <c r="AT583" s="70"/>
      <c r="AU583" s="70"/>
      <c r="AV583" s="70"/>
      <c r="AW583" s="70"/>
      <c r="AX583" s="70" t="s">
        <v>879</v>
      </c>
      <c r="AY583" s="70"/>
      <c r="AZ583" s="70"/>
      <c r="BA583" s="70"/>
      <c r="BB583" s="70"/>
      <c r="BC583" s="70"/>
      <c r="BD583" s="72">
        <v>9.61</v>
      </c>
      <c r="BE583" s="70" t="s">
        <v>80</v>
      </c>
      <c r="BF583" s="73"/>
      <c r="BG583" s="70"/>
      <c r="BH583" s="70">
        <f t="shared" si="113"/>
        <v>1</v>
      </c>
      <c r="BI583" s="70" t="s">
        <v>879</v>
      </c>
      <c r="BJ583" s="74">
        <f t="shared" si="114"/>
        <v>0</v>
      </c>
      <c r="BK583" s="70"/>
      <c r="BL583" s="70" t="s">
        <v>1550</v>
      </c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</row>
    <row r="584" spans="1:76" ht="18.75" customHeight="1" x14ac:dyDescent="0.4">
      <c r="A584" s="70">
        <v>603</v>
      </c>
      <c r="B584" s="70" t="s">
        <v>798</v>
      </c>
      <c r="C584" s="70" t="s">
        <v>964</v>
      </c>
      <c r="D584" s="70"/>
      <c r="E584" s="70" t="s">
        <v>875</v>
      </c>
      <c r="F584" s="70"/>
      <c r="G584" s="94">
        <v>2</v>
      </c>
      <c r="H584" s="94">
        <v>1</v>
      </c>
      <c r="I584" s="70" t="s">
        <v>798</v>
      </c>
      <c r="J584" s="70"/>
      <c r="K584" s="70"/>
      <c r="L584" s="70"/>
      <c r="M584" s="70">
        <v>0</v>
      </c>
      <c r="N584" s="71">
        <v>43915</v>
      </c>
      <c r="O584" s="72">
        <v>40</v>
      </c>
      <c r="P584" s="71"/>
      <c r="Q584" s="71">
        <f t="shared" ref="Q584:Q640" si="122">IF(P584="",N584,P584)</f>
        <v>43915</v>
      </c>
      <c r="R584" s="70">
        <f t="shared" si="121"/>
        <v>2020</v>
      </c>
      <c r="S584" s="70">
        <f t="shared" ref="S584:S640" si="123">MONTH(Q584)</f>
        <v>3</v>
      </c>
      <c r="T584" s="70">
        <f t="shared" ref="T584:T640" si="124">DAY(N584)</f>
        <v>25</v>
      </c>
      <c r="U584" s="70">
        <f t="shared" ref="U584:U640" si="125">IF(R584=1900,"",IF(S584&lt;4,R584-1,R584))</f>
        <v>2019</v>
      </c>
      <c r="V584" s="73">
        <v>155116</v>
      </c>
      <c r="W584" s="70"/>
      <c r="X584" s="70"/>
      <c r="Y584" s="73">
        <v>0</v>
      </c>
      <c r="Z584" s="73">
        <f t="shared" ref="Z584:Z640" si="126">V584-Y584</f>
        <v>155116</v>
      </c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3">
        <f t="shared" ref="AO584:AO640" si="127">IF(BH584=0,0,IF(BH584=L584,Z584-1,IF(Z584=1,0,ROUND(V584*M584,0))))</f>
        <v>0</v>
      </c>
      <c r="AP584" s="70"/>
      <c r="AQ584" s="74">
        <f t="shared" ref="AQ584:AQ640" si="128">V584</f>
        <v>155116</v>
      </c>
      <c r="AR584" s="70" t="s">
        <v>872</v>
      </c>
      <c r="AS584" s="70"/>
      <c r="AT584" s="70"/>
      <c r="AU584" s="70"/>
      <c r="AV584" s="70"/>
      <c r="AW584" s="70"/>
      <c r="AX584" s="70" t="s">
        <v>879</v>
      </c>
      <c r="AY584" s="70"/>
      <c r="AZ584" s="70"/>
      <c r="BA584" s="70"/>
      <c r="BB584" s="70"/>
      <c r="BC584" s="70"/>
      <c r="BD584" s="72">
        <v>40</v>
      </c>
      <c r="BE584" s="70" t="s">
        <v>80</v>
      </c>
      <c r="BF584" s="73"/>
      <c r="BG584" s="70"/>
      <c r="BH584" s="70">
        <f t="shared" ref="BH584:BH640" si="129">IF(U584="",0,$P$1-U584)</f>
        <v>1</v>
      </c>
      <c r="BI584" s="70" t="s">
        <v>879</v>
      </c>
      <c r="BJ584" s="74">
        <f t="shared" ref="BJ584:BJ640" si="130">V584-AQ584</f>
        <v>0</v>
      </c>
      <c r="BK584" s="70"/>
      <c r="BL584" s="70" t="s">
        <v>1551</v>
      </c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</row>
    <row r="585" spans="1:76" ht="18.75" customHeight="1" x14ac:dyDescent="0.4">
      <c r="A585" s="70">
        <v>604</v>
      </c>
      <c r="B585" s="70" t="s">
        <v>798</v>
      </c>
      <c r="C585" s="70" t="s">
        <v>965</v>
      </c>
      <c r="D585" s="70"/>
      <c r="E585" s="70" t="s">
        <v>875</v>
      </c>
      <c r="F585" s="70"/>
      <c r="G585" s="94">
        <v>2</v>
      </c>
      <c r="H585" s="94">
        <v>1</v>
      </c>
      <c r="I585" s="70" t="s">
        <v>798</v>
      </c>
      <c r="J585" s="70"/>
      <c r="K585" s="70"/>
      <c r="L585" s="70"/>
      <c r="M585" s="70">
        <v>0</v>
      </c>
      <c r="N585" s="71">
        <v>43915</v>
      </c>
      <c r="O585" s="72">
        <v>122</v>
      </c>
      <c r="P585" s="71"/>
      <c r="Q585" s="71">
        <f t="shared" si="122"/>
        <v>43915</v>
      </c>
      <c r="R585" s="70">
        <f t="shared" si="121"/>
        <v>2020</v>
      </c>
      <c r="S585" s="70">
        <f t="shared" si="123"/>
        <v>3</v>
      </c>
      <c r="T585" s="70">
        <f t="shared" si="124"/>
        <v>25</v>
      </c>
      <c r="U585" s="70">
        <f t="shared" si="125"/>
        <v>2019</v>
      </c>
      <c r="V585" s="73">
        <v>463866</v>
      </c>
      <c r="W585" s="70"/>
      <c r="X585" s="70"/>
      <c r="Y585" s="73">
        <v>0</v>
      </c>
      <c r="Z585" s="73">
        <f t="shared" si="126"/>
        <v>463866</v>
      </c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3">
        <f t="shared" si="127"/>
        <v>0</v>
      </c>
      <c r="AP585" s="70"/>
      <c r="AQ585" s="74">
        <f t="shared" si="128"/>
        <v>463866</v>
      </c>
      <c r="AR585" s="70" t="s">
        <v>872</v>
      </c>
      <c r="AS585" s="70"/>
      <c r="AT585" s="70"/>
      <c r="AU585" s="70"/>
      <c r="AV585" s="70"/>
      <c r="AW585" s="70"/>
      <c r="AX585" s="70" t="s">
        <v>879</v>
      </c>
      <c r="AY585" s="70"/>
      <c r="AZ585" s="70"/>
      <c r="BA585" s="70"/>
      <c r="BB585" s="70"/>
      <c r="BC585" s="70"/>
      <c r="BD585" s="72">
        <v>122</v>
      </c>
      <c r="BE585" s="70" t="s">
        <v>80</v>
      </c>
      <c r="BF585" s="73"/>
      <c r="BG585" s="70"/>
      <c r="BH585" s="70">
        <f t="shared" si="129"/>
        <v>1</v>
      </c>
      <c r="BI585" s="70" t="s">
        <v>879</v>
      </c>
      <c r="BJ585" s="74">
        <f t="shared" si="130"/>
        <v>0</v>
      </c>
      <c r="BK585" s="70"/>
      <c r="BL585" s="70" t="s">
        <v>1552</v>
      </c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</row>
    <row r="586" spans="1:76" ht="18.75" customHeight="1" x14ac:dyDescent="0.4">
      <c r="A586" s="70">
        <v>605</v>
      </c>
      <c r="B586" s="70" t="s">
        <v>798</v>
      </c>
      <c r="C586" s="70" t="s">
        <v>966</v>
      </c>
      <c r="D586" s="70"/>
      <c r="E586" s="70" t="s">
        <v>875</v>
      </c>
      <c r="F586" s="70"/>
      <c r="G586" s="94">
        <v>2</v>
      </c>
      <c r="H586" s="94">
        <v>1</v>
      </c>
      <c r="I586" s="70" t="s">
        <v>798</v>
      </c>
      <c r="J586" s="70"/>
      <c r="K586" s="70"/>
      <c r="L586" s="70"/>
      <c r="M586" s="70">
        <v>0</v>
      </c>
      <c r="N586" s="71">
        <v>43915</v>
      </c>
      <c r="O586" s="72">
        <v>47</v>
      </c>
      <c r="P586" s="71"/>
      <c r="Q586" s="71">
        <f t="shared" si="122"/>
        <v>43915</v>
      </c>
      <c r="R586" s="70">
        <f t="shared" si="121"/>
        <v>2020</v>
      </c>
      <c r="S586" s="70">
        <f t="shared" si="123"/>
        <v>3</v>
      </c>
      <c r="T586" s="70">
        <f t="shared" si="124"/>
        <v>25</v>
      </c>
      <c r="U586" s="70">
        <f t="shared" si="125"/>
        <v>2019</v>
      </c>
      <c r="V586" s="73">
        <v>205626</v>
      </c>
      <c r="W586" s="70"/>
      <c r="X586" s="70"/>
      <c r="Y586" s="73">
        <v>0</v>
      </c>
      <c r="Z586" s="73">
        <f t="shared" si="126"/>
        <v>205626</v>
      </c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3">
        <f t="shared" si="127"/>
        <v>0</v>
      </c>
      <c r="AP586" s="70"/>
      <c r="AQ586" s="74">
        <f t="shared" si="128"/>
        <v>205626</v>
      </c>
      <c r="AR586" s="70" t="s">
        <v>872</v>
      </c>
      <c r="AS586" s="70"/>
      <c r="AT586" s="70"/>
      <c r="AU586" s="70"/>
      <c r="AV586" s="70"/>
      <c r="AW586" s="70"/>
      <c r="AX586" s="70" t="s">
        <v>879</v>
      </c>
      <c r="AY586" s="70"/>
      <c r="AZ586" s="70"/>
      <c r="BA586" s="70"/>
      <c r="BB586" s="70"/>
      <c r="BC586" s="70"/>
      <c r="BD586" s="72">
        <v>47</v>
      </c>
      <c r="BE586" s="70" t="s">
        <v>80</v>
      </c>
      <c r="BF586" s="73"/>
      <c r="BG586" s="70"/>
      <c r="BH586" s="70">
        <f t="shared" si="129"/>
        <v>1</v>
      </c>
      <c r="BI586" s="70" t="s">
        <v>879</v>
      </c>
      <c r="BJ586" s="74">
        <f t="shared" si="130"/>
        <v>0</v>
      </c>
      <c r="BK586" s="70"/>
      <c r="BL586" s="70" t="s">
        <v>1553</v>
      </c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</row>
    <row r="587" spans="1:76" ht="18.75" customHeight="1" x14ac:dyDescent="0.4">
      <c r="A587" s="70">
        <v>606</v>
      </c>
      <c r="B587" s="70" t="s">
        <v>798</v>
      </c>
      <c r="C587" s="70" t="s">
        <v>967</v>
      </c>
      <c r="D587" s="70"/>
      <c r="E587" s="70" t="s">
        <v>875</v>
      </c>
      <c r="F587" s="70"/>
      <c r="G587" s="94">
        <v>2</v>
      </c>
      <c r="H587" s="94">
        <v>1</v>
      </c>
      <c r="I587" s="70" t="s">
        <v>798</v>
      </c>
      <c r="J587" s="70"/>
      <c r="K587" s="70"/>
      <c r="L587" s="70"/>
      <c r="M587" s="70">
        <v>0</v>
      </c>
      <c r="N587" s="71">
        <v>43915</v>
      </c>
      <c r="O587" s="72">
        <v>125</v>
      </c>
      <c r="P587" s="71"/>
      <c r="Q587" s="71">
        <f t="shared" si="122"/>
        <v>43915</v>
      </c>
      <c r="R587" s="70">
        <f t="shared" si="121"/>
        <v>2020</v>
      </c>
      <c r="S587" s="70">
        <f t="shared" si="123"/>
        <v>3</v>
      </c>
      <c r="T587" s="70">
        <f t="shared" si="124"/>
        <v>25</v>
      </c>
      <c r="U587" s="70">
        <f t="shared" si="125"/>
        <v>2019</v>
      </c>
      <c r="V587" s="73">
        <v>540467</v>
      </c>
      <c r="W587" s="70"/>
      <c r="X587" s="70"/>
      <c r="Y587" s="73">
        <v>0</v>
      </c>
      <c r="Z587" s="73">
        <f t="shared" si="126"/>
        <v>540467</v>
      </c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3">
        <f t="shared" si="127"/>
        <v>0</v>
      </c>
      <c r="AP587" s="70"/>
      <c r="AQ587" s="74">
        <f t="shared" si="128"/>
        <v>540467</v>
      </c>
      <c r="AR587" s="70" t="s">
        <v>872</v>
      </c>
      <c r="AS587" s="70"/>
      <c r="AT587" s="70"/>
      <c r="AU587" s="70"/>
      <c r="AV587" s="70"/>
      <c r="AW587" s="70"/>
      <c r="AX587" s="70" t="s">
        <v>879</v>
      </c>
      <c r="AY587" s="70"/>
      <c r="AZ587" s="70"/>
      <c r="BA587" s="70"/>
      <c r="BB587" s="70"/>
      <c r="BC587" s="70"/>
      <c r="BD587" s="72">
        <v>125</v>
      </c>
      <c r="BE587" s="70" t="s">
        <v>80</v>
      </c>
      <c r="BF587" s="73"/>
      <c r="BG587" s="70"/>
      <c r="BH587" s="70">
        <f t="shared" si="129"/>
        <v>1</v>
      </c>
      <c r="BI587" s="70" t="s">
        <v>879</v>
      </c>
      <c r="BJ587" s="74">
        <f t="shared" si="130"/>
        <v>0</v>
      </c>
      <c r="BK587" s="70"/>
      <c r="BL587" s="70" t="s">
        <v>1554</v>
      </c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</row>
    <row r="588" spans="1:76" ht="18.75" customHeight="1" x14ac:dyDescent="0.4">
      <c r="A588" s="70">
        <v>607</v>
      </c>
      <c r="B588" s="70" t="s">
        <v>798</v>
      </c>
      <c r="C588" s="70" t="s">
        <v>968</v>
      </c>
      <c r="D588" s="70"/>
      <c r="E588" s="70" t="s">
        <v>875</v>
      </c>
      <c r="F588" s="70"/>
      <c r="G588" s="94">
        <v>2</v>
      </c>
      <c r="H588" s="94">
        <v>1</v>
      </c>
      <c r="I588" s="70" t="s">
        <v>798</v>
      </c>
      <c r="J588" s="70"/>
      <c r="K588" s="70"/>
      <c r="L588" s="70"/>
      <c r="M588" s="70">
        <v>0</v>
      </c>
      <c r="N588" s="71">
        <v>43915</v>
      </c>
      <c r="O588" s="72">
        <v>56</v>
      </c>
      <c r="P588" s="71"/>
      <c r="Q588" s="71">
        <f t="shared" si="122"/>
        <v>43915</v>
      </c>
      <c r="R588" s="70">
        <f t="shared" si="121"/>
        <v>2020</v>
      </c>
      <c r="S588" s="70">
        <f t="shared" si="123"/>
        <v>3</v>
      </c>
      <c r="T588" s="70">
        <f t="shared" si="124"/>
        <v>25</v>
      </c>
      <c r="U588" s="70">
        <f t="shared" si="125"/>
        <v>2019</v>
      </c>
      <c r="V588" s="73">
        <v>459200</v>
      </c>
      <c r="W588" s="70"/>
      <c r="X588" s="70"/>
      <c r="Y588" s="73">
        <v>0</v>
      </c>
      <c r="Z588" s="73">
        <f t="shared" si="126"/>
        <v>459200</v>
      </c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3">
        <f t="shared" si="127"/>
        <v>0</v>
      </c>
      <c r="AP588" s="70"/>
      <c r="AQ588" s="74">
        <f t="shared" si="128"/>
        <v>459200</v>
      </c>
      <c r="AR588" s="70" t="s">
        <v>872</v>
      </c>
      <c r="AS588" s="70"/>
      <c r="AT588" s="70"/>
      <c r="AU588" s="70"/>
      <c r="AV588" s="70"/>
      <c r="AW588" s="70"/>
      <c r="AX588" s="70" t="s">
        <v>879</v>
      </c>
      <c r="AY588" s="70"/>
      <c r="AZ588" s="70"/>
      <c r="BA588" s="70"/>
      <c r="BB588" s="70"/>
      <c r="BC588" s="70"/>
      <c r="BD588" s="72">
        <v>56</v>
      </c>
      <c r="BE588" s="70" t="s">
        <v>80</v>
      </c>
      <c r="BF588" s="73"/>
      <c r="BG588" s="70"/>
      <c r="BH588" s="70">
        <f t="shared" si="129"/>
        <v>1</v>
      </c>
      <c r="BI588" s="70" t="s">
        <v>879</v>
      </c>
      <c r="BJ588" s="74">
        <f t="shared" si="130"/>
        <v>0</v>
      </c>
      <c r="BK588" s="70"/>
      <c r="BL588" s="70" t="s">
        <v>1555</v>
      </c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</row>
    <row r="589" spans="1:76" ht="18.75" customHeight="1" x14ac:dyDescent="0.4">
      <c r="A589" s="70">
        <v>608</v>
      </c>
      <c r="B589" s="70" t="s">
        <v>798</v>
      </c>
      <c r="C589" s="70" t="s">
        <v>969</v>
      </c>
      <c r="D589" s="70"/>
      <c r="E589" s="70" t="s">
        <v>875</v>
      </c>
      <c r="F589" s="70"/>
      <c r="G589" s="94">
        <v>2</v>
      </c>
      <c r="H589" s="94">
        <v>1</v>
      </c>
      <c r="I589" s="70" t="s">
        <v>798</v>
      </c>
      <c r="J589" s="70"/>
      <c r="K589" s="70"/>
      <c r="L589" s="70"/>
      <c r="M589" s="70">
        <v>0</v>
      </c>
      <c r="N589" s="71">
        <v>43915</v>
      </c>
      <c r="O589" s="72">
        <v>0.84</v>
      </c>
      <c r="P589" s="71"/>
      <c r="Q589" s="71">
        <f t="shared" si="122"/>
        <v>43915</v>
      </c>
      <c r="R589" s="70">
        <f t="shared" si="121"/>
        <v>2020</v>
      </c>
      <c r="S589" s="70">
        <f t="shared" si="123"/>
        <v>3</v>
      </c>
      <c r="T589" s="70">
        <f t="shared" si="124"/>
        <v>25</v>
      </c>
      <c r="U589" s="70">
        <f t="shared" si="125"/>
        <v>2019</v>
      </c>
      <c r="V589" s="73">
        <v>3192</v>
      </c>
      <c r="W589" s="70"/>
      <c r="X589" s="70"/>
      <c r="Y589" s="73">
        <v>0</v>
      </c>
      <c r="Z589" s="73">
        <f t="shared" si="126"/>
        <v>3192</v>
      </c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3">
        <f t="shared" si="127"/>
        <v>0</v>
      </c>
      <c r="AP589" s="70"/>
      <c r="AQ589" s="74">
        <f t="shared" si="128"/>
        <v>3192</v>
      </c>
      <c r="AR589" s="70" t="s">
        <v>872</v>
      </c>
      <c r="AS589" s="70"/>
      <c r="AT589" s="70"/>
      <c r="AU589" s="70"/>
      <c r="AV589" s="70"/>
      <c r="AW589" s="70"/>
      <c r="AX589" s="70" t="s">
        <v>879</v>
      </c>
      <c r="AY589" s="70"/>
      <c r="AZ589" s="70"/>
      <c r="BA589" s="70"/>
      <c r="BB589" s="70"/>
      <c r="BC589" s="70"/>
      <c r="BD589" s="72">
        <v>0.84</v>
      </c>
      <c r="BE589" s="70" t="s">
        <v>80</v>
      </c>
      <c r="BF589" s="73"/>
      <c r="BG589" s="70"/>
      <c r="BH589" s="70">
        <f t="shared" si="129"/>
        <v>1</v>
      </c>
      <c r="BI589" s="70" t="s">
        <v>879</v>
      </c>
      <c r="BJ589" s="74">
        <f t="shared" si="130"/>
        <v>0</v>
      </c>
      <c r="BK589" s="70"/>
      <c r="BL589" s="70" t="s">
        <v>1556</v>
      </c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</row>
    <row r="590" spans="1:76" ht="18.75" customHeight="1" x14ac:dyDescent="0.4">
      <c r="A590" s="70">
        <v>609</v>
      </c>
      <c r="B590" s="70" t="s">
        <v>798</v>
      </c>
      <c r="C590" s="70" t="s">
        <v>970</v>
      </c>
      <c r="D590" s="70"/>
      <c r="E590" s="70" t="s">
        <v>875</v>
      </c>
      <c r="F590" s="70"/>
      <c r="G590" s="94">
        <v>2</v>
      </c>
      <c r="H590" s="94">
        <v>1</v>
      </c>
      <c r="I590" s="70" t="s">
        <v>798</v>
      </c>
      <c r="J590" s="70"/>
      <c r="K590" s="70"/>
      <c r="L590" s="70"/>
      <c r="M590" s="70">
        <v>0</v>
      </c>
      <c r="N590" s="71">
        <v>43915</v>
      </c>
      <c r="O590" s="72">
        <v>5.47</v>
      </c>
      <c r="P590" s="71"/>
      <c r="Q590" s="71">
        <f t="shared" si="122"/>
        <v>43915</v>
      </c>
      <c r="R590" s="70">
        <f t="shared" si="121"/>
        <v>2020</v>
      </c>
      <c r="S590" s="70">
        <f t="shared" si="123"/>
        <v>3</v>
      </c>
      <c r="T590" s="70">
        <f t="shared" si="124"/>
        <v>25</v>
      </c>
      <c r="U590" s="70">
        <f t="shared" si="125"/>
        <v>2019</v>
      </c>
      <c r="V590" s="73">
        <v>20786</v>
      </c>
      <c r="W590" s="70"/>
      <c r="X590" s="70"/>
      <c r="Y590" s="73">
        <v>0</v>
      </c>
      <c r="Z590" s="73">
        <f t="shared" si="126"/>
        <v>20786</v>
      </c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3">
        <f t="shared" si="127"/>
        <v>0</v>
      </c>
      <c r="AP590" s="70"/>
      <c r="AQ590" s="74">
        <f t="shared" si="128"/>
        <v>20786</v>
      </c>
      <c r="AR590" s="70" t="s">
        <v>872</v>
      </c>
      <c r="AS590" s="70"/>
      <c r="AT590" s="70"/>
      <c r="AU590" s="70"/>
      <c r="AV590" s="70"/>
      <c r="AW590" s="70"/>
      <c r="AX590" s="70" t="s">
        <v>879</v>
      </c>
      <c r="AY590" s="70"/>
      <c r="AZ590" s="70"/>
      <c r="BA590" s="70"/>
      <c r="BB590" s="70"/>
      <c r="BC590" s="70"/>
      <c r="BD590" s="72">
        <v>5.47</v>
      </c>
      <c r="BE590" s="70" t="s">
        <v>80</v>
      </c>
      <c r="BF590" s="73"/>
      <c r="BG590" s="70"/>
      <c r="BH590" s="70">
        <f t="shared" si="129"/>
        <v>1</v>
      </c>
      <c r="BI590" s="70" t="s">
        <v>879</v>
      </c>
      <c r="BJ590" s="74">
        <f t="shared" si="130"/>
        <v>0</v>
      </c>
      <c r="BK590" s="70"/>
      <c r="BL590" s="70" t="s">
        <v>1557</v>
      </c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</row>
    <row r="591" spans="1:76" ht="18.75" customHeight="1" x14ac:dyDescent="0.4">
      <c r="A591" s="70">
        <v>610</v>
      </c>
      <c r="B591" s="70" t="s">
        <v>860</v>
      </c>
      <c r="C591" s="70" t="s">
        <v>971</v>
      </c>
      <c r="D591" s="70"/>
      <c r="E591" s="70" t="s">
        <v>875</v>
      </c>
      <c r="F591" s="70"/>
      <c r="G591" s="94">
        <v>2</v>
      </c>
      <c r="H591" s="94">
        <v>1</v>
      </c>
      <c r="I591" s="70" t="s">
        <v>860</v>
      </c>
      <c r="J591" s="70"/>
      <c r="K591" s="70"/>
      <c r="L591" s="70"/>
      <c r="M591" s="70">
        <v>0</v>
      </c>
      <c r="N591" s="71">
        <v>43915</v>
      </c>
      <c r="O591" s="72">
        <v>21</v>
      </c>
      <c r="P591" s="71"/>
      <c r="Q591" s="71">
        <f t="shared" si="122"/>
        <v>43915</v>
      </c>
      <c r="R591" s="70">
        <f t="shared" si="121"/>
        <v>2020</v>
      </c>
      <c r="S591" s="70">
        <f t="shared" si="123"/>
        <v>3</v>
      </c>
      <c r="T591" s="70">
        <f t="shared" si="124"/>
        <v>25</v>
      </c>
      <c r="U591" s="70">
        <f t="shared" si="125"/>
        <v>2019</v>
      </c>
      <c r="V591" s="73">
        <v>76090</v>
      </c>
      <c r="W591" s="70"/>
      <c r="X591" s="70"/>
      <c r="Y591" s="73">
        <v>0</v>
      </c>
      <c r="Z591" s="73">
        <f t="shared" si="126"/>
        <v>76090</v>
      </c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3">
        <f t="shared" si="127"/>
        <v>0</v>
      </c>
      <c r="AP591" s="70"/>
      <c r="AQ591" s="74">
        <f t="shared" si="128"/>
        <v>76090</v>
      </c>
      <c r="AR591" s="70" t="s">
        <v>872</v>
      </c>
      <c r="AS591" s="70"/>
      <c r="AT591" s="70"/>
      <c r="AU591" s="70"/>
      <c r="AV591" s="70"/>
      <c r="AW591" s="70"/>
      <c r="AX591" s="70" t="s">
        <v>879</v>
      </c>
      <c r="AY591" s="70"/>
      <c r="AZ591" s="70"/>
      <c r="BA591" s="70"/>
      <c r="BB591" s="70"/>
      <c r="BC591" s="70"/>
      <c r="BD591" s="72">
        <v>21</v>
      </c>
      <c r="BE591" s="70" t="s">
        <v>80</v>
      </c>
      <c r="BF591" s="73"/>
      <c r="BG591" s="70"/>
      <c r="BH591" s="70">
        <f t="shared" si="129"/>
        <v>1</v>
      </c>
      <c r="BI591" s="70" t="s">
        <v>879</v>
      </c>
      <c r="BJ591" s="74">
        <f t="shared" si="130"/>
        <v>0</v>
      </c>
      <c r="BK591" s="70"/>
      <c r="BL591" s="70" t="s">
        <v>1558</v>
      </c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</row>
    <row r="592" spans="1:76" ht="18.75" customHeight="1" x14ac:dyDescent="0.4">
      <c r="A592" s="70">
        <v>611</v>
      </c>
      <c r="B592" s="70" t="s">
        <v>860</v>
      </c>
      <c r="C592" s="70" t="s">
        <v>972</v>
      </c>
      <c r="D592" s="70"/>
      <c r="E592" s="70" t="s">
        <v>875</v>
      </c>
      <c r="F592" s="70"/>
      <c r="G592" s="94">
        <v>2</v>
      </c>
      <c r="H592" s="94">
        <v>1</v>
      </c>
      <c r="I592" s="70" t="s">
        <v>860</v>
      </c>
      <c r="J592" s="70"/>
      <c r="K592" s="70"/>
      <c r="L592" s="70"/>
      <c r="M592" s="70">
        <v>0</v>
      </c>
      <c r="N592" s="71">
        <v>43915</v>
      </c>
      <c r="O592" s="72">
        <v>185</v>
      </c>
      <c r="P592" s="71"/>
      <c r="Q592" s="71">
        <f t="shared" si="122"/>
        <v>43915</v>
      </c>
      <c r="R592" s="70">
        <f t="shared" si="121"/>
        <v>2020</v>
      </c>
      <c r="S592" s="70">
        <f t="shared" si="123"/>
        <v>3</v>
      </c>
      <c r="T592" s="70">
        <f t="shared" si="124"/>
        <v>25</v>
      </c>
      <c r="U592" s="70">
        <f t="shared" si="125"/>
        <v>2019</v>
      </c>
      <c r="V592" s="73">
        <v>836955</v>
      </c>
      <c r="W592" s="70"/>
      <c r="X592" s="70"/>
      <c r="Y592" s="73">
        <v>0</v>
      </c>
      <c r="Z592" s="73">
        <f t="shared" si="126"/>
        <v>836955</v>
      </c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3">
        <f t="shared" si="127"/>
        <v>0</v>
      </c>
      <c r="AP592" s="70"/>
      <c r="AQ592" s="74">
        <f t="shared" si="128"/>
        <v>836955</v>
      </c>
      <c r="AR592" s="70" t="s">
        <v>872</v>
      </c>
      <c r="AS592" s="70"/>
      <c r="AT592" s="70"/>
      <c r="AU592" s="70"/>
      <c r="AV592" s="70"/>
      <c r="AW592" s="70"/>
      <c r="AX592" s="70" t="s">
        <v>879</v>
      </c>
      <c r="AY592" s="70"/>
      <c r="AZ592" s="70"/>
      <c r="BA592" s="70"/>
      <c r="BB592" s="70"/>
      <c r="BC592" s="70"/>
      <c r="BD592" s="72">
        <v>185</v>
      </c>
      <c r="BE592" s="70" t="s">
        <v>80</v>
      </c>
      <c r="BF592" s="73"/>
      <c r="BG592" s="70"/>
      <c r="BH592" s="70">
        <f t="shared" si="129"/>
        <v>1</v>
      </c>
      <c r="BI592" s="70" t="s">
        <v>879</v>
      </c>
      <c r="BJ592" s="74">
        <f t="shared" si="130"/>
        <v>0</v>
      </c>
      <c r="BK592" s="70"/>
      <c r="BL592" s="70" t="s">
        <v>1559</v>
      </c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</row>
    <row r="593" spans="1:76" ht="18.75" customHeight="1" x14ac:dyDescent="0.4">
      <c r="A593" s="70">
        <v>612</v>
      </c>
      <c r="B593" s="70" t="s">
        <v>860</v>
      </c>
      <c r="C593" s="70" t="s">
        <v>973</v>
      </c>
      <c r="D593" s="70"/>
      <c r="E593" s="70" t="s">
        <v>875</v>
      </c>
      <c r="F593" s="70"/>
      <c r="G593" s="94">
        <v>2</v>
      </c>
      <c r="H593" s="94">
        <v>1</v>
      </c>
      <c r="I593" s="70" t="s">
        <v>860</v>
      </c>
      <c r="J593" s="70"/>
      <c r="K593" s="70"/>
      <c r="L593" s="70"/>
      <c r="M593" s="70">
        <v>0</v>
      </c>
      <c r="N593" s="71">
        <v>43915</v>
      </c>
      <c r="O593" s="72">
        <v>52</v>
      </c>
      <c r="P593" s="71"/>
      <c r="Q593" s="71">
        <f t="shared" si="122"/>
        <v>43915</v>
      </c>
      <c r="R593" s="70">
        <f t="shared" si="121"/>
        <v>2020</v>
      </c>
      <c r="S593" s="70">
        <f t="shared" si="123"/>
        <v>3</v>
      </c>
      <c r="T593" s="70">
        <f t="shared" si="124"/>
        <v>25</v>
      </c>
      <c r="U593" s="70">
        <f t="shared" si="125"/>
        <v>2019</v>
      </c>
      <c r="V593" s="73">
        <v>182385</v>
      </c>
      <c r="W593" s="70"/>
      <c r="X593" s="70"/>
      <c r="Y593" s="73">
        <v>0</v>
      </c>
      <c r="Z593" s="73">
        <f t="shared" si="126"/>
        <v>182385</v>
      </c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3">
        <f t="shared" si="127"/>
        <v>0</v>
      </c>
      <c r="AP593" s="70"/>
      <c r="AQ593" s="74">
        <f t="shared" si="128"/>
        <v>182385</v>
      </c>
      <c r="AR593" s="70" t="s">
        <v>872</v>
      </c>
      <c r="AS593" s="70"/>
      <c r="AT593" s="70"/>
      <c r="AU593" s="70"/>
      <c r="AV593" s="70"/>
      <c r="AW593" s="70"/>
      <c r="AX593" s="70" t="s">
        <v>879</v>
      </c>
      <c r="AY593" s="70"/>
      <c r="AZ593" s="70"/>
      <c r="BA593" s="70"/>
      <c r="BB593" s="70"/>
      <c r="BC593" s="70"/>
      <c r="BD593" s="72">
        <v>52</v>
      </c>
      <c r="BE593" s="70" t="s">
        <v>80</v>
      </c>
      <c r="BF593" s="73"/>
      <c r="BG593" s="70"/>
      <c r="BH593" s="70">
        <f t="shared" si="129"/>
        <v>1</v>
      </c>
      <c r="BI593" s="70" t="s">
        <v>879</v>
      </c>
      <c r="BJ593" s="74">
        <f t="shared" si="130"/>
        <v>0</v>
      </c>
      <c r="BK593" s="70"/>
      <c r="BL593" s="70" t="s">
        <v>1560</v>
      </c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</row>
    <row r="594" spans="1:76" ht="18.75" customHeight="1" x14ac:dyDescent="0.4">
      <c r="A594" s="70">
        <v>613</v>
      </c>
      <c r="B594" s="70" t="s">
        <v>860</v>
      </c>
      <c r="C594" s="70" t="s">
        <v>974</v>
      </c>
      <c r="D594" s="70"/>
      <c r="E594" s="70" t="s">
        <v>875</v>
      </c>
      <c r="F594" s="70"/>
      <c r="G594" s="94">
        <v>2</v>
      </c>
      <c r="H594" s="94">
        <v>1</v>
      </c>
      <c r="I594" s="70" t="s">
        <v>860</v>
      </c>
      <c r="J594" s="70"/>
      <c r="K594" s="70"/>
      <c r="L594" s="70"/>
      <c r="M594" s="70">
        <v>0</v>
      </c>
      <c r="N594" s="71">
        <v>43920</v>
      </c>
      <c r="O594" s="72">
        <v>264</v>
      </c>
      <c r="P594" s="71"/>
      <c r="Q594" s="71">
        <f t="shared" si="122"/>
        <v>43920</v>
      </c>
      <c r="R594" s="70">
        <f t="shared" si="121"/>
        <v>2020</v>
      </c>
      <c r="S594" s="70">
        <f t="shared" si="123"/>
        <v>3</v>
      </c>
      <c r="T594" s="70">
        <f t="shared" si="124"/>
        <v>30</v>
      </c>
      <c r="U594" s="70">
        <f t="shared" si="125"/>
        <v>2019</v>
      </c>
      <c r="V594" s="73">
        <v>925925</v>
      </c>
      <c r="W594" s="70"/>
      <c r="X594" s="70"/>
      <c r="Y594" s="73">
        <v>0</v>
      </c>
      <c r="Z594" s="73">
        <f t="shared" si="126"/>
        <v>925925</v>
      </c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3">
        <f t="shared" si="127"/>
        <v>0</v>
      </c>
      <c r="AP594" s="70"/>
      <c r="AQ594" s="74">
        <f t="shared" si="128"/>
        <v>925925</v>
      </c>
      <c r="AR594" s="70" t="s">
        <v>872</v>
      </c>
      <c r="AS594" s="70"/>
      <c r="AT594" s="70"/>
      <c r="AU594" s="70"/>
      <c r="AV594" s="70"/>
      <c r="AW594" s="70"/>
      <c r="AX594" s="70" t="s">
        <v>879</v>
      </c>
      <c r="AY594" s="70"/>
      <c r="AZ594" s="70"/>
      <c r="BA594" s="70"/>
      <c r="BB594" s="70"/>
      <c r="BC594" s="70"/>
      <c r="BD594" s="72">
        <v>264</v>
      </c>
      <c r="BE594" s="70" t="s">
        <v>80</v>
      </c>
      <c r="BF594" s="73"/>
      <c r="BG594" s="70"/>
      <c r="BH594" s="70">
        <f t="shared" si="129"/>
        <v>1</v>
      </c>
      <c r="BI594" s="70" t="s">
        <v>879</v>
      </c>
      <c r="BJ594" s="74">
        <f t="shared" si="130"/>
        <v>0</v>
      </c>
      <c r="BK594" s="70"/>
      <c r="BL594" s="70" t="s">
        <v>1561</v>
      </c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</row>
    <row r="595" spans="1:76" ht="18.75" customHeight="1" x14ac:dyDescent="0.4">
      <c r="A595" s="70">
        <v>614</v>
      </c>
      <c r="B595" s="70" t="s">
        <v>860</v>
      </c>
      <c r="C595" s="70" t="s">
        <v>975</v>
      </c>
      <c r="D595" s="70"/>
      <c r="E595" s="70" t="s">
        <v>875</v>
      </c>
      <c r="F595" s="70"/>
      <c r="G595" s="94">
        <v>2</v>
      </c>
      <c r="H595" s="94">
        <v>1</v>
      </c>
      <c r="I595" s="70" t="s">
        <v>860</v>
      </c>
      <c r="J595" s="70"/>
      <c r="K595" s="70"/>
      <c r="L595" s="70"/>
      <c r="M595" s="70">
        <v>0</v>
      </c>
      <c r="N595" s="71">
        <v>43920</v>
      </c>
      <c r="O595" s="72">
        <v>2.0299999999999998</v>
      </c>
      <c r="P595" s="71"/>
      <c r="Q595" s="71">
        <f t="shared" si="122"/>
        <v>43920</v>
      </c>
      <c r="R595" s="70">
        <f t="shared" si="121"/>
        <v>2020</v>
      </c>
      <c r="S595" s="70">
        <f t="shared" si="123"/>
        <v>3</v>
      </c>
      <c r="T595" s="70">
        <f t="shared" si="124"/>
        <v>30</v>
      </c>
      <c r="U595" s="70">
        <f t="shared" si="125"/>
        <v>2019</v>
      </c>
      <c r="V595" s="73">
        <v>11165</v>
      </c>
      <c r="W595" s="70"/>
      <c r="X595" s="70"/>
      <c r="Y595" s="73">
        <v>0</v>
      </c>
      <c r="Z595" s="73">
        <f t="shared" si="126"/>
        <v>11165</v>
      </c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3">
        <f t="shared" si="127"/>
        <v>0</v>
      </c>
      <c r="AP595" s="70"/>
      <c r="AQ595" s="74">
        <f t="shared" si="128"/>
        <v>11165</v>
      </c>
      <c r="AR595" s="70" t="s">
        <v>872</v>
      </c>
      <c r="AS595" s="70"/>
      <c r="AT595" s="70"/>
      <c r="AU595" s="70"/>
      <c r="AV595" s="70"/>
      <c r="AW595" s="70"/>
      <c r="AX595" s="70" t="s">
        <v>879</v>
      </c>
      <c r="AY595" s="70"/>
      <c r="AZ595" s="70"/>
      <c r="BA595" s="70"/>
      <c r="BB595" s="70"/>
      <c r="BC595" s="70"/>
      <c r="BD595" s="72">
        <v>2.0299999999999998</v>
      </c>
      <c r="BE595" s="70" t="s">
        <v>80</v>
      </c>
      <c r="BF595" s="73"/>
      <c r="BG595" s="70"/>
      <c r="BH595" s="70">
        <f t="shared" si="129"/>
        <v>1</v>
      </c>
      <c r="BI595" s="70" t="s">
        <v>879</v>
      </c>
      <c r="BJ595" s="74">
        <f t="shared" si="130"/>
        <v>0</v>
      </c>
      <c r="BK595" s="70"/>
      <c r="BL595" s="70" t="s">
        <v>1562</v>
      </c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</row>
    <row r="596" spans="1:76" ht="18.75" customHeight="1" x14ac:dyDescent="0.4">
      <c r="A596" s="70">
        <v>615</v>
      </c>
      <c r="B596" s="70" t="s">
        <v>860</v>
      </c>
      <c r="C596" s="70" t="s">
        <v>976</v>
      </c>
      <c r="D596" s="70"/>
      <c r="E596" s="70" t="s">
        <v>875</v>
      </c>
      <c r="F596" s="70"/>
      <c r="G596" s="94">
        <v>2</v>
      </c>
      <c r="H596" s="94">
        <v>1</v>
      </c>
      <c r="I596" s="70" t="s">
        <v>860</v>
      </c>
      <c r="J596" s="70"/>
      <c r="K596" s="70"/>
      <c r="L596" s="70"/>
      <c r="M596" s="70">
        <v>0</v>
      </c>
      <c r="N596" s="71">
        <v>43920</v>
      </c>
      <c r="O596" s="72">
        <v>10</v>
      </c>
      <c r="P596" s="71"/>
      <c r="Q596" s="71">
        <f t="shared" si="122"/>
        <v>43920</v>
      </c>
      <c r="R596" s="70">
        <f t="shared" si="121"/>
        <v>2020</v>
      </c>
      <c r="S596" s="70">
        <f t="shared" si="123"/>
        <v>3</v>
      </c>
      <c r="T596" s="70">
        <f t="shared" si="124"/>
        <v>30</v>
      </c>
      <c r="U596" s="70">
        <f t="shared" si="125"/>
        <v>2019</v>
      </c>
      <c r="V596" s="73">
        <v>60005</v>
      </c>
      <c r="W596" s="70"/>
      <c r="X596" s="70"/>
      <c r="Y596" s="73">
        <v>0</v>
      </c>
      <c r="Z596" s="73">
        <f t="shared" si="126"/>
        <v>60005</v>
      </c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3">
        <f t="shared" si="127"/>
        <v>0</v>
      </c>
      <c r="AP596" s="70"/>
      <c r="AQ596" s="74">
        <f t="shared" si="128"/>
        <v>60005</v>
      </c>
      <c r="AR596" s="70" t="s">
        <v>872</v>
      </c>
      <c r="AS596" s="70"/>
      <c r="AT596" s="70"/>
      <c r="AU596" s="70"/>
      <c r="AV596" s="70"/>
      <c r="AW596" s="70"/>
      <c r="AX596" s="70" t="s">
        <v>879</v>
      </c>
      <c r="AY596" s="70"/>
      <c r="AZ596" s="70"/>
      <c r="BA596" s="70"/>
      <c r="BB596" s="70"/>
      <c r="BC596" s="70"/>
      <c r="BD596" s="72">
        <v>10</v>
      </c>
      <c r="BE596" s="70" t="s">
        <v>80</v>
      </c>
      <c r="BF596" s="73"/>
      <c r="BG596" s="70"/>
      <c r="BH596" s="70">
        <f t="shared" si="129"/>
        <v>1</v>
      </c>
      <c r="BI596" s="70" t="s">
        <v>879</v>
      </c>
      <c r="BJ596" s="74">
        <f t="shared" si="130"/>
        <v>0</v>
      </c>
      <c r="BK596" s="70"/>
      <c r="BL596" s="70" t="s">
        <v>1563</v>
      </c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</row>
    <row r="597" spans="1:76" ht="18.75" customHeight="1" x14ac:dyDescent="0.4">
      <c r="A597" s="70">
        <v>616</v>
      </c>
      <c r="B597" s="70" t="s">
        <v>860</v>
      </c>
      <c r="C597" s="70" t="s">
        <v>977</v>
      </c>
      <c r="D597" s="70"/>
      <c r="E597" s="70" t="s">
        <v>875</v>
      </c>
      <c r="F597" s="70"/>
      <c r="G597" s="94">
        <v>2</v>
      </c>
      <c r="H597" s="94">
        <v>1</v>
      </c>
      <c r="I597" s="70" t="s">
        <v>860</v>
      </c>
      <c r="J597" s="70"/>
      <c r="K597" s="70"/>
      <c r="L597" s="70"/>
      <c r="M597" s="70">
        <v>0</v>
      </c>
      <c r="N597" s="71">
        <v>43920</v>
      </c>
      <c r="O597" s="72">
        <v>58</v>
      </c>
      <c r="P597" s="71"/>
      <c r="Q597" s="71">
        <f t="shared" si="122"/>
        <v>43920</v>
      </c>
      <c r="R597" s="70">
        <f t="shared" si="121"/>
        <v>2020</v>
      </c>
      <c r="S597" s="70">
        <f t="shared" si="123"/>
        <v>3</v>
      </c>
      <c r="T597" s="70">
        <f t="shared" si="124"/>
        <v>30</v>
      </c>
      <c r="U597" s="70">
        <f t="shared" si="125"/>
        <v>2019</v>
      </c>
      <c r="V597" s="73">
        <v>204960</v>
      </c>
      <c r="W597" s="70"/>
      <c r="X597" s="70"/>
      <c r="Y597" s="73">
        <v>0</v>
      </c>
      <c r="Z597" s="73">
        <f t="shared" si="126"/>
        <v>204960</v>
      </c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3">
        <f t="shared" si="127"/>
        <v>0</v>
      </c>
      <c r="AP597" s="70"/>
      <c r="AQ597" s="74">
        <f t="shared" si="128"/>
        <v>204960</v>
      </c>
      <c r="AR597" s="70" t="s">
        <v>872</v>
      </c>
      <c r="AS597" s="70"/>
      <c r="AT597" s="70"/>
      <c r="AU597" s="70"/>
      <c r="AV597" s="70"/>
      <c r="AW597" s="70"/>
      <c r="AX597" s="70" t="s">
        <v>879</v>
      </c>
      <c r="AY597" s="70"/>
      <c r="AZ597" s="70"/>
      <c r="BA597" s="70"/>
      <c r="BB597" s="70"/>
      <c r="BC597" s="70"/>
      <c r="BD597" s="72">
        <v>58</v>
      </c>
      <c r="BE597" s="70" t="s">
        <v>80</v>
      </c>
      <c r="BF597" s="73"/>
      <c r="BG597" s="70"/>
      <c r="BH597" s="70">
        <f t="shared" si="129"/>
        <v>1</v>
      </c>
      <c r="BI597" s="70" t="s">
        <v>879</v>
      </c>
      <c r="BJ597" s="74">
        <f t="shared" si="130"/>
        <v>0</v>
      </c>
      <c r="BK597" s="70"/>
      <c r="BL597" s="70" t="s">
        <v>1564</v>
      </c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</row>
    <row r="598" spans="1:76" ht="18.75" customHeight="1" x14ac:dyDescent="0.4">
      <c r="A598" s="70">
        <v>617</v>
      </c>
      <c r="B598" s="70" t="s">
        <v>860</v>
      </c>
      <c r="C598" s="70" t="s">
        <v>978</v>
      </c>
      <c r="D598" s="70"/>
      <c r="E598" s="70" t="s">
        <v>875</v>
      </c>
      <c r="F598" s="70"/>
      <c r="G598" s="94">
        <v>2</v>
      </c>
      <c r="H598" s="94">
        <v>1</v>
      </c>
      <c r="I598" s="70" t="s">
        <v>860</v>
      </c>
      <c r="J598" s="70"/>
      <c r="K598" s="70"/>
      <c r="L598" s="70"/>
      <c r="M598" s="70">
        <v>0</v>
      </c>
      <c r="N598" s="71">
        <v>43920</v>
      </c>
      <c r="O598" s="72">
        <v>81</v>
      </c>
      <c r="P598" s="71"/>
      <c r="Q598" s="71">
        <f t="shared" si="122"/>
        <v>43920</v>
      </c>
      <c r="R598" s="70">
        <f t="shared" si="121"/>
        <v>2020</v>
      </c>
      <c r="S598" s="70">
        <f t="shared" si="123"/>
        <v>3</v>
      </c>
      <c r="T598" s="70">
        <f t="shared" si="124"/>
        <v>30</v>
      </c>
      <c r="U598" s="70">
        <f t="shared" si="125"/>
        <v>2019</v>
      </c>
      <c r="V598" s="73">
        <v>285250</v>
      </c>
      <c r="W598" s="70"/>
      <c r="X598" s="70"/>
      <c r="Y598" s="73">
        <v>0</v>
      </c>
      <c r="Z598" s="73">
        <f t="shared" si="126"/>
        <v>285250</v>
      </c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3">
        <f t="shared" si="127"/>
        <v>0</v>
      </c>
      <c r="AP598" s="70"/>
      <c r="AQ598" s="74">
        <f t="shared" si="128"/>
        <v>285250</v>
      </c>
      <c r="AR598" s="70" t="s">
        <v>872</v>
      </c>
      <c r="AS598" s="70"/>
      <c r="AT598" s="70"/>
      <c r="AU598" s="70"/>
      <c r="AV598" s="70"/>
      <c r="AW598" s="70"/>
      <c r="AX598" s="70" t="s">
        <v>879</v>
      </c>
      <c r="AY598" s="70"/>
      <c r="AZ598" s="70"/>
      <c r="BA598" s="70"/>
      <c r="BB598" s="70"/>
      <c r="BC598" s="70"/>
      <c r="BD598" s="72">
        <v>81</v>
      </c>
      <c r="BE598" s="70" t="s">
        <v>80</v>
      </c>
      <c r="BF598" s="73"/>
      <c r="BG598" s="70"/>
      <c r="BH598" s="70">
        <f t="shared" si="129"/>
        <v>1</v>
      </c>
      <c r="BI598" s="70" t="s">
        <v>879</v>
      </c>
      <c r="BJ598" s="74">
        <f t="shared" si="130"/>
        <v>0</v>
      </c>
      <c r="BK598" s="70"/>
      <c r="BL598" s="70" t="s">
        <v>1565</v>
      </c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</row>
    <row r="599" spans="1:76" ht="18.75" customHeight="1" x14ac:dyDescent="0.4">
      <c r="A599" s="70">
        <v>618</v>
      </c>
      <c r="B599" s="70" t="s">
        <v>2590</v>
      </c>
      <c r="C599" s="70" t="s">
        <v>2593</v>
      </c>
      <c r="D599" s="70"/>
      <c r="E599" s="70" t="s">
        <v>875</v>
      </c>
      <c r="F599" s="70"/>
      <c r="G599" s="94">
        <v>2</v>
      </c>
      <c r="H599" s="94">
        <v>1</v>
      </c>
      <c r="I599" s="70" t="s">
        <v>2590</v>
      </c>
      <c r="J599" s="70"/>
      <c r="K599" s="70"/>
      <c r="L599" s="70"/>
      <c r="M599" s="70">
        <v>0</v>
      </c>
      <c r="N599" s="71">
        <v>44127</v>
      </c>
      <c r="O599" s="78">
        <v>41</v>
      </c>
      <c r="P599" s="71"/>
      <c r="Q599" s="71">
        <f t="shared" si="122"/>
        <v>44127</v>
      </c>
      <c r="R599" s="70">
        <f t="shared" si="121"/>
        <v>2020</v>
      </c>
      <c r="S599" s="70">
        <f t="shared" si="123"/>
        <v>10</v>
      </c>
      <c r="T599" s="70">
        <f t="shared" si="124"/>
        <v>23</v>
      </c>
      <c r="U599" s="70">
        <f t="shared" si="125"/>
        <v>2020</v>
      </c>
      <c r="V599" s="73">
        <v>1</v>
      </c>
      <c r="W599" s="70"/>
      <c r="X599" s="70" t="s">
        <v>2588</v>
      </c>
      <c r="Y599" s="73">
        <v>0</v>
      </c>
      <c r="Z599" s="73">
        <f t="shared" si="126"/>
        <v>1</v>
      </c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3">
        <f t="shared" si="127"/>
        <v>0</v>
      </c>
      <c r="AP599" s="70"/>
      <c r="AQ599" s="74">
        <f t="shared" si="128"/>
        <v>1</v>
      </c>
      <c r="AR599" s="70" t="s">
        <v>872</v>
      </c>
      <c r="AS599" s="70"/>
      <c r="AT599" s="70"/>
      <c r="AU599" s="70"/>
      <c r="AV599" s="70"/>
      <c r="AW599" s="70"/>
      <c r="AX599" s="70" t="s">
        <v>100</v>
      </c>
      <c r="AY599" s="70"/>
      <c r="AZ599" s="70"/>
      <c r="BA599" s="70"/>
      <c r="BB599" s="70"/>
      <c r="BC599" s="70"/>
      <c r="BD599" s="78">
        <v>41</v>
      </c>
      <c r="BE599" s="70" t="s">
        <v>80</v>
      </c>
      <c r="BF599" s="73"/>
      <c r="BG599" s="70" t="s">
        <v>2586</v>
      </c>
      <c r="BH599" s="70">
        <f t="shared" si="129"/>
        <v>0</v>
      </c>
      <c r="BI599" s="70" t="s">
        <v>100</v>
      </c>
      <c r="BJ599" s="74">
        <f t="shared" si="130"/>
        <v>0</v>
      </c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</row>
    <row r="600" spans="1:76" ht="18.75" customHeight="1" x14ac:dyDescent="0.4">
      <c r="A600" s="70">
        <v>619</v>
      </c>
      <c r="B600" s="70" t="s">
        <v>2592</v>
      </c>
      <c r="C600" s="70" t="s">
        <v>2594</v>
      </c>
      <c r="D600" s="70"/>
      <c r="E600" s="70" t="s">
        <v>875</v>
      </c>
      <c r="F600" s="70"/>
      <c r="G600" s="94">
        <v>2</v>
      </c>
      <c r="H600" s="94">
        <v>1</v>
      </c>
      <c r="I600" s="70" t="s">
        <v>2592</v>
      </c>
      <c r="J600" s="70"/>
      <c r="K600" s="70"/>
      <c r="L600" s="70"/>
      <c r="M600" s="70">
        <v>0</v>
      </c>
      <c r="N600" s="71">
        <v>43973</v>
      </c>
      <c r="O600" s="78">
        <v>162</v>
      </c>
      <c r="P600" s="71"/>
      <c r="Q600" s="71">
        <f t="shared" si="122"/>
        <v>43973</v>
      </c>
      <c r="R600" s="70">
        <f t="shared" si="121"/>
        <v>2020</v>
      </c>
      <c r="S600" s="70">
        <f t="shared" si="123"/>
        <v>5</v>
      </c>
      <c r="T600" s="70">
        <f t="shared" si="124"/>
        <v>22</v>
      </c>
      <c r="U600" s="70">
        <f t="shared" si="125"/>
        <v>2020</v>
      </c>
      <c r="V600" s="73">
        <v>472294.00000000006</v>
      </c>
      <c r="W600" s="70"/>
      <c r="X600" s="70" t="s">
        <v>2589</v>
      </c>
      <c r="Y600" s="73">
        <v>0</v>
      </c>
      <c r="Z600" s="73">
        <f t="shared" si="126"/>
        <v>472294.00000000006</v>
      </c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3">
        <f t="shared" si="127"/>
        <v>0</v>
      </c>
      <c r="AP600" s="70"/>
      <c r="AQ600" s="74">
        <f t="shared" si="128"/>
        <v>472294.00000000006</v>
      </c>
      <c r="AR600" s="70" t="s">
        <v>872</v>
      </c>
      <c r="AS600" s="70"/>
      <c r="AT600" s="70"/>
      <c r="AU600" s="70"/>
      <c r="AV600" s="70"/>
      <c r="AW600" s="70"/>
      <c r="AX600" s="70" t="s">
        <v>100</v>
      </c>
      <c r="AY600" s="70"/>
      <c r="AZ600" s="70"/>
      <c r="BA600" s="70"/>
      <c r="BB600" s="70"/>
      <c r="BC600" s="70"/>
      <c r="BD600" s="78">
        <v>162</v>
      </c>
      <c r="BE600" s="70" t="s">
        <v>80</v>
      </c>
      <c r="BF600" s="73"/>
      <c r="BG600" s="70" t="s">
        <v>104</v>
      </c>
      <c r="BH600" s="70">
        <f t="shared" si="129"/>
        <v>0</v>
      </c>
      <c r="BI600" s="70" t="s">
        <v>100</v>
      </c>
      <c r="BJ600" s="74">
        <f t="shared" si="130"/>
        <v>0</v>
      </c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</row>
    <row r="601" spans="1:76" ht="18.75" customHeight="1" x14ac:dyDescent="0.4">
      <c r="A601" s="70">
        <v>620</v>
      </c>
      <c r="B601" s="70" t="s">
        <v>2592</v>
      </c>
      <c r="C601" s="70" t="s">
        <v>2595</v>
      </c>
      <c r="D601" s="70"/>
      <c r="E601" s="70" t="s">
        <v>875</v>
      </c>
      <c r="F601" s="70"/>
      <c r="G601" s="94">
        <v>2</v>
      </c>
      <c r="H601" s="94">
        <v>1</v>
      </c>
      <c r="I601" s="70" t="s">
        <v>2592</v>
      </c>
      <c r="J601" s="70"/>
      <c r="K601" s="70"/>
      <c r="L601" s="70"/>
      <c r="M601" s="70">
        <v>0</v>
      </c>
      <c r="N601" s="71">
        <v>43973</v>
      </c>
      <c r="O601" s="78">
        <v>79</v>
      </c>
      <c r="P601" s="71"/>
      <c r="Q601" s="71">
        <f t="shared" si="122"/>
        <v>43973</v>
      </c>
      <c r="R601" s="70">
        <f t="shared" si="121"/>
        <v>2020</v>
      </c>
      <c r="S601" s="70">
        <f t="shared" si="123"/>
        <v>5</v>
      </c>
      <c r="T601" s="70">
        <f t="shared" si="124"/>
        <v>22</v>
      </c>
      <c r="U601" s="70">
        <f t="shared" si="125"/>
        <v>2020</v>
      </c>
      <c r="V601" s="73">
        <v>230608</v>
      </c>
      <c r="W601" s="70"/>
      <c r="X601" s="70" t="s">
        <v>2589</v>
      </c>
      <c r="Y601" s="73">
        <v>0</v>
      </c>
      <c r="Z601" s="73">
        <f t="shared" si="126"/>
        <v>230608</v>
      </c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3">
        <f t="shared" si="127"/>
        <v>0</v>
      </c>
      <c r="AP601" s="70"/>
      <c r="AQ601" s="74">
        <f t="shared" si="128"/>
        <v>230608</v>
      </c>
      <c r="AR601" s="70" t="s">
        <v>872</v>
      </c>
      <c r="AS601" s="70"/>
      <c r="AT601" s="70"/>
      <c r="AU601" s="70"/>
      <c r="AV601" s="70"/>
      <c r="AW601" s="70"/>
      <c r="AX601" s="70" t="s">
        <v>100</v>
      </c>
      <c r="AY601" s="70"/>
      <c r="AZ601" s="70"/>
      <c r="BA601" s="70"/>
      <c r="BB601" s="70"/>
      <c r="BC601" s="70"/>
      <c r="BD601" s="78">
        <v>79</v>
      </c>
      <c r="BE601" s="70" t="s">
        <v>80</v>
      </c>
      <c r="BF601" s="73"/>
      <c r="BG601" s="70" t="s">
        <v>104</v>
      </c>
      <c r="BH601" s="70">
        <f t="shared" si="129"/>
        <v>0</v>
      </c>
      <c r="BI601" s="70" t="s">
        <v>100</v>
      </c>
      <c r="BJ601" s="74">
        <f t="shared" si="130"/>
        <v>0</v>
      </c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</row>
    <row r="602" spans="1:76" ht="18.75" customHeight="1" x14ac:dyDescent="0.4">
      <c r="A602" s="70">
        <v>621</v>
      </c>
      <c r="B602" s="70" t="s">
        <v>2592</v>
      </c>
      <c r="C602" s="70" t="s">
        <v>2596</v>
      </c>
      <c r="D602" s="70"/>
      <c r="E602" s="70" t="s">
        <v>875</v>
      </c>
      <c r="F602" s="70"/>
      <c r="G602" s="94">
        <v>2</v>
      </c>
      <c r="H602" s="94">
        <v>1</v>
      </c>
      <c r="I602" s="70" t="s">
        <v>2592</v>
      </c>
      <c r="J602" s="70"/>
      <c r="K602" s="70"/>
      <c r="L602" s="70"/>
      <c r="M602" s="70">
        <v>0</v>
      </c>
      <c r="N602" s="71">
        <v>44167</v>
      </c>
      <c r="O602" s="78">
        <v>230</v>
      </c>
      <c r="P602" s="71"/>
      <c r="Q602" s="71">
        <f t="shared" si="122"/>
        <v>44167</v>
      </c>
      <c r="R602" s="70">
        <f t="shared" si="121"/>
        <v>2020</v>
      </c>
      <c r="S602" s="70">
        <f t="shared" si="123"/>
        <v>12</v>
      </c>
      <c r="T602" s="70">
        <f t="shared" si="124"/>
        <v>2</v>
      </c>
      <c r="U602" s="70">
        <f t="shared" si="125"/>
        <v>2020</v>
      </c>
      <c r="V602" s="73">
        <v>54758</v>
      </c>
      <c r="W602" s="70"/>
      <c r="X602" s="70" t="s">
        <v>2589</v>
      </c>
      <c r="Y602" s="73">
        <v>0</v>
      </c>
      <c r="Z602" s="73">
        <f t="shared" si="126"/>
        <v>54758</v>
      </c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3">
        <f t="shared" si="127"/>
        <v>0</v>
      </c>
      <c r="AP602" s="70"/>
      <c r="AQ602" s="74">
        <f t="shared" si="128"/>
        <v>54758</v>
      </c>
      <c r="AR602" s="70" t="s">
        <v>872</v>
      </c>
      <c r="AS602" s="70"/>
      <c r="AT602" s="70"/>
      <c r="AU602" s="70"/>
      <c r="AV602" s="70"/>
      <c r="AW602" s="70"/>
      <c r="AX602" s="70" t="s">
        <v>100</v>
      </c>
      <c r="AY602" s="70"/>
      <c r="AZ602" s="70"/>
      <c r="BA602" s="70"/>
      <c r="BB602" s="70"/>
      <c r="BC602" s="70"/>
      <c r="BD602" s="78">
        <v>230</v>
      </c>
      <c r="BE602" s="70" t="s">
        <v>80</v>
      </c>
      <c r="BF602" s="73"/>
      <c r="BG602" s="70" t="s">
        <v>104</v>
      </c>
      <c r="BH602" s="70">
        <f t="shared" si="129"/>
        <v>0</v>
      </c>
      <c r="BI602" s="70" t="s">
        <v>100</v>
      </c>
      <c r="BJ602" s="74">
        <f t="shared" si="130"/>
        <v>0</v>
      </c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</row>
    <row r="603" spans="1:76" ht="18.75" customHeight="1" x14ac:dyDescent="0.4">
      <c r="A603" s="70">
        <v>622</v>
      </c>
      <c r="B603" s="70" t="s">
        <v>2592</v>
      </c>
      <c r="C603" s="70" t="s">
        <v>2596</v>
      </c>
      <c r="D603" s="70"/>
      <c r="E603" s="70" t="s">
        <v>875</v>
      </c>
      <c r="F603" s="70"/>
      <c r="G603" s="94">
        <v>2</v>
      </c>
      <c r="H603" s="94">
        <v>1</v>
      </c>
      <c r="I603" s="70" t="s">
        <v>2592</v>
      </c>
      <c r="J603" s="70"/>
      <c r="K603" s="70"/>
      <c r="L603" s="70"/>
      <c r="M603" s="70">
        <v>0</v>
      </c>
      <c r="N603" s="71">
        <v>44167</v>
      </c>
      <c r="O603" s="78">
        <v>230</v>
      </c>
      <c r="P603" s="71"/>
      <c r="Q603" s="71">
        <f t="shared" si="122"/>
        <v>44167</v>
      </c>
      <c r="R603" s="70">
        <f t="shared" si="121"/>
        <v>2020</v>
      </c>
      <c r="S603" s="70">
        <f t="shared" si="123"/>
        <v>12</v>
      </c>
      <c r="T603" s="70">
        <f t="shared" si="124"/>
        <v>2</v>
      </c>
      <c r="U603" s="70">
        <f t="shared" si="125"/>
        <v>2020</v>
      </c>
      <c r="V603" s="73">
        <v>109516</v>
      </c>
      <c r="W603" s="70"/>
      <c r="X603" s="70" t="s">
        <v>2589</v>
      </c>
      <c r="Y603" s="73">
        <v>0</v>
      </c>
      <c r="Z603" s="73">
        <f t="shared" si="126"/>
        <v>109516</v>
      </c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3">
        <f t="shared" si="127"/>
        <v>0</v>
      </c>
      <c r="AP603" s="70"/>
      <c r="AQ603" s="74">
        <f t="shared" si="128"/>
        <v>109516</v>
      </c>
      <c r="AR603" s="70" t="s">
        <v>872</v>
      </c>
      <c r="AS603" s="70"/>
      <c r="AT603" s="70"/>
      <c r="AU603" s="70"/>
      <c r="AV603" s="70"/>
      <c r="AW603" s="70"/>
      <c r="AX603" s="70" t="s">
        <v>100</v>
      </c>
      <c r="AY603" s="70"/>
      <c r="AZ603" s="70"/>
      <c r="BA603" s="70"/>
      <c r="BB603" s="70"/>
      <c r="BC603" s="70"/>
      <c r="BD603" s="78">
        <v>230</v>
      </c>
      <c r="BE603" s="70" t="s">
        <v>80</v>
      </c>
      <c r="BF603" s="73"/>
      <c r="BG603" s="70" t="s">
        <v>104</v>
      </c>
      <c r="BH603" s="70">
        <f t="shared" si="129"/>
        <v>0</v>
      </c>
      <c r="BI603" s="70" t="s">
        <v>100</v>
      </c>
      <c r="BJ603" s="74">
        <f t="shared" si="130"/>
        <v>0</v>
      </c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</row>
    <row r="604" spans="1:76" ht="18.75" customHeight="1" x14ac:dyDescent="0.4">
      <c r="A604" s="70">
        <v>623</v>
      </c>
      <c r="B604" s="70" t="s">
        <v>2592</v>
      </c>
      <c r="C604" s="70" t="s">
        <v>2596</v>
      </c>
      <c r="D604" s="70"/>
      <c r="E604" s="70" t="s">
        <v>875</v>
      </c>
      <c r="F604" s="70"/>
      <c r="G604" s="94">
        <v>2</v>
      </c>
      <c r="H604" s="94">
        <v>1</v>
      </c>
      <c r="I604" s="70" t="s">
        <v>2592</v>
      </c>
      <c r="J604" s="70"/>
      <c r="K604" s="70"/>
      <c r="L604" s="70"/>
      <c r="M604" s="70">
        <v>0</v>
      </c>
      <c r="N604" s="71">
        <v>44167</v>
      </c>
      <c r="O604" s="78">
        <v>230</v>
      </c>
      <c r="P604" s="71"/>
      <c r="Q604" s="71">
        <f t="shared" si="122"/>
        <v>44167</v>
      </c>
      <c r="R604" s="70">
        <f t="shared" si="121"/>
        <v>2020</v>
      </c>
      <c r="S604" s="70">
        <f t="shared" si="123"/>
        <v>12</v>
      </c>
      <c r="T604" s="70">
        <f t="shared" si="124"/>
        <v>2</v>
      </c>
      <c r="U604" s="70">
        <f t="shared" si="125"/>
        <v>2020</v>
      </c>
      <c r="V604" s="73">
        <v>109516</v>
      </c>
      <c r="W604" s="70"/>
      <c r="X604" s="70" t="s">
        <v>2589</v>
      </c>
      <c r="Y604" s="73">
        <v>0</v>
      </c>
      <c r="Z604" s="73">
        <f t="shared" si="126"/>
        <v>109516</v>
      </c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3">
        <f t="shared" si="127"/>
        <v>0</v>
      </c>
      <c r="AP604" s="70"/>
      <c r="AQ604" s="74">
        <f t="shared" si="128"/>
        <v>109516</v>
      </c>
      <c r="AR604" s="70" t="s">
        <v>872</v>
      </c>
      <c r="AS604" s="70"/>
      <c r="AT604" s="70"/>
      <c r="AU604" s="70"/>
      <c r="AV604" s="70"/>
      <c r="AW604" s="70"/>
      <c r="AX604" s="70" t="s">
        <v>100</v>
      </c>
      <c r="AY604" s="70"/>
      <c r="AZ604" s="70"/>
      <c r="BA604" s="70"/>
      <c r="BB604" s="70"/>
      <c r="BC604" s="70"/>
      <c r="BD604" s="78">
        <v>230</v>
      </c>
      <c r="BE604" s="70" t="s">
        <v>80</v>
      </c>
      <c r="BF604" s="73"/>
      <c r="BG604" s="70" t="s">
        <v>104</v>
      </c>
      <c r="BH604" s="70">
        <f t="shared" si="129"/>
        <v>0</v>
      </c>
      <c r="BI604" s="70" t="s">
        <v>100</v>
      </c>
      <c r="BJ604" s="74">
        <f t="shared" si="130"/>
        <v>0</v>
      </c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</row>
    <row r="605" spans="1:76" ht="18.75" customHeight="1" x14ac:dyDescent="0.4">
      <c r="A605" s="70">
        <v>624</v>
      </c>
      <c r="B605" s="70" t="s">
        <v>2592</v>
      </c>
      <c r="C605" s="70" t="s">
        <v>2596</v>
      </c>
      <c r="D605" s="70"/>
      <c r="E605" s="70" t="s">
        <v>875</v>
      </c>
      <c r="F605" s="70"/>
      <c r="G605" s="94">
        <v>2</v>
      </c>
      <c r="H605" s="94">
        <v>1</v>
      </c>
      <c r="I605" s="70" t="s">
        <v>2592</v>
      </c>
      <c r="J605" s="70"/>
      <c r="K605" s="70"/>
      <c r="L605" s="70"/>
      <c r="M605" s="70">
        <v>0</v>
      </c>
      <c r="N605" s="71">
        <v>44167</v>
      </c>
      <c r="O605" s="78">
        <v>230</v>
      </c>
      <c r="P605" s="71"/>
      <c r="Q605" s="71">
        <f t="shared" si="122"/>
        <v>44167</v>
      </c>
      <c r="R605" s="70">
        <f t="shared" si="121"/>
        <v>2020</v>
      </c>
      <c r="S605" s="70">
        <f t="shared" si="123"/>
        <v>12</v>
      </c>
      <c r="T605" s="70">
        <f t="shared" si="124"/>
        <v>2</v>
      </c>
      <c r="U605" s="70">
        <f t="shared" si="125"/>
        <v>2020</v>
      </c>
      <c r="V605" s="73">
        <v>54758</v>
      </c>
      <c r="W605" s="70"/>
      <c r="X605" s="70" t="s">
        <v>2589</v>
      </c>
      <c r="Y605" s="73">
        <v>0</v>
      </c>
      <c r="Z605" s="73">
        <f t="shared" si="126"/>
        <v>54758</v>
      </c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3">
        <f t="shared" si="127"/>
        <v>0</v>
      </c>
      <c r="AP605" s="70"/>
      <c r="AQ605" s="74">
        <f t="shared" si="128"/>
        <v>54758</v>
      </c>
      <c r="AR605" s="70" t="s">
        <v>872</v>
      </c>
      <c r="AS605" s="70"/>
      <c r="AT605" s="70"/>
      <c r="AU605" s="70"/>
      <c r="AV605" s="70"/>
      <c r="AW605" s="70"/>
      <c r="AX605" s="70" t="s">
        <v>100</v>
      </c>
      <c r="AY605" s="70"/>
      <c r="AZ605" s="70"/>
      <c r="BA605" s="70"/>
      <c r="BB605" s="70"/>
      <c r="BC605" s="70"/>
      <c r="BD605" s="78">
        <v>230</v>
      </c>
      <c r="BE605" s="70" t="s">
        <v>80</v>
      </c>
      <c r="BF605" s="73"/>
      <c r="BG605" s="70" t="s">
        <v>104</v>
      </c>
      <c r="BH605" s="70">
        <f t="shared" si="129"/>
        <v>0</v>
      </c>
      <c r="BI605" s="70" t="s">
        <v>100</v>
      </c>
      <c r="BJ605" s="74">
        <f t="shared" si="130"/>
        <v>0</v>
      </c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</row>
    <row r="606" spans="1:76" ht="18.75" customHeight="1" x14ac:dyDescent="0.4">
      <c r="A606" s="70">
        <v>625</v>
      </c>
      <c r="B606" s="70" t="s">
        <v>2592</v>
      </c>
      <c r="C606" s="70" t="s">
        <v>2596</v>
      </c>
      <c r="D606" s="70"/>
      <c r="E606" s="70" t="s">
        <v>875</v>
      </c>
      <c r="F606" s="70"/>
      <c r="G606" s="94">
        <v>2</v>
      </c>
      <c r="H606" s="94">
        <v>1</v>
      </c>
      <c r="I606" s="70" t="s">
        <v>2592</v>
      </c>
      <c r="J606" s="70"/>
      <c r="K606" s="70"/>
      <c r="L606" s="70"/>
      <c r="M606" s="70">
        <v>0</v>
      </c>
      <c r="N606" s="71">
        <v>44167</v>
      </c>
      <c r="O606" s="78">
        <v>230</v>
      </c>
      <c r="P606" s="71"/>
      <c r="Q606" s="71">
        <f t="shared" si="122"/>
        <v>44167</v>
      </c>
      <c r="R606" s="70">
        <f t="shared" si="121"/>
        <v>2020</v>
      </c>
      <c r="S606" s="70">
        <f t="shared" si="123"/>
        <v>12</v>
      </c>
      <c r="T606" s="70">
        <f t="shared" si="124"/>
        <v>2</v>
      </c>
      <c r="U606" s="70">
        <f t="shared" si="125"/>
        <v>2020</v>
      </c>
      <c r="V606" s="73">
        <v>109516</v>
      </c>
      <c r="W606" s="70"/>
      <c r="X606" s="70" t="s">
        <v>2589</v>
      </c>
      <c r="Y606" s="73">
        <v>0</v>
      </c>
      <c r="Z606" s="73">
        <f t="shared" si="126"/>
        <v>109516</v>
      </c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3">
        <f t="shared" si="127"/>
        <v>0</v>
      </c>
      <c r="AP606" s="70"/>
      <c r="AQ606" s="74">
        <f t="shared" si="128"/>
        <v>109516</v>
      </c>
      <c r="AR606" s="70" t="s">
        <v>872</v>
      </c>
      <c r="AS606" s="70"/>
      <c r="AT606" s="70"/>
      <c r="AU606" s="70"/>
      <c r="AV606" s="70"/>
      <c r="AW606" s="70"/>
      <c r="AX606" s="70" t="s">
        <v>100</v>
      </c>
      <c r="AY606" s="70"/>
      <c r="AZ606" s="70"/>
      <c r="BA606" s="70"/>
      <c r="BB606" s="70"/>
      <c r="BC606" s="70"/>
      <c r="BD606" s="78">
        <v>230</v>
      </c>
      <c r="BE606" s="70" t="s">
        <v>80</v>
      </c>
      <c r="BF606" s="73"/>
      <c r="BG606" s="70" t="s">
        <v>104</v>
      </c>
      <c r="BH606" s="70">
        <f t="shared" si="129"/>
        <v>0</v>
      </c>
      <c r="BI606" s="70" t="s">
        <v>100</v>
      </c>
      <c r="BJ606" s="74">
        <f t="shared" si="130"/>
        <v>0</v>
      </c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</row>
    <row r="607" spans="1:76" ht="18.75" customHeight="1" x14ac:dyDescent="0.4">
      <c r="A607" s="70">
        <v>626</v>
      </c>
      <c r="B607" s="70" t="s">
        <v>2592</v>
      </c>
      <c r="C607" s="70" t="s">
        <v>2596</v>
      </c>
      <c r="D607" s="70"/>
      <c r="E607" s="70" t="s">
        <v>875</v>
      </c>
      <c r="F607" s="70"/>
      <c r="G607" s="94">
        <v>2</v>
      </c>
      <c r="H607" s="94">
        <v>1</v>
      </c>
      <c r="I607" s="70" t="s">
        <v>2592</v>
      </c>
      <c r="J607" s="70"/>
      <c r="K607" s="70"/>
      <c r="L607" s="70"/>
      <c r="M607" s="70">
        <v>0</v>
      </c>
      <c r="N607" s="71">
        <v>44167</v>
      </c>
      <c r="O607" s="78">
        <v>230</v>
      </c>
      <c r="P607" s="71"/>
      <c r="Q607" s="71">
        <f t="shared" si="122"/>
        <v>44167</v>
      </c>
      <c r="R607" s="70">
        <f t="shared" si="121"/>
        <v>2020</v>
      </c>
      <c r="S607" s="70">
        <f t="shared" si="123"/>
        <v>12</v>
      </c>
      <c r="T607" s="70">
        <f t="shared" si="124"/>
        <v>2</v>
      </c>
      <c r="U607" s="70">
        <f t="shared" si="125"/>
        <v>2020</v>
      </c>
      <c r="V607" s="73">
        <v>109516</v>
      </c>
      <c r="W607" s="70"/>
      <c r="X607" s="70" t="s">
        <v>2589</v>
      </c>
      <c r="Y607" s="73">
        <v>0</v>
      </c>
      <c r="Z607" s="73">
        <f t="shared" si="126"/>
        <v>109516</v>
      </c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3">
        <f t="shared" si="127"/>
        <v>0</v>
      </c>
      <c r="AP607" s="70"/>
      <c r="AQ607" s="74">
        <f t="shared" si="128"/>
        <v>109516</v>
      </c>
      <c r="AR607" s="70" t="s">
        <v>872</v>
      </c>
      <c r="AS607" s="70"/>
      <c r="AT607" s="70"/>
      <c r="AU607" s="70"/>
      <c r="AV607" s="70"/>
      <c r="AW607" s="70"/>
      <c r="AX607" s="70" t="s">
        <v>100</v>
      </c>
      <c r="AY607" s="70"/>
      <c r="AZ607" s="70"/>
      <c r="BA607" s="70"/>
      <c r="BB607" s="70"/>
      <c r="BC607" s="70"/>
      <c r="BD607" s="78">
        <v>230</v>
      </c>
      <c r="BE607" s="70" t="s">
        <v>80</v>
      </c>
      <c r="BF607" s="73"/>
      <c r="BG607" s="70" t="s">
        <v>104</v>
      </c>
      <c r="BH607" s="70">
        <f t="shared" si="129"/>
        <v>0</v>
      </c>
      <c r="BI607" s="70" t="s">
        <v>100</v>
      </c>
      <c r="BJ607" s="74">
        <f t="shared" si="130"/>
        <v>0</v>
      </c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</row>
    <row r="608" spans="1:76" ht="18.75" customHeight="1" x14ac:dyDescent="0.4">
      <c r="A608" s="70">
        <v>627</v>
      </c>
      <c r="B608" s="70" t="s">
        <v>2592</v>
      </c>
      <c r="C608" s="70" t="s">
        <v>2596</v>
      </c>
      <c r="D608" s="70"/>
      <c r="E608" s="70" t="s">
        <v>875</v>
      </c>
      <c r="F608" s="70"/>
      <c r="G608" s="94">
        <v>2</v>
      </c>
      <c r="H608" s="94">
        <v>1</v>
      </c>
      <c r="I608" s="70" t="s">
        <v>2592</v>
      </c>
      <c r="J608" s="70"/>
      <c r="K608" s="70"/>
      <c r="L608" s="70"/>
      <c r="M608" s="70">
        <v>0</v>
      </c>
      <c r="N608" s="71">
        <v>44167</v>
      </c>
      <c r="O608" s="78">
        <v>230</v>
      </c>
      <c r="P608" s="71"/>
      <c r="Q608" s="71">
        <f t="shared" si="122"/>
        <v>44167</v>
      </c>
      <c r="R608" s="70">
        <f t="shared" si="121"/>
        <v>2020</v>
      </c>
      <c r="S608" s="70">
        <f t="shared" si="123"/>
        <v>12</v>
      </c>
      <c r="T608" s="70">
        <f t="shared" si="124"/>
        <v>2</v>
      </c>
      <c r="U608" s="70">
        <f t="shared" si="125"/>
        <v>2020</v>
      </c>
      <c r="V608" s="73">
        <v>109516</v>
      </c>
      <c r="W608" s="70"/>
      <c r="X608" s="70" t="s">
        <v>2589</v>
      </c>
      <c r="Y608" s="73">
        <v>0</v>
      </c>
      <c r="Z608" s="73">
        <f t="shared" si="126"/>
        <v>109516</v>
      </c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3">
        <f t="shared" si="127"/>
        <v>0</v>
      </c>
      <c r="AP608" s="70"/>
      <c r="AQ608" s="74">
        <f t="shared" si="128"/>
        <v>109516</v>
      </c>
      <c r="AR608" s="70" t="s">
        <v>872</v>
      </c>
      <c r="AS608" s="70"/>
      <c r="AT608" s="70"/>
      <c r="AU608" s="70"/>
      <c r="AV608" s="70"/>
      <c r="AW608" s="70"/>
      <c r="AX608" s="70" t="s">
        <v>100</v>
      </c>
      <c r="AY608" s="70"/>
      <c r="AZ608" s="70"/>
      <c r="BA608" s="70"/>
      <c r="BB608" s="70"/>
      <c r="BC608" s="70"/>
      <c r="BD608" s="78">
        <v>230</v>
      </c>
      <c r="BE608" s="70" t="s">
        <v>80</v>
      </c>
      <c r="BF608" s="73"/>
      <c r="BG608" s="70" t="s">
        <v>104</v>
      </c>
      <c r="BH608" s="70">
        <f t="shared" si="129"/>
        <v>0</v>
      </c>
      <c r="BI608" s="70" t="s">
        <v>100</v>
      </c>
      <c r="BJ608" s="74">
        <f t="shared" si="130"/>
        <v>0</v>
      </c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</row>
    <row r="609" spans="1:76" ht="18.75" customHeight="1" x14ac:dyDescent="0.4">
      <c r="A609" s="70">
        <v>628</v>
      </c>
      <c r="B609" s="70" t="s">
        <v>2592</v>
      </c>
      <c r="C609" s="70" t="s">
        <v>2596</v>
      </c>
      <c r="D609" s="70"/>
      <c r="E609" s="70" t="s">
        <v>875</v>
      </c>
      <c r="F609" s="70"/>
      <c r="G609" s="94">
        <v>2</v>
      </c>
      <c r="H609" s="94">
        <v>1</v>
      </c>
      <c r="I609" s="70" t="s">
        <v>2592</v>
      </c>
      <c r="J609" s="70"/>
      <c r="K609" s="70"/>
      <c r="L609" s="70"/>
      <c r="M609" s="70">
        <v>0</v>
      </c>
      <c r="N609" s="71">
        <v>44167</v>
      </c>
      <c r="O609" s="78">
        <v>230</v>
      </c>
      <c r="P609" s="71"/>
      <c r="Q609" s="71">
        <f t="shared" si="122"/>
        <v>44167</v>
      </c>
      <c r="R609" s="70">
        <f t="shared" si="121"/>
        <v>2020</v>
      </c>
      <c r="S609" s="70">
        <f t="shared" si="123"/>
        <v>12</v>
      </c>
      <c r="T609" s="70">
        <f t="shared" si="124"/>
        <v>2</v>
      </c>
      <c r="U609" s="70">
        <f t="shared" si="125"/>
        <v>2020</v>
      </c>
      <c r="V609" s="73">
        <v>109516</v>
      </c>
      <c r="W609" s="70"/>
      <c r="X609" s="70" t="s">
        <v>2589</v>
      </c>
      <c r="Y609" s="73">
        <v>0</v>
      </c>
      <c r="Z609" s="73">
        <f t="shared" si="126"/>
        <v>109516</v>
      </c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3">
        <f t="shared" si="127"/>
        <v>0</v>
      </c>
      <c r="AP609" s="70"/>
      <c r="AQ609" s="74">
        <f t="shared" si="128"/>
        <v>109516</v>
      </c>
      <c r="AR609" s="70" t="s">
        <v>872</v>
      </c>
      <c r="AS609" s="70"/>
      <c r="AT609" s="70"/>
      <c r="AU609" s="70"/>
      <c r="AV609" s="70"/>
      <c r="AW609" s="70"/>
      <c r="AX609" s="70" t="s">
        <v>100</v>
      </c>
      <c r="AY609" s="70"/>
      <c r="AZ609" s="70"/>
      <c r="BA609" s="70"/>
      <c r="BB609" s="70"/>
      <c r="BC609" s="70"/>
      <c r="BD609" s="78">
        <v>230</v>
      </c>
      <c r="BE609" s="70" t="s">
        <v>80</v>
      </c>
      <c r="BF609" s="73"/>
      <c r="BG609" s="70" t="s">
        <v>104</v>
      </c>
      <c r="BH609" s="70">
        <f t="shared" si="129"/>
        <v>0</v>
      </c>
      <c r="BI609" s="70" t="s">
        <v>100</v>
      </c>
      <c r="BJ609" s="74">
        <f t="shared" si="130"/>
        <v>0</v>
      </c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</row>
    <row r="610" spans="1:76" ht="18.75" customHeight="1" x14ac:dyDescent="0.4">
      <c r="A610" s="70">
        <v>629</v>
      </c>
      <c r="B610" s="70" t="s">
        <v>2592</v>
      </c>
      <c r="C610" s="70" t="s">
        <v>2596</v>
      </c>
      <c r="D610" s="70"/>
      <c r="E610" s="70" t="s">
        <v>875</v>
      </c>
      <c r="F610" s="70"/>
      <c r="G610" s="94">
        <v>2</v>
      </c>
      <c r="H610" s="94">
        <v>1</v>
      </c>
      <c r="I610" s="70" t="s">
        <v>2592</v>
      </c>
      <c r="J610" s="70"/>
      <c r="K610" s="70"/>
      <c r="L610" s="70"/>
      <c r="M610" s="70">
        <v>0</v>
      </c>
      <c r="N610" s="71">
        <v>44167</v>
      </c>
      <c r="O610" s="78">
        <v>230</v>
      </c>
      <c r="P610" s="71"/>
      <c r="Q610" s="71">
        <f t="shared" si="122"/>
        <v>44167</v>
      </c>
      <c r="R610" s="70">
        <f t="shared" si="121"/>
        <v>2020</v>
      </c>
      <c r="S610" s="70">
        <f t="shared" si="123"/>
        <v>12</v>
      </c>
      <c r="T610" s="70">
        <f t="shared" si="124"/>
        <v>2</v>
      </c>
      <c r="U610" s="70">
        <f t="shared" si="125"/>
        <v>2020</v>
      </c>
      <c r="V610" s="73">
        <v>109516</v>
      </c>
      <c r="W610" s="70"/>
      <c r="X610" s="70" t="s">
        <v>2589</v>
      </c>
      <c r="Y610" s="73">
        <v>0</v>
      </c>
      <c r="Z610" s="73">
        <f t="shared" si="126"/>
        <v>109516</v>
      </c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3">
        <f t="shared" si="127"/>
        <v>0</v>
      </c>
      <c r="AP610" s="70"/>
      <c r="AQ610" s="74">
        <f t="shared" si="128"/>
        <v>109516</v>
      </c>
      <c r="AR610" s="70" t="s">
        <v>872</v>
      </c>
      <c r="AS610" s="70"/>
      <c r="AT610" s="70"/>
      <c r="AU610" s="70"/>
      <c r="AV610" s="70"/>
      <c r="AW610" s="70"/>
      <c r="AX610" s="70" t="s">
        <v>100</v>
      </c>
      <c r="AY610" s="70"/>
      <c r="AZ610" s="70"/>
      <c r="BA610" s="70"/>
      <c r="BB610" s="70"/>
      <c r="BC610" s="70"/>
      <c r="BD610" s="78">
        <v>230</v>
      </c>
      <c r="BE610" s="70" t="s">
        <v>80</v>
      </c>
      <c r="BF610" s="73"/>
      <c r="BG610" s="70" t="s">
        <v>104</v>
      </c>
      <c r="BH610" s="70">
        <f t="shared" si="129"/>
        <v>0</v>
      </c>
      <c r="BI610" s="70" t="s">
        <v>100</v>
      </c>
      <c r="BJ610" s="74">
        <f t="shared" si="130"/>
        <v>0</v>
      </c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</row>
    <row r="611" spans="1:76" ht="18.75" customHeight="1" x14ac:dyDescent="0.4">
      <c r="A611" s="70">
        <v>630</v>
      </c>
      <c r="B611" s="70" t="s">
        <v>2592</v>
      </c>
      <c r="C611" s="70" t="s">
        <v>2597</v>
      </c>
      <c r="D611" s="70"/>
      <c r="E611" s="70" t="s">
        <v>875</v>
      </c>
      <c r="F611" s="70"/>
      <c r="G611" s="94">
        <v>2</v>
      </c>
      <c r="H611" s="94">
        <v>1</v>
      </c>
      <c r="I611" s="70" t="s">
        <v>2592</v>
      </c>
      <c r="J611" s="70"/>
      <c r="K611" s="70"/>
      <c r="L611" s="70"/>
      <c r="M611" s="70">
        <v>0</v>
      </c>
      <c r="N611" s="71">
        <v>44167</v>
      </c>
      <c r="O611" s="78">
        <v>17</v>
      </c>
      <c r="P611" s="71"/>
      <c r="Q611" s="71">
        <f t="shared" si="122"/>
        <v>44167</v>
      </c>
      <c r="R611" s="70">
        <f t="shared" si="121"/>
        <v>2020</v>
      </c>
      <c r="S611" s="70">
        <f t="shared" si="123"/>
        <v>12</v>
      </c>
      <c r="T611" s="70">
        <f t="shared" si="124"/>
        <v>2</v>
      </c>
      <c r="U611" s="70">
        <f t="shared" si="125"/>
        <v>2020</v>
      </c>
      <c r="V611" s="73">
        <v>66766</v>
      </c>
      <c r="W611" s="70"/>
      <c r="X611" s="70" t="s">
        <v>2589</v>
      </c>
      <c r="Y611" s="73">
        <v>0</v>
      </c>
      <c r="Z611" s="73">
        <f t="shared" si="126"/>
        <v>66766</v>
      </c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3">
        <f t="shared" si="127"/>
        <v>0</v>
      </c>
      <c r="AP611" s="70"/>
      <c r="AQ611" s="74">
        <f t="shared" si="128"/>
        <v>66766</v>
      </c>
      <c r="AR611" s="70" t="s">
        <v>872</v>
      </c>
      <c r="AS611" s="70"/>
      <c r="AT611" s="70"/>
      <c r="AU611" s="70"/>
      <c r="AV611" s="70"/>
      <c r="AW611" s="70"/>
      <c r="AX611" s="70" t="s">
        <v>100</v>
      </c>
      <c r="AY611" s="70"/>
      <c r="AZ611" s="70"/>
      <c r="BA611" s="70"/>
      <c r="BB611" s="70"/>
      <c r="BC611" s="70"/>
      <c r="BD611" s="78">
        <v>17</v>
      </c>
      <c r="BE611" s="70" t="s">
        <v>80</v>
      </c>
      <c r="BF611" s="73"/>
      <c r="BG611" s="70" t="s">
        <v>104</v>
      </c>
      <c r="BH611" s="70">
        <f t="shared" si="129"/>
        <v>0</v>
      </c>
      <c r="BI611" s="70" t="s">
        <v>100</v>
      </c>
      <c r="BJ611" s="74">
        <f t="shared" si="130"/>
        <v>0</v>
      </c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</row>
    <row r="612" spans="1:76" ht="18.75" customHeight="1" x14ac:dyDescent="0.4">
      <c r="A612" s="70">
        <v>631</v>
      </c>
      <c r="B612" s="70" t="s">
        <v>2592</v>
      </c>
      <c r="C612" s="70" t="s">
        <v>2598</v>
      </c>
      <c r="D612" s="70"/>
      <c r="E612" s="70" t="s">
        <v>875</v>
      </c>
      <c r="F612" s="70"/>
      <c r="G612" s="94">
        <v>2</v>
      </c>
      <c r="H612" s="94">
        <v>1</v>
      </c>
      <c r="I612" s="70" t="s">
        <v>2592</v>
      </c>
      <c r="J612" s="70"/>
      <c r="K612" s="70"/>
      <c r="L612" s="70"/>
      <c r="M612" s="70">
        <v>0</v>
      </c>
      <c r="N612" s="71">
        <v>44167</v>
      </c>
      <c r="O612" s="78">
        <v>317</v>
      </c>
      <c r="P612" s="71"/>
      <c r="Q612" s="71">
        <f t="shared" si="122"/>
        <v>44167</v>
      </c>
      <c r="R612" s="70">
        <f t="shared" si="121"/>
        <v>2020</v>
      </c>
      <c r="S612" s="70">
        <f t="shared" si="123"/>
        <v>12</v>
      </c>
      <c r="T612" s="70">
        <f t="shared" si="124"/>
        <v>2</v>
      </c>
      <c r="U612" s="70">
        <f t="shared" si="125"/>
        <v>2020</v>
      </c>
      <c r="V612" s="73">
        <v>1208096</v>
      </c>
      <c r="W612" s="70"/>
      <c r="X612" s="70" t="s">
        <v>2589</v>
      </c>
      <c r="Y612" s="73">
        <v>0</v>
      </c>
      <c r="Z612" s="73">
        <f t="shared" si="126"/>
        <v>1208096</v>
      </c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3">
        <f t="shared" si="127"/>
        <v>0</v>
      </c>
      <c r="AP612" s="70"/>
      <c r="AQ612" s="74">
        <f t="shared" si="128"/>
        <v>1208096</v>
      </c>
      <c r="AR612" s="70" t="s">
        <v>872</v>
      </c>
      <c r="AS612" s="70"/>
      <c r="AT612" s="70"/>
      <c r="AU612" s="70"/>
      <c r="AV612" s="70"/>
      <c r="AW612" s="70"/>
      <c r="AX612" s="70" t="s">
        <v>100</v>
      </c>
      <c r="AY612" s="70"/>
      <c r="AZ612" s="70"/>
      <c r="BA612" s="70"/>
      <c r="BB612" s="70"/>
      <c r="BC612" s="70"/>
      <c r="BD612" s="78">
        <v>317</v>
      </c>
      <c r="BE612" s="70" t="s">
        <v>80</v>
      </c>
      <c r="BF612" s="73"/>
      <c r="BG612" s="70" t="s">
        <v>104</v>
      </c>
      <c r="BH612" s="70">
        <f t="shared" si="129"/>
        <v>0</v>
      </c>
      <c r="BI612" s="70" t="s">
        <v>100</v>
      </c>
      <c r="BJ612" s="74">
        <f t="shared" si="130"/>
        <v>0</v>
      </c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</row>
    <row r="613" spans="1:76" ht="18.75" customHeight="1" x14ac:dyDescent="0.4">
      <c r="A613" s="70">
        <v>632</v>
      </c>
      <c r="B613" s="70" t="s">
        <v>2592</v>
      </c>
      <c r="C613" s="70" t="s">
        <v>2599</v>
      </c>
      <c r="D613" s="70"/>
      <c r="E613" s="70" t="s">
        <v>875</v>
      </c>
      <c r="F613" s="70"/>
      <c r="G613" s="94">
        <v>2</v>
      </c>
      <c r="H613" s="94">
        <v>1</v>
      </c>
      <c r="I613" s="70" t="s">
        <v>2592</v>
      </c>
      <c r="J613" s="70"/>
      <c r="K613" s="70"/>
      <c r="L613" s="70"/>
      <c r="M613" s="70">
        <v>0</v>
      </c>
      <c r="N613" s="71">
        <v>44167</v>
      </c>
      <c r="O613" s="78">
        <v>25</v>
      </c>
      <c r="P613" s="71"/>
      <c r="Q613" s="71">
        <f t="shared" si="122"/>
        <v>44167</v>
      </c>
      <c r="R613" s="70">
        <f t="shared" si="121"/>
        <v>2020</v>
      </c>
      <c r="S613" s="70">
        <f t="shared" si="123"/>
        <v>12</v>
      </c>
      <c r="T613" s="70">
        <f t="shared" si="124"/>
        <v>2</v>
      </c>
      <c r="U613" s="70">
        <f t="shared" si="125"/>
        <v>2020</v>
      </c>
      <c r="V613" s="73">
        <v>97394</v>
      </c>
      <c r="W613" s="70"/>
      <c r="X613" s="70" t="s">
        <v>2589</v>
      </c>
      <c r="Y613" s="73">
        <v>0</v>
      </c>
      <c r="Z613" s="73">
        <f t="shared" si="126"/>
        <v>97394</v>
      </c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3">
        <f t="shared" si="127"/>
        <v>0</v>
      </c>
      <c r="AP613" s="70"/>
      <c r="AQ613" s="74">
        <f>V613</f>
        <v>97394</v>
      </c>
      <c r="AR613" s="70" t="s">
        <v>872</v>
      </c>
      <c r="AS613" s="70"/>
      <c r="AT613" s="70"/>
      <c r="AU613" s="70"/>
      <c r="AV613" s="70"/>
      <c r="AW613" s="70"/>
      <c r="AX613" s="70" t="s">
        <v>100</v>
      </c>
      <c r="AY613" s="70"/>
      <c r="AZ613" s="70"/>
      <c r="BA613" s="70"/>
      <c r="BB613" s="70"/>
      <c r="BC613" s="70"/>
      <c r="BD613" s="78">
        <v>25</v>
      </c>
      <c r="BE613" s="70" t="s">
        <v>80</v>
      </c>
      <c r="BF613" s="73"/>
      <c r="BG613" s="70" t="s">
        <v>104</v>
      </c>
      <c r="BH613" s="70">
        <f t="shared" si="129"/>
        <v>0</v>
      </c>
      <c r="BI613" s="70" t="s">
        <v>100</v>
      </c>
      <c r="BJ613" s="74">
        <v>0</v>
      </c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</row>
    <row r="614" spans="1:76" ht="18.75" customHeight="1" x14ac:dyDescent="0.4">
      <c r="A614" s="70">
        <v>633</v>
      </c>
      <c r="B614" s="70" t="s">
        <v>860</v>
      </c>
      <c r="C614" s="70" t="s">
        <v>2600</v>
      </c>
      <c r="D614" s="70"/>
      <c r="E614" s="70" t="s">
        <v>875</v>
      </c>
      <c r="F614" s="70"/>
      <c r="G614" s="94">
        <v>2</v>
      </c>
      <c r="H614" s="94">
        <v>1</v>
      </c>
      <c r="I614" s="70" t="s">
        <v>860</v>
      </c>
      <c r="J614" s="70"/>
      <c r="K614" s="70"/>
      <c r="L614" s="70"/>
      <c r="M614" s="70">
        <v>0</v>
      </c>
      <c r="N614" s="71">
        <v>44169</v>
      </c>
      <c r="O614" s="78">
        <v>36</v>
      </c>
      <c r="P614" s="71"/>
      <c r="Q614" s="71">
        <f t="shared" si="122"/>
        <v>44169</v>
      </c>
      <c r="R614" s="70">
        <f t="shared" si="121"/>
        <v>2020</v>
      </c>
      <c r="S614" s="70">
        <f t="shared" si="123"/>
        <v>12</v>
      </c>
      <c r="T614" s="70">
        <f t="shared" si="124"/>
        <v>4</v>
      </c>
      <c r="U614" s="70">
        <f t="shared" si="125"/>
        <v>2020</v>
      </c>
      <c r="V614" s="73">
        <v>128799.99999999999</v>
      </c>
      <c r="W614" s="70"/>
      <c r="X614" s="70" t="s">
        <v>2589</v>
      </c>
      <c r="Y614" s="73">
        <v>0</v>
      </c>
      <c r="Z614" s="73">
        <f t="shared" si="126"/>
        <v>128799.99999999999</v>
      </c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3">
        <f t="shared" si="127"/>
        <v>0</v>
      </c>
      <c r="AP614" s="70"/>
      <c r="AQ614" s="74">
        <f t="shared" si="128"/>
        <v>128799.99999999999</v>
      </c>
      <c r="AR614" s="70" t="s">
        <v>872</v>
      </c>
      <c r="AS614" s="70"/>
      <c r="AT614" s="70"/>
      <c r="AU614" s="70"/>
      <c r="AV614" s="70"/>
      <c r="AW614" s="70"/>
      <c r="AX614" s="70" t="s">
        <v>100</v>
      </c>
      <c r="AY614" s="70"/>
      <c r="AZ614" s="70"/>
      <c r="BA614" s="70"/>
      <c r="BB614" s="70"/>
      <c r="BC614" s="70"/>
      <c r="BD614" s="78">
        <v>36</v>
      </c>
      <c r="BE614" s="70" t="s">
        <v>80</v>
      </c>
      <c r="BF614" s="73"/>
      <c r="BG614" s="70" t="s">
        <v>2587</v>
      </c>
      <c r="BH614" s="70">
        <f t="shared" si="129"/>
        <v>0</v>
      </c>
      <c r="BI614" s="70" t="s">
        <v>100</v>
      </c>
      <c r="BJ614" s="74">
        <f t="shared" si="130"/>
        <v>0</v>
      </c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</row>
    <row r="615" spans="1:76" ht="18.75" customHeight="1" x14ac:dyDescent="0.4">
      <c r="A615" s="70">
        <v>634</v>
      </c>
      <c r="B615" s="70" t="s">
        <v>860</v>
      </c>
      <c r="C615" s="70" t="s">
        <v>2601</v>
      </c>
      <c r="D615" s="70"/>
      <c r="E615" s="70" t="s">
        <v>875</v>
      </c>
      <c r="F615" s="70"/>
      <c r="G615" s="94">
        <v>2</v>
      </c>
      <c r="H615" s="94">
        <v>1</v>
      </c>
      <c r="I615" s="70" t="s">
        <v>860</v>
      </c>
      <c r="J615" s="70"/>
      <c r="K615" s="70"/>
      <c r="L615" s="70"/>
      <c r="M615" s="70">
        <v>0</v>
      </c>
      <c r="N615" s="71">
        <v>44169</v>
      </c>
      <c r="O615" s="78">
        <v>100</v>
      </c>
      <c r="P615" s="71"/>
      <c r="Q615" s="71">
        <f t="shared" si="122"/>
        <v>44169</v>
      </c>
      <c r="R615" s="70">
        <f t="shared" si="121"/>
        <v>2020</v>
      </c>
      <c r="S615" s="70">
        <f t="shared" si="123"/>
        <v>12</v>
      </c>
      <c r="T615" s="70">
        <f t="shared" si="124"/>
        <v>4</v>
      </c>
      <c r="U615" s="70">
        <f t="shared" si="125"/>
        <v>2020</v>
      </c>
      <c r="V615" s="73">
        <v>351260</v>
      </c>
      <c r="W615" s="70"/>
      <c r="X615" s="70" t="s">
        <v>2589</v>
      </c>
      <c r="Y615" s="73">
        <v>0</v>
      </c>
      <c r="Z615" s="73">
        <f t="shared" si="126"/>
        <v>351260</v>
      </c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3">
        <f t="shared" si="127"/>
        <v>0</v>
      </c>
      <c r="AP615" s="70"/>
      <c r="AQ615" s="74">
        <f t="shared" si="128"/>
        <v>351260</v>
      </c>
      <c r="AR615" s="70" t="s">
        <v>872</v>
      </c>
      <c r="AS615" s="70"/>
      <c r="AT615" s="70"/>
      <c r="AU615" s="70"/>
      <c r="AV615" s="70"/>
      <c r="AW615" s="70"/>
      <c r="AX615" s="70" t="s">
        <v>100</v>
      </c>
      <c r="AY615" s="70"/>
      <c r="AZ615" s="70"/>
      <c r="BA615" s="70"/>
      <c r="BB615" s="70"/>
      <c r="BC615" s="70"/>
      <c r="BD615" s="78">
        <v>100</v>
      </c>
      <c r="BE615" s="70" t="s">
        <v>80</v>
      </c>
      <c r="BF615" s="73"/>
      <c r="BG615" s="70" t="s">
        <v>2587</v>
      </c>
      <c r="BH615" s="70">
        <f t="shared" si="129"/>
        <v>0</v>
      </c>
      <c r="BI615" s="70" t="s">
        <v>100</v>
      </c>
      <c r="BJ615" s="74">
        <f t="shared" si="130"/>
        <v>0</v>
      </c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</row>
    <row r="616" spans="1:76" ht="18.75" customHeight="1" x14ac:dyDescent="0.4">
      <c r="A616" s="70">
        <v>635</v>
      </c>
      <c r="B616" s="70" t="s">
        <v>860</v>
      </c>
      <c r="C616" s="70" t="s">
        <v>2602</v>
      </c>
      <c r="D616" s="70"/>
      <c r="E616" s="70" t="s">
        <v>875</v>
      </c>
      <c r="F616" s="70"/>
      <c r="G616" s="94">
        <v>2</v>
      </c>
      <c r="H616" s="94">
        <v>1</v>
      </c>
      <c r="I616" s="70" t="s">
        <v>860</v>
      </c>
      <c r="J616" s="70"/>
      <c r="K616" s="70"/>
      <c r="L616" s="70"/>
      <c r="M616" s="70">
        <v>0</v>
      </c>
      <c r="N616" s="71">
        <v>44169</v>
      </c>
      <c r="O616" s="78">
        <v>23</v>
      </c>
      <c r="P616" s="71"/>
      <c r="Q616" s="71">
        <f t="shared" si="122"/>
        <v>44169</v>
      </c>
      <c r="R616" s="70">
        <f t="shared" si="121"/>
        <v>2020</v>
      </c>
      <c r="S616" s="70">
        <f t="shared" si="123"/>
        <v>12</v>
      </c>
      <c r="T616" s="70">
        <f t="shared" si="124"/>
        <v>4</v>
      </c>
      <c r="U616" s="70">
        <f t="shared" si="125"/>
        <v>2020</v>
      </c>
      <c r="V616" s="73">
        <v>80640</v>
      </c>
      <c r="W616" s="70"/>
      <c r="X616" s="70" t="s">
        <v>2589</v>
      </c>
      <c r="Y616" s="73">
        <v>0</v>
      </c>
      <c r="Z616" s="73">
        <f t="shared" si="126"/>
        <v>80640</v>
      </c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3">
        <f t="shared" si="127"/>
        <v>0</v>
      </c>
      <c r="AP616" s="70"/>
      <c r="AQ616" s="74">
        <f t="shared" si="128"/>
        <v>80640</v>
      </c>
      <c r="AR616" s="70" t="s">
        <v>872</v>
      </c>
      <c r="AS616" s="70"/>
      <c r="AT616" s="70"/>
      <c r="AU616" s="70"/>
      <c r="AV616" s="70"/>
      <c r="AW616" s="70"/>
      <c r="AX616" s="70" t="s">
        <v>100</v>
      </c>
      <c r="AY616" s="70"/>
      <c r="AZ616" s="70"/>
      <c r="BA616" s="70"/>
      <c r="BB616" s="70"/>
      <c r="BC616" s="70"/>
      <c r="BD616" s="78">
        <v>23</v>
      </c>
      <c r="BE616" s="70" t="s">
        <v>80</v>
      </c>
      <c r="BF616" s="73"/>
      <c r="BG616" s="70" t="s">
        <v>2587</v>
      </c>
      <c r="BH616" s="70">
        <f t="shared" si="129"/>
        <v>0</v>
      </c>
      <c r="BI616" s="70" t="s">
        <v>100</v>
      </c>
      <c r="BJ616" s="74">
        <f t="shared" si="130"/>
        <v>0</v>
      </c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</row>
    <row r="617" spans="1:76" ht="18.75" customHeight="1" x14ac:dyDescent="0.4">
      <c r="A617" s="70">
        <v>636</v>
      </c>
      <c r="B617" s="70" t="s">
        <v>860</v>
      </c>
      <c r="C617" s="70" t="s">
        <v>2603</v>
      </c>
      <c r="D617" s="70"/>
      <c r="E617" s="70" t="s">
        <v>875</v>
      </c>
      <c r="F617" s="70"/>
      <c r="G617" s="94">
        <v>2</v>
      </c>
      <c r="H617" s="94">
        <v>1</v>
      </c>
      <c r="I617" s="70" t="s">
        <v>860</v>
      </c>
      <c r="J617" s="70"/>
      <c r="K617" s="70"/>
      <c r="L617" s="70"/>
      <c r="M617" s="70">
        <v>0</v>
      </c>
      <c r="N617" s="71">
        <v>44224</v>
      </c>
      <c r="O617" s="78">
        <v>200</v>
      </c>
      <c r="P617" s="71"/>
      <c r="Q617" s="71">
        <f t="shared" si="122"/>
        <v>44224</v>
      </c>
      <c r="R617" s="70">
        <f t="shared" si="121"/>
        <v>2021</v>
      </c>
      <c r="S617" s="70">
        <f t="shared" si="123"/>
        <v>1</v>
      </c>
      <c r="T617" s="70">
        <f t="shared" si="124"/>
        <v>28</v>
      </c>
      <c r="U617" s="70">
        <f t="shared" si="125"/>
        <v>2020</v>
      </c>
      <c r="V617" s="73">
        <v>703010</v>
      </c>
      <c r="W617" s="70"/>
      <c r="X617" s="70" t="s">
        <v>2589</v>
      </c>
      <c r="Y617" s="73">
        <v>0</v>
      </c>
      <c r="Z617" s="73">
        <f t="shared" si="126"/>
        <v>703010</v>
      </c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3">
        <f t="shared" si="127"/>
        <v>0</v>
      </c>
      <c r="AP617" s="70"/>
      <c r="AQ617" s="74">
        <f t="shared" si="128"/>
        <v>703010</v>
      </c>
      <c r="AR617" s="70" t="s">
        <v>872</v>
      </c>
      <c r="AS617" s="70"/>
      <c r="AT617" s="70"/>
      <c r="AU617" s="70"/>
      <c r="AV617" s="70"/>
      <c r="AW617" s="70"/>
      <c r="AX617" s="70" t="s">
        <v>100</v>
      </c>
      <c r="AY617" s="70"/>
      <c r="AZ617" s="70"/>
      <c r="BA617" s="70"/>
      <c r="BB617" s="70"/>
      <c r="BC617" s="70"/>
      <c r="BD617" s="78">
        <v>200</v>
      </c>
      <c r="BE617" s="70" t="s">
        <v>80</v>
      </c>
      <c r="BF617" s="73"/>
      <c r="BG617" s="70" t="s">
        <v>2587</v>
      </c>
      <c r="BH617" s="70">
        <f t="shared" si="129"/>
        <v>0</v>
      </c>
      <c r="BI617" s="70" t="s">
        <v>100</v>
      </c>
      <c r="BJ617" s="74">
        <f t="shared" si="130"/>
        <v>0</v>
      </c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</row>
    <row r="618" spans="1:76" ht="18.75" customHeight="1" x14ac:dyDescent="0.4">
      <c r="A618" s="70">
        <v>637</v>
      </c>
      <c r="B618" s="70" t="s">
        <v>860</v>
      </c>
      <c r="C618" s="70" t="s">
        <v>2604</v>
      </c>
      <c r="D618" s="70"/>
      <c r="E618" s="70" t="s">
        <v>875</v>
      </c>
      <c r="F618" s="70"/>
      <c r="G618" s="94">
        <v>2</v>
      </c>
      <c r="H618" s="94">
        <v>1</v>
      </c>
      <c r="I618" s="70" t="s">
        <v>860</v>
      </c>
      <c r="J618" s="70"/>
      <c r="K618" s="70"/>
      <c r="L618" s="70"/>
      <c r="M618" s="70">
        <v>0</v>
      </c>
      <c r="N618" s="71">
        <v>44224</v>
      </c>
      <c r="O618" s="78">
        <v>176</v>
      </c>
      <c r="P618" s="71"/>
      <c r="Q618" s="71">
        <f t="shared" si="122"/>
        <v>44224</v>
      </c>
      <c r="R618" s="70">
        <f t="shared" si="121"/>
        <v>2021</v>
      </c>
      <c r="S618" s="70">
        <f t="shared" si="123"/>
        <v>1</v>
      </c>
      <c r="T618" s="70">
        <f t="shared" si="124"/>
        <v>28</v>
      </c>
      <c r="U618" s="70">
        <f t="shared" si="125"/>
        <v>2020</v>
      </c>
      <c r="V618" s="73">
        <v>619045</v>
      </c>
      <c r="W618" s="70"/>
      <c r="X618" s="70" t="s">
        <v>2589</v>
      </c>
      <c r="Y618" s="73">
        <v>0</v>
      </c>
      <c r="Z618" s="73">
        <f t="shared" si="126"/>
        <v>619045</v>
      </c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3">
        <f t="shared" si="127"/>
        <v>0</v>
      </c>
      <c r="AP618" s="70"/>
      <c r="AQ618" s="74">
        <f t="shared" si="128"/>
        <v>619045</v>
      </c>
      <c r="AR618" s="70" t="s">
        <v>872</v>
      </c>
      <c r="AS618" s="70"/>
      <c r="AT618" s="70"/>
      <c r="AU618" s="70"/>
      <c r="AV618" s="70"/>
      <c r="AW618" s="70"/>
      <c r="AX618" s="70" t="s">
        <v>100</v>
      </c>
      <c r="AY618" s="70"/>
      <c r="AZ618" s="70"/>
      <c r="BA618" s="70"/>
      <c r="BB618" s="70"/>
      <c r="BC618" s="70"/>
      <c r="BD618" s="78">
        <v>176</v>
      </c>
      <c r="BE618" s="70" t="s">
        <v>80</v>
      </c>
      <c r="BF618" s="73"/>
      <c r="BG618" s="70" t="s">
        <v>2587</v>
      </c>
      <c r="BH618" s="70">
        <f t="shared" si="129"/>
        <v>0</v>
      </c>
      <c r="BI618" s="70" t="s">
        <v>100</v>
      </c>
      <c r="BJ618" s="74">
        <f t="shared" si="130"/>
        <v>0</v>
      </c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</row>
    <row r="619" spans="1:76" ht="18.75" customHeight="1" x14ac:dyDescent="0.4">
      <c r="A619" s="70">
        <v>638</v>
      </c>
      <c r="B619" s="70" t="s">
        <v>860</v>
      </c>
      <c r="C619" s="70" t="s">
        <v>2605</v>
      </c>
      <c r="D619" s="70"/>
      <c r="E619" s="70" t="s">
        <v>875</v>
      </c>
      <c r="F619" s="70"/>
      <c r="G619" s="94">
        <v>2</v>
      </c>
      <c r="H619" s="94">
        <v>1</v>
      </c>
      <c r="I619" s="70" t="s">
        <v>860</v>
      </c>
      <c r="J619" s="70"/>
      <c r="K619" s="70"/>
      <c r="L619" s="70"/>
      <c r="M619" s="70">
        <v>0</v>
      </c>
      <c r="N619" s="71">
        <v>44224</v>
      </c>
      <c r="O619" s="78">
        <v>158</v>
      </c>
      <c r="P619" s="71"/>
      <c r="Q619" s="71">
        <f t="shared" si="122"/>
        <v>44224</v>
      </c>
      <c r="R619" s="70">
        <f t="shared" si="121"/>
        <v>2021</v>
      </c>
      <c r="S619" s="70">
        <f t="shared" si="123"/>
        <v>1</v>
      </c>
      <c r="T619" s="70">
        <f t="shared" si="124"/>
        <v>28</v>
      </c>
      <c r="U619" s="70">
        <f t="shared" si="125"/>
        <v>2020</v>
      </c>
      <c r="V619" s="73">
        <v>554400</v>
      </c>
      <c r="W619" s="70"/>
      <c r="X619" s="70" t="s">
        <v>2589</v>
      </c>
      <c r="Y619" s="73">
        <v>0</v>
      </c>
      <c r="Z619" s="73">
        <f t="shared" si="126"/>
        <v>554400</v>
      </c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3">
        <f t="shared" si="127"/>
        <v>0</v>
      </c>
      <c r="AP619" s="70"/>
      <c r="AQ619" s="74">
        <f t="shared" si="128"/>
        <v>554400</v>
      </c>
      <c r="AR619" s="70" t="s">
        <v>872</v>
      </c>
      <c r="AS619" s="70"/>
      <c r="AT619" s="70"/>
      <c r="AU619" s="70"/>
      <c r="AV619" s="70"/>
      <c r="AW619" s="70"/>
      <c r="AX619" s="70" t="s">
        <v>100</v>
      </c>
      <c r="AY619" s="70"/>
      <c r="AZ619" s="70"/>
      <c r="BA619" s="70"/>
      <c r="BB619" s="70"/>
      <c r="BC619" s="70"/>
      <c r="BD619" s="78">
        <v>158</v>
      </c>
      <c r="BE619" s="70" t="s">
        <v>80</v>
      </c>
      <c r="BF619" s="73"/>
      <c r="BG619" s="70" t="s">
        <v>2587</v>
      </c>
      <c r="BH619" s="70">
        <f t="shared" si="129"/>
        <v>0</v>
      </c>
      <c r="BI619" s="70" t="s">
        <v>100</v>
      </c>
      <c r="BJ619" s="74">
        <f t="shared" si="130"/>
        <v>0</v>
      </c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</row>
    <row r="620" spans="1:76" ht="18.75" customHeight="1" x14ac:dyDescent="0.4">
      <c r="A620" s="70">
        <v>639</v>
      </c>
      <c r="B620" s="70" t="s">
        <v>860</v>
      </c>
      <c r="C620" s="70" t="s">
        <v>2606</v>
      </c>
      <c r="D620" s="70"/>
      <c r="E620" s="70" t="s">
        <v>875</v>
      </c>
      <c r="F620" s="70"/>
      <c r="G620" s="94">
        <v>2</v>
      </c>
      <c r="H620" s="94">
        <v>1</v>
      </c>
      <c r="I620" s="70" t="s">
        <v>860</v>
      </c>
      <c r="J620" s="70"/>
      <c r="K620" s="70"/>
      <c r="L620" s="70"/>
      <c r="M620" s="70">
        <v>0</v>
      </c>
      <c r="N620" s="71">
        <v>44224</v>
      </c>
      <c r="O620" s="78">
        <v>145</v>
      </c>
      <c r="P620" s="71"/>
      <c r="Q620" s="71">
        <f t="shared" si="122"/>
        <v>44224</v>
      </c>
      <c r="R620" s="70">
        <f t="shared" si="121"/>
        <v>2021</v>
      </c>
      <c r="S620" s="70">
        <f t="shared" si="123"/>
        <v>1</v>
      </c>
      <c r="T620" s="70">
        <f t="shared" si="124"/>
        <v>28</v>
      </c>
      <c r="U620" s="70">
        <f t="shared" si="125"/>
        <v>2020</v>
      </c>
      <c r="V620" s="73">
        <v>510370</v>
      </c>
      <c r="W620" s="70"/>
      <c r="X620" s="70" t="s">
        <v>2589</v>
      </c>
      <c r="Y620" s="73">
        <v>0</v>
      </c>
      <c r="Z620" s="73">
        <f t="shared" si="126"/>
        <v>510370</v>
      </c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3">
        <f t="shared" si="127"/>
        <v>0</v>
      </c>
      <c r="AP620" s="70"/>
      <c r="AQ620" s="74">
        <f t="shared" si="128"/>
        <v>510370</v>
      </c>
      <c r="AR620" s="70" t="s">
        <v>872</v>
      </c>
      <c r="AS620" s="70"/>
      <c r="AT620" s="70"/>
      <c r="AU620" s="70"/>
      <c r="AV620" s="70"/>
      <c r="AW620" s="70"/>
      <c r="AX620" s="70" t="s">
        <v>100</v>
      </c>
      <c r="AY620" s="70"/>
      <c r="AZ620" s="70"/>
      <c r="BA620" s="70"/>
      <c r="BB620" s="70"/>
      <c r="BC620" s="70"/>
      <c r="BD620" s="78">
        <v>145</v>
      </c>
      <c r="BE620" s="70" t="s">
        <v>80</v>
      </c>
      <c r="BF620" s="73"/>
      <c r="BG620" s="70" t="s">
        <v>2587</v>
      </c>
      <c r="BH620" s="70">
        <f t="shared" si="129"/>
        <v>0</v>
      </c>
      <c r="BI620" s="70" t="s">
        <v>100</v>
      </c>
      <c r="BJ620" s="74">
        <f t="shared" si="130"/>
        <v>0</v>
      </c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</row>
    <row r="621" spans="1:76" ht="18.75" customHeight="1" x14ac:dyDescent="0.4">
      <c r="A621" s="70">
        <v>640</v>
      </c>
      <c r="B621" s="70" t="s">
        <v>860</v>
      </c>
      <c r="C621" s="70" t="s">
        <v>2607</v>
      </c>
      <c r="D621" s="70"/>
      <c r="E621" s="70" t="s">
        <v>875</v>
      </c>
      <c r="F621" s="70"/>
      <c r="G621" s="94">
        <v>2</v>
      </c>
      <c r="H621" s="94">
        <v>1</v>
      </c>
      <c r="I621" s="70" t="s">
        <v>860</v>
      </c>
      <c r="J621" s="70"/>
      <c r="K621" s="70"/>
      <c r="L621" s="70"/>
      <c r="M621" s="70">
        <v>0</v>
      </c>
      <c r="N621" s="71">
        <v>44267</v>
      </c>
      <c r="O621" s="78">
        <v>56</v>
      </c>
      <c r="P621" s="71"/>
      <c r="Q621" s="71">
        <f t="shared" si="122"/>
        <v>44267</v>
      </c>
      <c r="R621" s="70">
        <f t="shared" si="121"/>
        <v>2021</v>
      </c>
      <c r="S621" s="70">
        <f t="shared" si="123"/>
        <v>3</v>
      </c>
      <c r="T621" s="70">
        <f t="shared" si="124"/>
        <v>12</v>
      </c>
      <c r="U621" s="70">
        <f t="shared" si="125"/>
        <v>2020</v>
      </c>
      <c r="V621" s="73">
        <v>197085</v>
      </c>
      <c r="W621" s="70"/>
      <c r="X621" s="70" t="s">
        <v>2589</v>
      </c>
      <c r="Y621" s="73">
        <v>0</v>
      </c>
      <c r="Z621" s="73">
        <f t="shared" si="126"/>
        <v>197085</v>
      </c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3">
        <f t="shared" si="127"/>
        <v>0</v>
      </c>
      <c r="AP621" s="70"/>
      <c r="AQ621" s="74">
        <f t="shared" si="128"/>
        <v>197085</v>
      </c>
      <c r="AR621" s="70" t="s">
        <v>872</v>
      </c>
      <c r="AS621" s="70"/>
      <c r="AT621" s="70"/>
      <c r="AU621" s="70"/>
      <c r="AV621" s="70"/>
      <c r="AW621" s="70"/>
      <c r="AX621" s="70" t="s">
        <v>100</v>
      </c>
      <c r="AY621" s="70"/>
      <c r="AZ621" s="70"/>
      <c r="BA621" s="70"/>
      <c r="BB621" s="70"/>
      <c r="BC621" s="70"/>
      <c r="BD621" s="78">
        <v>56</v>
      </c>
      <c r="BE621" s="70" t="s">
        <v>80</v>
      </c>
      <c r="BF621" s="73"/>
      <c r="BG621" s="70" t="s">
        <v>2587</v>
      </c>
      <c r="BH621" s="70">
        <f t="shared" si="129"/>
        <v>0</v>
      </c>
      <c r="BI621" s="70" t="s">
        <v>100</v>
      </c>
      <c r="BJ621" s="74">
        <f t="shared" si="130"/>
        <v>0</v>
      </c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</row>
    <row r="622" spans="1:76" ht="18.75" customHeight="1" x14ac:dyDescent="0.4">
      <c r="A622" s="70">
        <v>641</v>
      </c>
      <c r="B622" s="70" t="s">
        <v>860</v>
      </c>
      <c r="C622" s="70" t="s">
        <v>2608</v>
      </c>
      <c r="D622" s="70"/>
      <c r="E622" s="70" t="s">
        <v>875</v>
      </c>
      <c r="F622" s="70"/>
      <c r="G622" s="94">
        <v>2</v>
      </c>
      <c r="H622" s="94">
        <v>1</v>
      </c>
      <c r="I622" s="70" t="s">
        <v>860</v>
      </c>
      <c r="J622" s="70"/>
      <c r="K622" s="70"/>
      <c r="L622" s="70"/>
      <c r="M622" s="70">
        <v>0</v>
      </c>
      <c r="N622" s="71">
        <v>44267</v>
      </c>
      <c r="O622" s="78">
        <v>35</v>
      </c>
      <c r="P622" s="71"/>
      <c r="Q622" s="71">
        <f t="shared" si="122"/>
        <v>44267</v>
      </c>
      <c r="R622" s="70">
        <f t="shared" si="121"/>
        <v>2021</v>
      </c>
      <c r="S622" s="70">
        <f t="shared" si="123"/>
        <v>3</v>
      </c>
      <c r="T622" s="70">
        <f t="shared" si="124"/>
        <v>12</v>
      </c>
      <c r="U622" s="70">
        <f t="shared" si="125"/>
        <v>2020</v>
      </c>
      <c r="V622" s="73">
        <v>123830</v>
      </c>
      <c r="W622" s="70"/>
      <c r="X622" s="70" t="s">
        <v>2589</v>
      </c>
      <c r="Y622" s="73">
        <v>0</v>
      </c>
      <c r="Z622" s="73">
        <f t="shared" si="126"/>
        <v>123830</v>
      </c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3">
        <f t="shared" si="127"/>
        <v>0</v>
      </c>
      <c r="AP622" s="70"/>
      <c r="AQ622" s="74">
        <f t="shared" si="128"/>
        <v>123830</v>
      </c>
      <c r="AR622" s="70" t="s">
        <v>872</v>
      </c>
      <c r="AS622" s="70"/>
      <c r="AT622" s="70"/>
      <c r="AU622" s="70"/>
      <c r="AV622" s="70"/>
      <c r="AW622" s="70"/>
      <c r="AX622" s="70" t="s">
        <v>100</v>
      </c>
      <c r="AY622" s="70"/>
      <c r="AZ622" s="70"/>
      <c r="BA622" s="70"/>
      <c r="BB622" s="70"/>
      <c r="BC622" s="70"/>
      <c r="BD622" s="78">
        <v>35</v>
      </c>
      <c r="BE622" s="70" t="s">
        <v>80</v>
      </c>
      <c r="BF622" s="73"/>
      <c r="BG622" s="70" t="s">
        <v>2587</v>
      </c>
      <c r="BH622" s="70">
        <f t="shared" si="129"/>
        <v>0</v>
      </c>
      <c r="BI622" s="70" t="s">
        <v>100</v>
      </c>
      <c r="BJ622" s="74">
        <f t="shared" si="130"/>
        <v>0</v>
      </c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</row>
    <row r="623" spans="1:76" ht="18.75" customHeight="1" x14ac:dyDescent="0.4">
      <c r="A623" s="70">
        <v>642</v>
      </c>
      <c r="B623" s="70" t="s">
        <v>860</v>
      </c>
      <c r="C623" s="70" t="s">
        <v>2609</v>
      </c>
      <c r="D623" s="70"/>
      <c r="E623" s="70" t="s">
        <v>875</v>
      </c>
      <c r="F623" s="70"/>
      <c r="G623" s="94">
        <v>2</v>
      </c>
      <c r="H623" s="94">
        <v>1</v>
      </c>
      <c r="I623" s="70" t="s">
        <v>860</v>
      </c>
      <c r="J623" s="70"/>
      <c r="K623" s="70"/>
      <c r="L623" s="70"/>
      <c r="M623" s="70">
        <v>0</v>
      </c>
      <c r="N623" s="71">
        <v>44267</v>
      </c>
      <c r="O623" s="78">
        <v>0.53</v>
      </c>
      <c r="P623" s="71"/>
      <c r="Q623" s="71">
        <f t="shared" si="122"/>
        <v>44267</v>
      </c>
      <c r="R623" s="70">
        <f t="shared" si="121"/>
        <v>2021</v>
      </c>
      <c r="S623" s="70">
        <f t="shared" si="123"/>
        <v>3</v>
      </c>
      <c r="T623" s="70">
        <f t="shared" si="124"/>
        <v>12</v>
      </c>
      <c r="U623" s="70">
        <f t="shared" si="125"/>
        <v>2020</v>
      </c>
      <c r="V623" s="73">
        <v>1855</v>
      </c>
      <c r="W623" s="70"/>
      <c r="X623" s="70" t="s">
        <v>2589</v>
      </c>
      <c r="Y623" s="73">
        <v>0</v>
      </c>
      <c r="Z623" s="73">
        <f t="shared" si="126"/>
        <v>1855</v>
      </c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3">
        <f t="shared" si="127"/>
        <v>0</v>
      </c>
      <c r="AP623" s="70"/>
      <c r="AQ623" s="74">
        <f t="shared" si="128"/>
        <v>1855</v>
      </c>
      <c r="AR623" s="70" t="s">
        <v>872</v>
      </c>
      <c r="AS623" s="70"/>
      <c r="AT623" s="70"/>
      <c r="AU623" s="70"/>
      <c r="AV623" s="70"/>
      <c r="AW623" s="70"/>
      <c r="AX623" s="70" t="s">
        <v>100</v>
      </c>
      <c r="AY623" s="70"/>
      <c r="AZ623" s="70"/>
      <c r="BA623" s="70"/>
      <c r="BB623" s="70"/>
      <c r="BC623" s="70"/>
      <c r="BD623" s="78">
        <v>0.53</v>
      </c>
      <c r="BE623" s="70" t="s">
        <v>80</v>
      </c>
      <c r="BF623" s="73"/>
      <c r="BG623" s="70" t="s">
        <v>2587</v>
      </c>
      <c r="BH623" s="70">
        <f t="shared" si="129"/>
        <v>0</v>
      </c>
      <c r="BI623" s="70" t="s">
        <v>100</v>
      </c>
      <c r="BJ623" s="74">
        <f t="shared" si="130"/>
        <v>0</v>
      </c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</row>
    <row r="624" spans="1:76" ht="18.75" customHeight="1" x14ac:dyDescent="0.4">
      <c r="A624" s="70">
        <v>643</v>
      </c>
      <c r="B624" s="70" t="s">
        <v>860</v>
      </c>
      <c r="C624" s="70" t="s">
        <v>2610</v>
      </c>
      <c r="D624" s="70"/>
      <c r="E624" s="70" t="s">
        <v>875</v>
      </c>
      <c r="F624" s="70"/>
      <c r="G624" s="94">
        <v>2</v>
      </c>
      <c r="H624" s="94">
        <v>1</v>
      </c>
      <c r="I624" s="70" t="s">
        <v>860</v>
      </c>
      <c r="J624" s="70"/>
      <c r="K624" s="70"/>
      <c r="L624" s="70"/>
      <c r="M624" s="70">
        <v>0</v>
      </c>
      <c r="N624" s="71">
        <v>44267</v>
      </c>
      <c r="O624" s="78">
        <v>4.0599999999999996</v>
      </c>
      <c r="P624" s="71"/>
      <c r="Q624" s="71">
        <f t="shared" si="122"/>
        <v>44267</v>
      </c>
      <c r="R624" s="70">
        <f t="shared" si="121"/>
        <v>2021</v>
      </c>
      <c r="S624" s="70">
        <f t="shared" si="123"/>
        <v>3</v>
      </c>
      <c r="T624" s="70">
        <f t="shared" si="124"/>
        <v>12</v>
      </c>
      <c r="U624" s="70">
        <f t="shared" si="125"/>
        <v>2020</v>
      </c>
      <c r="V624" s="73">
        <v>22330</v>
      </c>
      <c r="W624" s="70"/>
      <c r="X624" s="70" t="s">
        <v>2589</v>
      </c>
      <c r="Y624" s="73">
        <v>0</v>
      </c>
      <c r="Z624" s="73">
        <f t="shared" si="126"/>
        <v>22330</v>
      </c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3">
        <f t="shared" si="127"/>
        <v>0</v>
      </c>
      <c r="AP624" s="70"/>
      <c r="AQ624" s="74">
        <f t="shared" si="128"/>
        <v>22330</v>
      </c>
      <c r="AR624" s="70" t="s">
        <v>872</v>
      </c>
      <c r="AS624" s="70"/>
      <c r="AT624" s="70"/>
      <c r="AU624" s="70"/>
      <c r="AV624" s="70"/>
      <c r="AW624" s="70"/>
      <c r="AX624" s="70" t="s">
        <v>100</v>
      </c>
      <c r="AY624" s="70"/>
      <c r="AZ624" s="70"/>
      <c r="BA624" s="70"/>
      <c r="BB624" s="70"/>
      <c r="BC624" s="70"/>
      <c r="BD624" s="78">
        <v>4.0599999999999996</v>
      </c>
      <c r="BE624" s="70" t="s">
        <v>80</v>
      </c>
      <c r="BF624" s="73"/>
      <c r="BG624" s="70" t="s">
        <v>103</v>
      </c>
      <c r="BH624" s="70">
        <f t="shared" si="129"/>
        <v>0</v>
      </c>
      <c r="BI624" s="70" t="s">
        <v>100</v>
      </c>
      <c r="BJ624" s="74">
        <f t="shared" si="130"/>
        <v>0</v>
      </c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</row>
    <row r="625" spans="1:76" ht="18.75" customHeight="1" x14ac:dyDescent="0.4">
      <c r="A625" s="70">
        <v>644</v>
      </c>
      <c r="B625" s="70" t="s">
        <v>860</v>
      </c>
      <c r="C625" s="70" t="s">
        <v>2611</v>
      </c>
      <c r="D625" s="70"/>
      <c r="E625" s="70" t="s">
        <v>875</v>
      </c>
      <c r="F625" s="70"/>
      <c r="G625" s="94">
        <v>2</v>
      </c>
      <c r="H625" s="94">
        <v>1</v>
      </c>
      <c r="I625" s="70" t="s">
        <v>860</v>
      </c>
      <c r="J625" s="70"/>
      <c r="K625" s="70"/>
      <c r="L625" s="70"/>
      <c r="M625" s="70">
        <v>0</v>
      </c>
      <c r="N625" s="71">
        <v>44267</v>
      </c>
      <c r="O625" s="78">
        <v>31</v>
      </c>
      <c r="P625" s="71"/>
      <c r="Q625" s="71">
        <f t="shared" si="122"/>
        <v>44267</v>
      </c>
      <c r="R625" s="70">
        <f t="shared" si="121"/>
        <v>2021</v>
      </c>
      <c r="S625" s="70">
        <f t="shared" si="123"/>
        <v>3</v>
      </c>
      <c r="T625" s="70">
        <f t="shared" si="124"/>
        <v>12</v>
      </c>
      <c r="U625" s="70">
        <f t="shared" si="125"/>
        <v>2020</v>
      </c>
      <c r="V625" s="73">
        <v>108920</v>
      </c>
      <c r="W625" s="70"/>
      <c r="X625" s="70" t="s">
        <v>2589</v>
      </c>
      <c r="Y625" s="73">
        <v>0</v>
      </c>
      <c r="Z625" s="73">
        <f t="shared" si="126"/>
        <v>108920</v>
      </c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3">
        <f t="shared" si="127"/>
        <v>0</v>
      </c>
      <c r="AP625" s="70"/>
      <c r="AQ625" s="74">
        <f t="shared" si="128"/>
        <v>108920</v>
      </c>
      <c r="AR625" s="70" t="s">
        <v>872</v>
      </c>
      <c r="AS625" s="70"/>
      <c r="AT625" s="70"/>
      <c r="AU625" s="70"/>
      <c r="AV625" s="70"/>
      <c r="AW625" s="70"/>
      <c r="AX625" s="70" t="s">
        <v>100</v>
      </c>
      <c r="AY625" s="70"/>
      <c r="AZ625" s="70"/>
      <c r="BA625" s="70"/>
      <c r="BB625" s="70"/>
      <c r="BC625" s="70"/>
      <c r="BD625" s="78">
        <v>31</v>
      </c>
      <c r="BE625" s="70" t="s">
        <v>80</v>
      </c>
      <c r="BF625" s="73"/>
      <c r="BG625" s="70" t="s">
        <v>2587</v>
      </c>
      <c r="BH625" s="70">
        <f t="shared" si="129"/>
        <v>0</v>
      </c>
      <c r="BI625" s="70" t="s">
        <v>100</v>
      </c>
      <c r="BJ625" s="74">
        <f t="shared" si="130"/>
        <v>0</v>
      </c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</row>
    <row r="626" spans="1:76" ht="18.75" customHeight="1" x14ac:dyDescent="0.4">
      <c r="A626" s="70">
        <v>645</v>
      </c>
      <c r="B626" s="70" t="s">
        <v>860</v>
      </c>
      <c r="C626" s="70" t="s">
        <v>2612</v>
      </c>
      <c r="D626" s="70"/>
      <c r="E626" s="70" t="s">
        <v>875</v>
      </c>
      <c r="F626" s="70"/>
      <c r="G626" s="94">
        <v>2</v>
      </c>
      <c r="H626" s="94">
        <v>1</v>
      </c>
      <c r="I626" s="70" t="s">
        <v>860</v>
      </c>
      <c r="J626" s="70"/>
      <c r="K626" s="70"/>
      <c r="L626" s="70"/>
      <c r="M626" s="70">
        <v>0</v>
      </c>
      <c r="N626" s="71">
        <v>44267</v>
      </c>
      <c r="O626" s="78">
        <v>30</v>
      </c>
      <c r="P626" s="71"/>
      <c r="Q626" s="71">
        <f t="shared" si="122"/>
        <v>44267</v>
      </c>
      <c r="R626" s="70">
        <f t="shared" si="121"/>
        <v>2021</v>
      </c>
      <c r="S626" s="70">
        <f t="shared" si="123"/>
        <v>3</v>
      </c>
      <c r="T626" s="70">
        <f t="shared" si="124"/>
        <v>12</v>
      </c>
      <c r="U626" s="70">
        <f t="shared" si="125"/>
        <v>2020</v>
      </c>
      <c r="V626" s="73">
        <v>106715</v>
      </c>
      <c r="W626" s="70"/>
      <c r="X626" s="70" t="s">
        <v>2589</v>
      </c>
      <c r="Y626" s="73">
        <v>0</v>
      </c>
      <c r="Z626" s="73">
        <f t="shared" si="126"/>
        <v>106715</v>
      </c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3">
        <f t="shared" si="127"/>
        <v>0</v>
      </c>
      <c r="AP626" s="70"/>
      <c r="AQ626" s="74">
        <f t="shared" si="128"/>
        <v>106715</v>
      </c>
      <c r="AR626" s="70" t="s">
        <v>872</v>
      </c>
      <c r="AS626" s="70"/>
      <c r="AT626" s="70"/>
      <c r="AU626" s="70"/>
      <c r="AV626" s="70"/>
      <c r="AW626" s="70"/>
      <c r="AX626" s="70" t="s">
        <v>100</v>
      </c>
      <c r="AY626" s="70"/>
      <c r="AZ626" s="70"/>
      <c r="BA626" s="70"/>
      <c r="BB626" s="70"/>
      <c r="BC626" s="70"/>
      <c r="BD626" s="78">
        <v>30</v>
      </c>
      <c r="BE626" s="70" t="s">
        <v>80</v>
      </c>
      <c r="BF626" s="73"/>
      <c r="BG626" s="70" t="s">
        <v>2587</v>
      </c>
      <c r="BH626" s="70">
        <f t="shared" si="129"/>
        <v>0</v>
      </c>
      <c r="BI626" s="70" t="s">
        <v>100</v>
      </c>
      <c r="BJ626" s="74">
        <f t="shared" si="130"/>
        <v>0</v>
      </c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</row>
    <row r="627" spans="1:76" ht="18.75" customHeight="1" x14ac:dyDescent="0.4">
      <c r="A627" s="70">
        <v>646</v>
      </c>
      <c r="B627" s="70" t="s">
        <v>860</v>
      </c>
      <c r="C627" s="70" t="s">
        <v>2613</v>
      </c>
      <c r="D627" s="70"/>
      <c r="E627" s="70" t="s">
        <v>875</v>
      </c>
      <c r="F627" s="70"/>
      <c r="G627" s="94">
        <v>2</v>
      </c>
      <c r="H627" s="94">
        <v>1</v>
      </c>
      <c r="I627" s="70" t="s">
        <v>860</v>
      </c>
      <c r="J627" s="70"/>
      <c r="K627" s="70"/>
      <c r="L627" s="70"/>
      <c r="M627" s="70">
        <v>0</v>
      </c>
      <c r="N627" s="71">
        <v>44243</v>
      </c>
      <c r="O627" s="78">
        <v>163</v>
      </c>
      <c r="P627" s="71"/>
      <c r="Q627" s="71">
        <f t="shared" si="122"/>
        <v>44243</v>
      </c>
      <c r="R627" s="70">
        <f t="shared" si="121"/>
        <v>2021</v>
      </c>
      <c r="S627" s="70">
        <f t="shared" si="123"/>
        <v>2</v>
      </c>
      <c r="T627" s="70">
        <f t="shared" si="124"/>
        <v>16</v>
      </c>
      <c r="U627" s="70">
        <f t="shared" si="125"/>
        <v>2020</v>
      </c>
      <c r="V627" s="73">
        <v>573825</v>
      </c>
      <c r="W627" s="70"/>
      <c r="X627" s="70" t="s">
        <v>2589</v>
      </c>
      <c r="Y627" s="73">
        <v>0</v>
      </c>
      <c r="Z627" s="73">
        <f t="shared" si="126"/>
        <v>573825</v>
      </c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3">
        <f t="shared" si="127"/>
        <v>0</v>
      </c>
      <c r="AP627" s="70"/>
      <c r="AQ627" s="74">
        <f t="shared" si="128"/>
        <v>573825</v>
      </c>
      <c r="AR627" s="70" t="s">
        <v>872</v>
      </c>
      <c r="AS627" s="70"/>
      <c r="AT627" s="70"/>
      <c r="AU627" s="70"/>
      <c r="AV627" s="70"/>
      <c r="AW627" s="70"/>
      <c r="AX627" s="70" t="s">
        <v>100</v>
      </c>
      <c r="AY627" s="70"/>
      <c r="AZ627" s="70"/>
      <c r="BA627" s="70"/>
      <c r="BB627" s="70"/>
      <c r="BC627" s="70"/>
      <c r="BD627" s="78">
        <v>163</v>
      </c>
      <c r="BE627" s="70" t="s">
        <v>80</v>
      </c>
      <c r="BF627" s="73"/>
      <c r="BG627" s="70" t="s">
        <v>2587</v>
      </c>
      <c r="BH627" s="70">
        <f t="shared" si="129"/>
        <v>0</v>
      </c>
      <c r="BI627" s="70" t="s">
        <v>100</v>
      </c>
      <c r="BJ627" s="74">
        <f t="shared" si="130"/>
        <v>0</v>
      </c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</row>
    <row r="628" spans="1:76" ht="18.75" customHeight="1" x14ac:dyDescent="0.4">
      <c r="A628" s="70">
        <v>647</v>
      </c>
      <c r="B628" s="70" t="s">
        <v>860</v>
      </c>
      <c r="C628" s="70" t="s">
        <v>2614</v>
      </c>
      <c r="D628" s="70"/>
      <c r="E628" s="70" t="s">
        <v>875</v>
      </c>
      <c r="F628" s="70"/>
      <c r="G628" s="94">
        <v>2</v>
      </c>
      <c r="H628" s="94">
        <v>1</v>
      </c>
      <c r="I628" s="70" t="s">
        <v>860</v>
      </c>
      <c r="J628" s="70"/>
      <c r="K628" s="70"/>
      <c r="L628" s="70"/>
      <c r="M628" s="70">
        <v>0</v>
      </c>
      <c r="N628" s="71">
        <v>44266</v>
      </c>
      <c r="O628" s="78">
        <v>269</v>
      </c>
      <c r="P628" s="71"/>
      <c r="Q628" s="71">
        <f t="shared" si="122"/>
        <v>44266</v>
      </c>
      <c r="R628" s="70">
        <f t="shared" si="121"/>
        <v>2021</v>
      </c>
      <c r="S628" s="70">
        <f t="shared" si="123"/>
        <v>3</v>
      </c>
      <c r="T628" s="70">
        <f t="shared" si="124"/>
        <v>11</v>
      </c>
      <c r="U628" s="70">
        <f t="shared" si="125"/>
        <v>2020</v>
      </c>
      <c r="V628" s="73">
        <v>942970</v>
      </c>
      <c r="W628" s="70"/>
      <c r="X628" s="70" t="s">
        <v>2589</v>
      </c>
      <c r="Y628" s="73">
        <v>0</v>
      </c>
      <c r="Z628" s="73">
        <f t="shared" si="126"/>
        <v>942970</v>
      </c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3">
        <f t="shared" si="127"/>
        <v>0</v>
      </c>
      <c r="AP628" s="70"/>
      <c r="AQ628" s="74">
        <f t="shared" si="128"/>
        <v>942970</v>
      </c>
      <c r="AR628" s="70" t="s">
        <v>872</v>
      </c>
      <c r="AS628" s="70"/>
      <c r="AT628" s="70"/>
      <c r="AU628" s="70"/>
      <c r="AV628" s="70"/>
      <c r="AW628" s="70"/>
      <c r="AX628" s="70" t="s">
        <v>100</v>
      </c>
      <c r="AY628" s="70"/>
      <c r="AZ628" s="70"/>
      <c r="BA628" s="70"/>
      <c r="BB628" s="70"/>
      <c r="BC628" s="70"/>
      <c r="BD628" s="78">
        <v>269</v>
      </c>
      <c r="BE628" s="70" t="s">
        <v>80</v>
      </c>
      <c r="BF628" s="73"/>
      <c r="BG628" s="70" t="s">
        <v>2587</v>
      </c>
      <c r="BH628" s="70">
        <f t="shared" si="129"/>
        <v>0</v>
      </c>
      <c r="BI628" s="70" t="s">
        <v>100</v>
      </c>
      <c r="BJ628" s="74">
        <f t="shared" si="130"/>
        <v>0</v>
      </c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</row>
    <row r="629" spans="1:76" ht="18.75" customHeight="1" x14ac:dyDescent="0.4">
      <c r="A629" s="70">
        <v>648</v>
      </c>
      <c r="B629" s="70" t="s">
        <v>2591</v>
      </c>
      <c r="C629" s="70" t="s">
        <v>2615</v>
      </c>
      <c r="D629" s="70"/>
      <c r="E629" s="70" t="s">
        <v>875</v>
      </c>
      <c r="F629" s="70"/>
      <c r="G629" s="94">
        <v>2</v>
      </c>
      <c r="H629" s="94">
        <v>1</v>
      </c>
      <c r="I629" s="70" t="s">
        <v>2591</v>
      </c>
      <c r="J629" s="70"/>
      <c r="K629" s="70"/>
      <c r="L629" s="70"/>
      <c r="M629" s="70">
        <v>0</v>
      </c>
      <c r="N629" s="71">
        <v>44216</v>
      </c>
      <c r="O629" s="78">
        <v>5.36</v>
      </c>
      <c r="P629" s="71"/>
      <c r="Q629" s="71">
        <f t="shared" si="122"/>
        <v>44216</v>
      </c>
      <c r="R629" s="70">
        <f t="shared" si="121"/>
        <v>2021</v>
      </c>
      <c r="S629" s="70">
        <f t="shared" si="123"/>
        <v>1</v>
      </c>
      <c r="T629" s="70">
        <f t="shared" si="124"/>
        <v>20</v>
      </c>
      <c r="U629" s="70">
        <f t="shared" si="125"/>
        <v>2020</v>
      </c>
      <c r="V629" s="73">
        <v>9112</v>
      </c>
      <c r="W629" s="70"/>
      <c r="X629" s="70" t="s">
        <v>2589</v>
      </c>
      <c r="Y629" s="73">
        <v>0</v>
      </c>
      <c r="Z629" s="73">
        <f t="shared" si="126"/>
        <v>9112</v>
      </c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3">
        <f t="shared" si="127"/>
        <v>0</v>
      </c>
      <c r="AP629" s="70"/>
      <c r="AQ629" s="74">
        <f t="shared" si="128"/>
        <v>9112</v>
      </c>
      <c r="AR629" s="70" t="s">
        <v>872</v>
      </c>
      <c r="AS629" s="70"/>
      <c r="AT629" s="70"/>
      <c r="AU629" s="70"/>
      <c r="AV629" s="70"/>
      <c r="AW629" s="70"/>
      <c r="AX629" s="70" t="s">
        <v>100</v>
      </c>
      <c r="AY629" s="70"/>
      <c r="AZ629" s="70"/>
      <c r="BA629" s="70"/>
      <c r="BB629" s="70"/>
      <c r="BC629" s="70"/>
      <c r="BD629" s="78">
        <v>5.36</v>
      </c>
      <c r="BE629" s="70" t="s">
        <v>80</v>
      </c>
      <c r="BF629" s="73"/>
      <c r="BG629" s="70" t="s">
        <v>2587</v>
      </c>
      <c r="BH629" s="70">
        <f t="shared" si="129"/>
        <v>0</v>
      </c>
      <c r="BI629" s="70" t="s">
        <v>100</v>
      </c>
      <c r="BJ629" s="74">
        <f t="shared" si="130"/>
        <v>0</v>
      </c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</row>
    <row r="630" spans="1:76" ht="18.75" customHeight="1" x14ac:dyDescent="0.4">
      <c r="A630" s="70">
        <v>649</v>
      </c>
      <c r="B630" s="70" t="s">
        <v>2591</v>
      </c>
      <c r="C630" s="70" t="s">
        <v>2615</v>
      </c>
      <c r="D630" s="70"/>
      <c r="E630" s="70" t="s">
        <v>875</v>
      </c>
      <c r="F630" s="70"/>
      <c r="G630" s="94">
        <v>2</v>
      </c>
      <c r="H630" s="94">
        <v>1</v>
      </c>
      <c r="I630" s="70" t="s">
        <v>2591</v>
      </c>
      <c r="J630" s="70"/>
      <c r="K630" s="70"/>
      <c r="L630" s="70"/>
      <c r="M630" s="70">
        <v>0</v>
      </c>
      <c r="N630" s="71">
        <v>44216</v>
      </c>
      <c r="O630" s="78">
        <v>5.36</v>
      </c>
      <c r="P630" s="71"/>
      <c r="Q630" s="71">
        <f t="shared" si="122"/>
        <v>44216</v>
      </c>
      <c r="R630" s="70">
        <f t="shared" si="121"/>
        <v>2021</v>
      </c>
      <c r="S630" s="70">
        <f t="shared" si="123"/>
        <v>1</v>
      </c>
      <c r="T630" s="70">
        <f t="shared" si="124"/>
        <v>20</v>
      </c>
      <c r="U630" s="70">
        <f t="shared" si="125"/>
        <v>2020</v>
      </c>
      <c r="V630" s="73">
        <v>9112</v>
      </c>
      <c r="W630" s="70"/>
      <c r="X630" s="70" t="s">
        <v>2589</v>
      </c>
      <c r="Y630" s="73">
        <v>0</v>
      </c>
      <c r="Z630" s="73">
        <f t="shared" si="126"/>
        <v>9112</v>
      </c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3">
        <f t="shared" si="127"/>
        <v>0</v>
      </c>
      <c r="AP630" s="70"/>
      <c r="AQ630" s="74">
        <f t="shared" si="128"/>
        <v>9112</v>
      </c>
      <c r="AR630" s="70" t="s">
        <v>872</v>
      </c>
      <c r="AS630" s="70"/>
      <c r="AT630" s="70"/>
      <c r="AU630" s="70"/>
      <c r="AV630" s="70"/>
      <c r="AW630" s="70"/>
      <c r="AX630" s="70" t="s">
        <v>100</v>
      </c>
      <c r="AY630" s="70"/>
      <c r="AZ630" s="70"/>
      <c r="BA630" s="70"/>
      <c r="BB630" s="70"/>
      <c r="BC630" s="70"/>
      <c r="BD630" s="78">
        <v>5.36</v>
      </c>
      <c r="BE630" s="70" t="s">
        <v>80</v>
      </c>
      <c r="BF630" s="73"/>
      <c r="BG630" s="70" t="s">
        <v>2587</v>
      </c>
      <c r="BH630" s="70">
        <f t="shared" si="129"/>
        <v>0</v>
      </c>
      <c r="BI630" s="70" t="s">
        <v>100</v>
      </c>
      <c r="BJ630" s="74">
        <f t="shared" si="130"/>
        <v>0</v>
      </c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</row>
    <row r="631" spans="1:76" ht="18.75" customHeight="1" x14ac:dyDescent="0.4">
      <c r="A631" s="70">
        <v>650</v>
      </c>
      <c r="B631" s="70" t="s">
        <v>2591</v>
      </c>
      <c r="C631" s="70" t="s">
        <v>2616</v>
      </c>
      <c r="D631" s="70"/>
      <c r="E631" s="70" t="s">
        <v>875</v>
      </c>
      <c r="F631" s="70"/>
      <c r="G631" s="94">
        <v>2</v>
      </c>
      <c r="H631" s="94">
        <v>1</v>
      </c>
      <c r="I631" s="70" t="s">
        <v>2591</v>
      </c>
      <c r="J631" s="70"/>
      <c r="K631" s="70"/>
      <c r="L631" s="70"/>
      <c r="M631" s="70">
        <v>0</v>
      </c>
      <c r="N631" s="71">
        <v>44216</v>
      </c>
      <c r="O631" s="78">
        <v>30</v>
      </c>
      <c r="P631" s="71"/>
      <c r="Q631" s="71">
        <f t="shared" si="122"/>
        <v>44216</v>
      </c>
      <c r="R631" s="70">
        <f t="shared" si="121"/>
        <v>2021</v>
      </c>
      <c r="S631" s="70">
        <f t="shared" si="123"/>
        <v>1</v>
      </c>
      <c r="T631" s="70">
        <f t="shared" si="124"/>
        <v>20</v>
      </c>
      <c r="U631" s="70">
        <f t="shared" si="125"/>
        <v>2020</v>
      </c>
      <c r="V631" s="73">
        <v>102034</v>
      </c>
      <c r="W631" s="70"/>
      <c r="X631" s="70" t="s">
        <v>2589</v>
      </c>
      <c r="Y631" s="73">
        <v>0</v>
      </c>
      <c r="Z631" s="73">
        <f t="shared" si="126"/>
        <v>102034</v>
      </c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3">
        <f t="shared" si="127"/>
        <v>0</v>
      </c>
      <c r="AP631" s="70"/>
      <c r="AQ631" s="74">
        <f t="shared" si="128"/>
        <v>102034</v>
      </c>
      <c r="AR631" s="70" t="s">
        <v>872</v>
      </c>
      <c r="AS631" s="70"/>
      <c r="AT631" s="70"/>
      <c r="AU631" s="70"/>
      <c r="AV631" s="70"/>
      <c r="AW631" s="70"/>
      <c r="AX631" s="70" t="s">
        <v>100</v>
      </c>
      <c r="AY631" s="70"/>
      <c r="AZ631" s="70"/>
      <c r="BA631" s="70"/>
      <c r="BB631" s="70"/>
      <c r="BC631" s="70"/>
      <c r="BD631" s="78">
        <v>30</v>
      </c>
      <c r="BE631" s="70" t="s">
        <v>80</v>
      </c>
      <c r="BF631" s="73"/>
      <c r="BG631" s="70" t="s">
        <v>2587</v>
      </c>
      <c r="BH631" s="70">
        <f t="shared" si="129"/>
        <v>0</v>
      </c>
      <c r="BI631" s="70" t="s">
        <v>100</v>
      </c>
      <c r="BJ631" s="74">
        <f t="shared" si="130"/>
        <v>0</v>
      </c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</row>
    <row r="632" spans="1:76" ht="18.75" customHeight="1" x14ac:dyDescent="0.4">
      <c r="A632" s="70">
        <v>651</v>
      </c>
      <c r="B632" s="70" t="s">
        <v>2591</v>
      </c>
      <c r="C632" s="70" t="s">
        <v>2617</v>
      </c>
      <c r="D632" s="70"/>
      <c r="E632" s="70" t="s">
        <v>875</v>
      </c>
      <c r="F632" s="70"/>
      <c r="G632" s="94">
        <v>2</v>
      </c>
      <c r="H632" s="94">
        <v>1</v>
      </c>
      <c r="I632" s="70" t="s">
        <v>2591</v>
      </c>
      <c r="J632" s="70"/>
      <c r="K632" s="70"/>
      <c r="L632" s="70"/>
      <c r="M632" s="70">
        <v>0</v>
      </c>
      <c r="N632" s="71">
        <v>44216</v>
      </c>
      <c r="O632" s="78">
        <v>24</v>
      </c>
      <c r="P632" s="71"/>
      <c r="Q632" s="71">
        <f t="shared" si="122"/>
        <v>44216</v>
      </c>
      <c r="R632" s="70">
        <f t="shared" si="121"/>
        <v>2021</v>
      </c>
      <c r="S632" s="70">
        <f t="shared" si="123"/>
        <v>1</v>
      </c>
      <c r="T632" s="70">
        <f t="shared" si="124"/>
        <v>20</v>
      </c>
      <c r="U632" s="70">
        <f t="shared" si="125"/>
        <v>2020</v>
      </c>
      <c r="V632" s="73">
        <v>84490</v>
      </c>
      <c r="W632" s="70"/>
      <c r="X632" s="70" t="s">
        <v>2589</v>
      </c>
      <c r="Y632" s="73">
        <v>0</v>
      </c>
      <c r="Z632" s="73">
        <f t="shared" si="126"/>
        <v>84490</v>
      </c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3">
        <f t="shared" si="127"/>
        <v>0</v>
      </c>
      <c r="AP632" s="70"/>
      <c r="AQ632" s="74">
        <f t="shared" si="128"/>
        <v>84490</v>
      </c>
      <c r="AR632" s="70" t="s">
        <v>872</v>
      </c>
      <c r="AS632" s="70"/>
      <c r="AT632" s="70"/>
      <c r="AU632" s="70"/>
      <c r="AV632" s="70"/>
      <c r="AW632" s="70"/>
      <c r="AX632" s="70" t="s">
        <v>100</v>
      </c>
      <c r="AY632" s="70"/>
      <c r="AZ632" s="70"/>
      <c r="BA632" s="70"/>
      <c r="BB632" s="70"/>
      <c r="BC632" s="70"/>
      <c r="BD632" s="78">
        <v>24</v>
      </c>
      <c r="BE632" s="70" t="s">
        <v>80</v>
      </c>
      <c r="BF632" s="73"/>
      <c r="BG632" s="70" t="s">
        <v>2587</v>
      </c>
      <c r="BH632" s="70">
        <f t="shared" si="129"/>
        <v>0</v>
      </c>
      <c r="BI632" s="70" t="s">
        <v>100</v>
      </c>
      <c r="BJ632" s="74">
        <f t="shared" si="130"/>
        <v>0</v>
      </c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</row>
    <row r="633" spans="1:76" ht="18.75" customHeight="1" x14ac:dyDescent="0.4">
      <c r="A633" s="70">
        <v>652</v>
      </c>
      <c r="B633" s="70" t="s">
        <v>2591</v>
      </c>
      <c r="C633" s="70" t="s">
        <v>2618</v>
      </c>
      <c r="D633" s="70"/>
      <c r="E633" s="70" t="s">
        <v>875</v>
      </c>
      <c r="F633" s="70"/>
      <c r="G633" s="94">
        <v>2</v>
      </c>
      <c r="H633" s="94">
        <v>1</v>
      </c>
      <c r="I633" s="70" t="s">
        <v>2591</v>
      </c>
      <c r="J633" s="70"/>
      <c r="K633" s="70"/>
      <c r="L633" s="70"/>
      <c r="M633" s="70">
        <v>0</v>
      </c>
      <c r="N633" s="71">
        <v>44216</v>
      </c>
      <c r="O633" s="78">
        <v>26</v>
      </c>
      <c r="P633" s="71"/>
      <c r="Q633" s="71">
        <f t="shared" si="122"/>
        <v>44216</v>
      </c>
      <c r="R633" s="70">
        <f t="shared" si="121"/>
        <v>2021</v>
      </c>
      <c r="S633" s="70">
        <f t="shared" si="123"/>
        <v>1</v>
      </c>
      <c r="T633" s="70">
        <f t="shared" si="124"/>
        <v>20</v>
      </c>
      <c r="U633" s="70">
        <f t="shared" si="125"/>
        <v>2020</v>
      </c>
      <c r="V633" s="73">
        <v>90508</v>
      </c>
      <c r="W633" s="70"/>
      <c r="X633" s="70" t="s">
        <v>2589</v>
      </c>
      <c r="Y633" s="73">
        <v>0</v>
      </c>
      <c r="Z633" s="73">
        <f t="shared" si="126"/>
        <v>90508</v>
      </c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3">
        <f t="shared" si="127"/>
        <v>0</v>
      </c>
      <c r="AP633" s="70"/>
      <c r="AQ633" s="74">
        <f t="shared" si="128"/>
        <v>90508</v>
      </c>
      <c r="AR633" s="70" t="s">
        <v>872</v>
      </c>
      <c r="AS633" s="70"/>
      <c r="AT633" s="70"/>
      <c r="AU633" s="70"/>
      <c r="AV633" s="70"/>
      <c r="AW633" s="70"/>
      <c r="AX633" s="70" t="s">
        <v>100</v>
      </c>
      <c r="AY633" s="70"/>
      <c r="AZ633" s="70"/>
      <c r="BA633" s="70"/>
      <c r="BB633" s="70"/>
      <c r="BC633" s="70"/>
      <c r="BD633" s="78">
        <v>26</v>
      </c>
      <c r="BE633" s="70" t="s">
        <v>80</v>
      </c>
      <c r="BF633" s="73"/>
      <c r="BG633" s="70" t="s">
        <v>2587</v>
      </c>
      <c r="BH633" s="70">
        <f t="shared" si="129"/>
        <v>0</v>
      </c>
      <c r="BI633" s="70" t="s">
        <v>100</v>
      </c>
      <c r="BJ633" s="74">
        <f t="shared" si="130"/>
        <v>0</v>
      </c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</row>
    <row r="634" spans="1:76" ht="18.75" customHeight="1" x14ac:dyDescent="0.4">
      <c r="A634" s="70">
        <v>653</v>
      </c>
      <c r="B634" s="70" t="s">
        <v>2591</v>
      </c>
      <c r="C634" s="70" t="s">
        <v>2619</v>
      </c>
      <c r="D634" s="70"/>
      <c r="E634" s="70" t="s">
        <v>875</v>
      </c>
      <c r="F634" s="70"/>
      <c r="G634" s="94">
        <v>2</v>
      </c>
      <c r="H634" s="94">
        <v>1</v>
      </c>
      <c r="I634" s="70" t="s">
        <v>2591</v>
      </c>
      <c r="J634" s="70"/>
      <c r="K634" s="70"/>
      <c r="L634" s="70"/>
      <c r="M634" s="70">
        <v>0</v>
      </c>
      <c r="N634" s="71">
        <v>44216</v>
      </c>
      <c r="O634" s="78">
        <v>22</v>
      </c>
      <c r="P634" s="71"/>
      <c r="Q634" s="71">
        <f t="shared" si="122"/>
        <v>44216</v>
      </c>
      <c r="R634" s="70">
        <f t="shared" si="121"/>
        <v>2021</v>
      </c>
      <c r="S634" s="70">
        <f t="shared" si="123"/>
        <v>1</v>
      </c>
      <c r="T634" s="70">
        <f t="shared" si="124"/>
        <v>20</v>
      </c>
      <c r="U634" s="70">
        <f t="shared" si="125"/>
        <v>2020</v>
      </c>
      <c r="V634" s="73">
        <v>78166</v>
      </c>
      <c r="W634" s="70"/>
      <c r="X634" s="70" t="s">
        <v>2589</v>
      </c>
      <c r="Y634" s="73">
        <v>0</v>
      </c>
      <c r="Z634" s="73">
        <f t="shared" si="126"/>
        <v>78166</v>
      </c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3">
        <f t="shared" si="127"/>
        <v>0</v>
      </c>
      <c r="AP634" s="70"/>
      <c r="AQ634" s="74">
        <f t="shared" si="128"/>
        <v>78166</v>
      </c>
      <c r="AR634" s="70" t="s">
        <v>872</v>
      </c>
      <c r="AS634" s="70"/>
      <c r="AT634" s="70"/>
      <c r="AU634" s="70"/>
      <c r="AV634" s="70"/>
      <c r="AW634" s="70"/>
      <c r="AX634" s="70" t="s">
        <v>100</v>
      </c>
      <c r="AY634" s="70"/>
      <c r="AZ634" s="70"/>
      <c r="BA634" s="70"/>
      <c r="BB634" s="70"/>
      <c r="BC634" s="70"/>
      <c r="BD634" s="78">
        <v>22</v>
      </c>
      <c r="BE634" s="70" t="s">
        <v>80</v>
      </c>
      <c r="BF634" s="73"/>
      <c r="BG634" s="70" t="s">
        <v>2587</v>
      </c>
      <c r="BH634" s="70">
        <f t="shared" si="129"/>
        <v>0</v>
      </c>
      <c r="BI634" s="70" t="s">
        <v>100</v>
      </c>
      <c r="BJ634" s="74">
        <f t="shared" si="130"/>
        <v>0</v>
      </c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</row>
    <row r="635" spans="1:76" ht="18.75" customHeight="1" x14ac:dyDescent="0.4">
      <c r="A635" s="70">
        <v>654</v>
      </c>
      <c r="B635" s="70" t="s">
        <v>2591</v>
      </c>
      <c r="C635" s="70" t="s">
        <v>2620</v>
      </c>
      <c r="D635" s="70"/>
      <c r="E635" s="70" t="s">
        <v>875</v>
      </c>
      <c r="F635" s="70"/>
      <c r="G635" s="94">
        <v>2</v>
      </c>
      <c r="H635" s="94">
        <v>1</v>
      </c>
      <c r="I635" s="70" t="s">
        <v>2591</v>
      </c>
      <c r="J635" s="70"/>
      <c r="K635" s="70"/>
      <c r="L635" s="70"/>
      <c r="M635" s="70">
        <v>0</v>
      </c>
      <c r="N635" s="71">
        <v>44216</v>
      </c>
      <c r="O635" s="78">
        <v>16</v>
      </c>
      <c r="P635" s="71"/>
      <c r="Q635" s="71">
        <f t="shared" si="122"/>
        <v>44216</v>
      </c>
      <c r="R635" s="70">
        <f t="shared" si="121"/>
        <v>2021</v>
      </c>
      <c r="S635" s="70">
        <f t="shared" si="123"/>
        <v>1</v>
      </c>
      <c r="T635" s="70">
        <f t="shared" si="124"/>
        <v>20</v>
      </c>
      <c r="U635" s="70">
        <f t="shared" si="125"/>
        <v>2020</v>
      </c>
      <c r="V635" s="73">
        <v>54944</v>
      </c>
      <c r="W635" s="70"/>
      <c r="X635" s="70" t="s">
        <v>2589</v>
      </c>
      <c r="Y635" s="73">
        <v>0</v>
      </c>
      <c r="Z635" s="73">
        <f t="shared" si="126"/>
        <v>54944</v>
      </c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3">
        <f t="shared" si="127"/>
        <v>0</v>
      </c>
      <c r="AP635" s="70"/>
      <c r="AQ635" s="74">
        <f t="shared" si="128"/>
        <v>54944</v>
      </c>
      <c r="AR635" s="70" t="s">
        <v>872</v>
      </c>
      <c r="AS635" s="70"/>
      <c r="AT635" s="70"/>
      <c r="AU635" s="70"/>
      <c r="AV635" s="70"/>
      <c r="AW635" s="70"/>
      <c r="AX635" s="70" t="s">
        <v>100</v>
      </c>
      <c r="AY635" s="70"/>
      <c r="AZ635" s="70"/>
      <c r="BA635" s="70"/>
      <c r="BB635" s="70"/>
      <c r="BC635" s="70"/>
      <c r="BD635" s="78">
        <v>16</v>
      </c>
      <c r="BE635" s="70" t="s">
        <v>80</v>
      </c>
      <c r="BF635" s="73"/>
      <c r="BG635" s="70" t="s">
        <v>2587</v>
      </c>
      <c r="BH635" s="70">
        <f t="shared" si="129"/>
        <v>0</v>
      </c>
      <c r="BI635" s="70" t="s">
        <v>100</v>
      </c>
      <c r="BJ635" s="74">
        <f t="shared" si="130"/>
        <v>0</v>
      </c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</row>
    <row r="636" spans="1:76" ht="18.75" customHeight="1" x14ac:dyDescent="0.4">
      <c r="A636" s="70">
        <v>655</v>
      </c>
      <c r="B636" s="70" t="s">
        <v>2591</v>
      </c>
      <c r="C636" s="70" t="s">
        <v>2621</v>
      </c>
      <c r="D636" s="70"/>
      <c r="E636" s="70" t="s">
        <v>875</v>
      </c>
      <c r="F636" s="70"/>
      <c r="G636" s="94">
        <v>2</v>
      </c>
      <c r="H636" s="94">
        <v>1</v>
      </c>
      <c r="I636" s="70" t="s">
        <v>2591</v>
      </c>
      <c r="J636" s="70"/>
      <c r="K636" s="70"/>
      <c r="L636" s="70"/>
      <c r="M636" s="70">
        <v>0</v>
      </c>
      <c r="N636" s="71">
        <v>44216</v>
      </c>
      <c r="O636" s="78">
        <v>18</v>
      </c>
      <c r="P636" s="71"/>
      <c r="Q636" s="71">
        <f t="shared" si="122"/>
        <v>44216</v>
      </c>
      <c r="R636" s="70">
        <f t="shared" si="121"/>
        <v>2021</v>
      </c>
      <c r="S636" s="70">
        <f t="shared" si="123"/>
        <v>1</v>
      </c>
      <c r="T636" s="70">
        <f t="shared" si="124"/>
        <v>20</v>
      </c>
      <c r="U636" s="70">
        <f t="shared" si="125"/>
        <v>2020</v>
      </c>
      <c r="V636" s="73">
        <v>62186</v>
      </c>
      <c r="W636" s="70"/>
      <c r="X636" s="70" t="s">
        <v>2589</v>
      </c>
      <c r="Y636" s="73">
        <v>0</v>
      </c>
      <c r="Z636" s="73">
        <f t="shared" si="126"/>
        <v>62186</v>
      </c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3">
        <f t="shared" si="127"/>
        <v>0</v>
      </c>
      <c r="AP636" s="70"/>
      <c r="AQ636" s="74">
        <f t="shared" si="128"/>
        <v>62186</v>
      </c>
      <c r="AR636" s="70" t="s">
        <v>872</v>
      </c>
      <c r="AS636" s="70"/>
      <c r="AT636" s="70"/>
      <c r="AU636" s="70"/>
      <c r="AV636" s="70"/>
      <c r="AW636" s="70"/>
      <c r="AX636" s="70" t="s">
        <v>100</v>
      </c>
      <c r="AY636" s="70"/>
      <c r="AZ636" s="70"/>
      <c r="BA636" s="70"/>
      <c r="BB636" s="70"/>
      <c r="BC636" s="70"/>
      <c r="BD636" s="78">
        <v>18</v>
      </c>
      <c r="BE636" s="70" t="s">
        <v>80</v>
      </c>
      <c r="BF636" s="73"/>
      <c r="BG636" s="70" t="s">
        <v>2587</v>
      </c>
      <c r="BH636" s="70">
        <f t="shared" si="129"/>
        <v>0</v>
      </c>
      <c r="BI636" s="70" t="s">
        <v>100</v>
      </c>
      <c r="BJ636" s="74">
        <f t="shared" si="130"/>
        <v>0</v>
      </c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</row>
    <row r="637" spans="1:76" ht="18.75" customHeight="1" x14ac:dyDescent="0.4">
      <c r="A637" s="70">
        <v>656</v>
      </c>
      <c r="B637" s="70" t="s">
        <v>2591</v>
      </c>
      <c r="C637" s="70" t="s">
        <v>2622</v>
      </c>
      <c r="D637" s="70"/>
      <c r="E637" s="70" t="s">
        <v>875</v>
      </c>
      <c r="F637" s="70"/>
      <c r="G637" s="94">
        <v>2</v>
      </c>
      <c r="H637" s="94">
        <v>1</v>
      </c>
      <c r="I637" s="70" t="s">
        <v>2591</v>
      </c>
      <c r="J637" s="70"/>
      <c r="K637" s="70"/>
      <c r="L637" s="70"/>
      <c r="M637" s="70">
        <v>0</v>
      </c>
      <c r="N637" s="71">
        <v>44216</v>
      </c>
      <c r="O637" s="78">
        <v>39</v>
      </c>
      <c r="P637" s="71"/>
      <c r="Q637" s="71">
        <f t="shared" si="122"/>
        <v>44216</v>
      </c>
      <c r="R637" s="70">
        <f t="shared" si="121"/>
        <v>2021</v>
      </c>
      <c r="S637" s="70">
        <f t="shared" si="123"/>
        <v>1</v>
      </c>
      <c r="T637" s="70">
        <f t="shared" si="124"/>
        <v>20</v>
      </c>
      <c r="U637" s="70">
        <f t="shared" si="125"/>
        <v>2020</v>
      </c>
      <c r="V637" s="73">
        <v>135116</v>
      </c>
      <c r="W637" s="70"/>
      <c r="X637" s="70" t="s">
        <v>2589</v>
      </c>
      <c r="Y637" s="73">
        <v>0</v>
      </c>
      <c r="Z637" s="73">
        <f t="shared" si="126"/>
        <v>135116</v>
      </c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3">
        <f t="shared" si="127"/>
        <v>0</v>
      </c>
      <c r="AP637" s="70"/>
      <c r="AQ637" s="74">
        <f t="shared" si="128"/>
        <v>135116</v>
      </c>
      <c r="AR637" s="70" t="s">
        <v>872</v>
      </c>
      <c r="AS637" s="70"/>
      <c r="AT637" s="70"/>
      <c r="AU637" s="70"/>
      <c r="AV637" s="70"/>
      <c r="AW637" s="70"/>
      <c r="AX637" s="70" t="s">
        <v>100</v>
      </c>
      <c r="AY637" s="70"/>
      <c r="AZ637" s="70"/>
      <c r="BA637" s="70"/>
      <c r="BB637" s="70"/>
      <c r="BC637" s="70"/>
      <c r="BD637" s="78">
        <v>39</v>
      </c>
      <c r="BE637" s="70" t="s">
        <v>80</v>
      </c>
      <c r="BF637" s="73"/>
      <c r="BG637" s="70" t="s">
        <v>2587</v>
      </c>
      <c r="BH637" s="70">
        <f t="shared" si="129"/>
        <v>0</v>
      </c>
      <c r="BI637" s="70" t="s">
        <v>100</v>
      </c>
      <c r="BJ637" s="74">
        <f t="shared" si="130"/>
        <v>0</v>
      </c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</row>
    <row r="638" spans="1:76" ht="18.75" customHeight="1" x14ac:dyDescent="0.4">
      <c r="A638" s="70">
        <v>657</v>
      </c>
      <c r="B638" s="70" t="s">
        <v>2591</v>
      </c>
      <c r="C638" s="70" t="s">
        <v>2623</v>
      </c>
      <c r="D638" s="70"/>
      <c r="E638" s="70" t="s">
        <v>875</v>
      </c>
      <c r="F638" s="70"/>
      <c r="G638" s="94">
        <v>2</v>
      </c>
      <c r="H638" s="94">
        <v>1</v>
      </c>
      <c r="I638" s="70" t="s">
        <v>2591</v>
      </c>
      <c r="J638" s="70"/>
      <c r="K638" s="70"/>
      <c r="L638" s="70"/>
      <c r="M638" s="70">
        <v>0</v>
      </c>
      <c r="N638" s="71">
        <v>44231</v>
      </c>
      <c r="O638" s="78">
        <v>52</v>
      </c>
      <c r="P638" s="71"/>
      <c r="Q638" s="71">
        <f t="shared" si="122"/>
        <v>44231</v>
      </c>
      <c r="R638" s="70">
        <f t="shared" si="121"/>
        <v>2021</v>
      </c>
      <c r="S638" s="70">
        <f t="shared" si="123"/>
        <v>2</v>
      </c>
      <c r="T638" s="70">
        <f t="shared" si="124"/>
        <v>4</v>
      </c>
      <c r="U638" s="70">
        <f t="shared" si="125"/>
        <v>2020</v>
      </c>
      <c r="V638" s="73">
        <v>180098</v>
      </c>
      <c r="W638" s="70"/>
      <c r="X638" s="70" t="s">
        <v>2589</v>
      </c>
      <c r="Y638" s="73">
        <v>0</v>
      </c>
      <c r="Z638" s="73">
        <f t="shared" si="126"/>
        <v>180098</v>
      </c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3">
        <f t="shared" si="127"/>
        <v>0</v>
      </c>
      <c r="AP638" s="70"/>
      <c r="AQ638" s="74">
        <f t="shared" si="128"/>
        <v>180098</v>
      </c>
      <c r="AR638" s="70" t="s">
        <v>872</v>
      </c>
      <c r="AS638" s="70"/>
      <c r="AT638" s="70"/>
      <c r="AU638" s="70"/>
      <c r="AV638" s="70"/>
      <c r="AW638" s="70"/>
      <c r="AX638" s="70" t="s">
        <v>100</v>
      </c>
      <c r="AY638" s="70"/>
      <c r="AZ638" s="70"/>
      <c r="BA638" s="70"/>
      <c r="BB638" s="70"/>
      <c r="BC638" s="70"/>
      <c r="BD638" s="78">
        <v>52</v>
      </c>
      <c r="BE638" s="70" t="s">
        <v>80</v>
      </c>
      <c r="BF638" s="73"/>
      <c r="BG638" s="70" t="s">
        <v>2587</v>
      </c>
      <c r="BH638" s="70">
        <f t="shared" si="129"/>
        <v>0</v>
      </c>
      <c r="BI638" s="70" t="s">
        <v>100</v>
      </c>
      <c r="BJ638" s="74">
        <f t="shared" si="130"/>
        <v>0</v>
      </c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</row>
    <row r="639" spans="1:76" ht="18.75" customHeight="1" x14ac:dyDescent="0.4">
      <c r="A639" s="70">
        <v>658</v>
      </c>
      <c r="B639" s="70" t="s">
        <v>2591</v>
      </c>
      <c r="C639" s="70" t="s">
        <v>2624</v>
      </c>
      <c r="D639" s="70"/>
      <c r="E639" s="70" t="s">
        <v>875</v>
      </c>
      <c r="F639" s="70"/>
      <c r="G639" s="94">
        <v>2</v>
      </c>
      <c r="H639" s="94">
        <v>1</v>
      </c>
      <c r="I639" s="70" t="s">
        <v>2591</v>
      </c>
      <c r="J639" s="70"/>
      <c r="K639" s="70"/>
      <c r="L639" s="70"/>
      <c r="M639" s="70">
        <v>0</v>
      </c>
      <c r="N639" s="71">
        <v>44231</v>
      </c>
      <c r="O639" s="78">
        <v>41</v>
      </c>
      <c r="P639" s="71"/>
      <c r="Q639" s="71">
        <f t="shared" si="122"/>
        <v>44231</v>
      </c>
      <c r="R639" s="70">
        <f t="shared" si="121"/>
        <v>2021</v>
      </c>
      <c r="S639" s="70">
        <f t="shared" si="123"/>
        <v>2</v>
      </c>
      <c r="T639" s="70">
        <f t="shared" si="124"/>
        <v>4</v>
      </c>
      <c r="U639" s="70">
        <f t="shared" si="125"/>
        <v>2020</v>
      </c>
      <c r="V639" s="73">
        <v>139740</v>
      </c>
      <c r="W639" s="70"/>
      <c r="X639" s="70" t="s">
        <v>2589</v>
      </c>
      <c r="Y639" s="73">
        <v>0</v>
      </c>
      <c r="Z639" s="73">
        <f t="shared" si="126"/>
        <v>139740</v>
      </c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3">
        <f t="shared" si="127"/>
        <v>0</v>
      </c>
      <c r="AP639" s="70"/>
      <c r="AQ639" s="74">
        <f t="shared" si="128"/>
        <v>139740</v>
      </c>
      <c r="AR639" s="70" t="s">
        <v>872</v>
      </c>
      <c r="AS639" s="70"/>
      <c r="AT639" s="70"/>
      <c r="AU639" s="70"/>
      <c r="AV639" s="70"/>
      <c r="AW639" s="70"/>
      <c r="AX639" s="70" t="s">
        <v>100</v>
      </c>
      <c r="AY639" s="70"/>
      <c r="AZ639" s="70"/>
      <c r="BA639" s="70"/>
      <c r="BB639" s="70"/>
      <c r="BC639" s="70"/>
      <c r="BD639" s="78">
        <v>41</v>
      </c>
      <c r="BE639" s="70" t="s">
        <v>80</v>
      </c>
      <c r="BF639" s="73"/>
      <c r="BG639" s="70" t="s">
        <v>2587</v>
      </c>
      <c r="BH639" s="70">
        <f t="shared" si="129"/>
        <v>0</v>
      </c>
      <c r="BI639" s="70" t="s">
        <v>100</v>
      </c>
      <c r="BJ639" s="74">
        <f t="shared" si="130"/>
        <v>0</v>
      </c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</row>
    <row r="640" spans="1:76" ht="18.75" customHeight="1" x14ac:dyDescent="0.4">
      <c r="A640" s="70">
        <v>659</v>
      </c>
      <c r="B640" s="70" t="s">
        <v>2591</v>
      </c>
      <c r="C640" s="70" t="s">
        <v>2625</v>
      </c>
      <c r="D640" s="70"/>
      <c r="E640" s="70" t="s">
        <v>875</v>
      </c>
      <c r="F640" s="70"/>
      <c r="G640" s="94">
        <v>2</v>
      </c>
      <c r="H640" s="94">
        <v>1</v>
      </c>
      <c r="I640" s="70" t="s">
        <v>2591</v>
      </c>
      <c r="J640" s="70"/>
      <c r="K640" s="70"/>
      <c r="L640" s="70"/>
      <c r="M640" s="70">
        <v>0</v>
      </c>
      <c r="N640" s="71">
        <v>44231</v>
      </c>
      <c r="O640" s="78">
        <v>54</v>
      </c>
      <c r="P640" s="71"/>
      <c r="Q640" s="71">
        <f t="shared" si="122"/>
        <v>44231</v>
      </c>
      <c r="R640" s="70">
        <f t="shared" si="121"/>
        <v>2021</v>
      </c>
      <c r="S640" s="70">
        <f t="shared" si="123"/>
        <v>2</v>
      </c>
      <c r="T640" s="70">
        <f t="shared" si="124"/>
        <v>4</v>
      </c>
      <c r="U640" s="70">
        <f t="shared" si="125"/>
        <v>2020</v>
      </c>
      <c r="V640" s="73">
        <v>183600</v>
      </c>
      <c r="W640" s="70"/>
      <c r="X640" s="70" t="s">
        <v>2589</v>
      </c>
      <c r="Y640" s="73">
        <v>0</v>
      </c>
      <c r="Z640" s="73">
        <f t="shared" si="126"/>
        <v>183600</v>
      </c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3">
        <f t="shared" si="127"/>
        <v>0</v>
      </c>
      <c r="AP640" s="70"/>
      <c r="AQ640" s="74">
        <f t="shared" si="128"/>
        <v>183600</v>
      </c>
      <c r="AR640" s="70" t="s">
        <v>872</v>
      </c>
      <c r="AS640" s="70"/>
      <c r="AT640" s="70"/>
      <c r="AU640" s="70"/>
      <c r="AV640" s="70"/>
      <c r="AW640" s="70"/>
      <c r="AX640" s="70" t="s">
        <v>100</v>
      </c>
      <c r="AY640" s="70"/>
      <c r="AZ640" s="70"/>
      <c r="BA640" s="70"/>
      <c r="BB640" s="70"/>
      <c r="BC640" s="70"/>
      <c r="BD640" s="78">
        <v>54</v>
      </c>
      <c r="BE640" s="70" t="s">
        <v>80</v>
      </c>
      <c r="BF640" s="73"/>
      <c r="BG640" s="70" t="s">
        <v>2587</v>
      </c>
      <c r="BH640" s="70">
        <f t="shared" si="129"/>
        <v>0</v>
      </c>
      <c r="BI640" s="70" t="s">
        <v>100</v>
      </c>
      <c r="BJ640" s="74">
        <f t="shared" si="130"/>
        <v>0</v>
      </c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</row>
    <row r="642" spans="22:43" x14ac:dyDescent="0.4">
      <c r="V642" s="92">
        <f>SUBTOTAL(9,V5:V640)</f>
        <v>2374056863</v>
      </c>
      <c r="AQ642" s="92">
        <f>SUBTOTAL(9,AQ5:AQ640)</f>
        <v>2374056863</v>
      </c>
    </row>
  </sheetData>
  <sheetProtection algorithmName="SHA-512" hashValue="18eb8ifMrYhFb31auJtg3nz7P0o+NzgTf6naRMS8SFufGy34zLINIty5wK/c8Q/Tzi4aiOgAQC46TCi4VJ+k4g==" saltValue="NRgs3hNpbce6HDfKE4opxw==" spinCount="100000" sheet="1" objects="1" scenarios="1"/>
  <autoFilter ref="A4:BX640"/>
  <mergeCells count="61">
    <mergeCell ref="M3:M4"/>
    <mergeCell ref="A1:C1"/>
    <mergeCell ref="D1:G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:B4"/>
    <mergeCell ref="AB3:AB4"/>
    <mergeCell ref="N3:N4"/>
    <mergeCell ref="P3:P4"/>
    <mergeCell ref="Q3:Q4"/>
    <mergeCell ref="R3:T3"/>
    <mergeCell ref="U3:U4"/>
    <mergeCell ref="V3:V4"/>
    <mergeCell ref="W3:W4"/>
    <mergeCell ref="X3:X4"/>
    <mergeCell ref="Y3:Y4"/>
    <mergeCell ref="Z3:Z4"/>
    <mergeCell ref="AA3:AA4"/>
    <mergeCell ref="O3:O4"/>
    <mergeCell ref="BB3:BB4"/>
    <mergeCell ref="AC3:AH3"/>
    <mergeCell ref="AI3:AI4"/>
    <mergeCell ref="AQ3:AQ4"/>
    <mergeCell ref="AR3:AR4"/>
    <mergeCell ref="AS3:AV3"/>
    <mergeCell ref="AW3:AW4"/>
    <mergeCell ref="AX3:AX4"/>
    <mergeCell ref="AY3:AY4"/>
    <mergeCell ref="AZ3:AZ4"/>
    <mergeCell ref="BA3:BA4"/>
    <mergeCell ref="AJ3:AP4"/>
    <mergeCell ref="BO3:BO4"/>
    <mergeCell ref="BC3:BC4"/>
    <mergeCell ref="BD3:BE3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V3:BV4"/>
    <mergeCell ref="BW3:BW4"/>
    <mergeCell ref="BX3:BX4"/>
    <mergeCell ref="BP3:BP4"/>
    <mergeCell ref="BQ3:BQ4"/>
    <mergeCell ref="BR3:BR4"/>
    <mergeCell ref="BS3:BS4"/>
    <mergeCell ref="BT3:BT4"/>
    <mergeCell ref="BU3:BU4"/>
  </mergeCells>
  <phoneticPr fontId="2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104"/>
  <sheetViews>
    <sheetView zoomScale="75" zoomScaleNormal="75" workbookViewId="0">
      <pane xSplit="2" ySplit="5" topLeftCell="C6" activePane="bottomRight" state="frozen"/>
      <selection activeCell="A8" sqref="A8"/>
      <selection pane="topRight" activeCell="A8" sqref="A8"/>
      <selection pane="bottomLeft" activeCell="A8" sqref="A8"/>
      <selection pane="bottomRight" activeCell="B2" sqref="B2"/>
    </sheetView>
  </sheetViews>
  <sheetFormatPr defaultRowHeight="13.5" x14ac:dyDescent="0.15"/>
  <cols>
    <col min="1" max="1" width="9" style="1"/>
    <col min="2" max="2" width="11" style="1" customWidth="1"/>
    <col min="3" max="3" width="18.875" style="1" customWidth="1"/>
    <col min="4" max="257" width="9" style="1"/>
    <col min="258" max="258" width="11" style="1" customWidth="1"/>
    <col min="259" max="259" width="18.875" style="1" customWidth="1"/>
    <col min="260" max="513" width="9" style="1"/>
    <col min="514" max="514" width="11" style="1" customWidth="1"/>
    <col min="515" max="515" width="18.875" style="1" customWidth="1"/>
    <col min="516" max="769" width="9" style="1"/>
    <col min="770" max="770" width="11" style="1" customWidth="1"/>
    <col min="771" max="771" width="18.875" style="1" customWidth="1"/>
    <col min="772" max="1025" width="9" style="1"/>
    <col min="1026" max="1026" width="11" style="1" customWidth="1"/>
    <col min="1027" max="1027" width="18.875" style="1" customWidth="1"/>
    <col min="1028" max="1281" width="9" style="1"/>
    <col min="1282" max="1282" width="11" style="1" customWidth="1"/>
    <col min="1283" max="1283" width="18.875" style="1" customWidth="1"/>
    <col min="1284" max="1537" width="9" style="1"/>
    <col min="1538" max="1538" width="11" style="1" customWidth="1"/>
    <col min="1539" max="1539" width="18.875" style="1" customWidth="1"/>
    <col min="1540" max="1793" width="9" style="1"/>
    <col min="1794" max="1794" width="11" style="1" customWidth="1"/>
    <col min="1795" max="1795" width="18.875" style="1" customWidth="1"/>
    <col min="1796" max="2049" width="9" style="1"/>
    <col min="2050" max="2050" width="11" style="1" customWidth="1"/>
    <col min="2051" max="2051" width="18.875" style="1" customWidth="1"/>
    <col min="2052" max="2305" width="9" style="1"/>
    <col min="2306" max="2306" width="11" style="1" customWidth="1"/>
    <col min="2307" max="2307" width="18.875" style="1" customWidth="1"/>
    <col min="2308" max="2561" width="9" style="1"/>
    <col min="2562" max="2562" width="11" style="1" customWidth="1"/>
    <col min="2563" max="2563" width="18.875" style="1" customWidth="1"/>
    <col min="2564" max="2817" width="9" style="1"/>
    <col min="2818" max="2818" width="11" style="1" customWidth="1"/>
    <col min="2819" max="2819" width="18.875" style="1" customWidth="1"/>
    <col min="2820" max="3073" width="9" style="1"/>
    <col min="3074" max="3074" width="11" style="1" customWidth="1"/>
    <col min="3075" max="3075" width="18.875" style="1" customWidth="1"/>
    <col min="3076" max="3329" width="9" style="1"/>
    <col min="3330" max="3330" width="11" style="1" customWidth="1"/>
    <col min="3331" max="3331" width="18.875" style="1" customWidth="1"/>
    <col min="3332" max="3585" width="9" style="1"/>
    <col min="3586" max="3586" width="11" style="1" customWidth="1"/>
    <col min="3587" max="3587" width="18.875" style="1" customWidth="1"/>
    <col min="3588" max="3841" width="9" style="1"/>
    <col min="3842" max="3842" width="11" style="1" customWidth="1"/>
    <col min="3843" max="3843" width="18.875" style="1" customWidth="1"/>
    <col min="3844" max="4097" width="9" style="1"/>
    <col min="4098" max="4098" width="11" style="1" customWidth="1"/>
    <col min="4099" max="4099" width="18.875" style="1" customWidth="1"/>
    <col min="4100" max="4353" width="9" style="1"/>
    <col min="4354" max="4354" width="11" style="1" customWidth="1"/>
    <col min="4355" max="4355" width="18.875" style="1" customWidth="1"/>
    <col min="4356" max="4609" width="9" style="1"/>
    <col min="4610" max="4610" width="11" style="1" customWidth="1"/>
    <col min="4611" max="4611" width="18.875" style="1" customWidth="1"/>
    <col min="4612" max="4865" width="9" style="1"/>
    <col min="4866" max="4866" width="11" style="1" customWidth="1"/>
    <col min="4867" max="4867" width="18.875" style="1" customWidth="1"/>
    <col min="4868" max="5121" width="9" style="1"/>
    <col min="5122" max="5122" width="11" style="1" customWidth="1"/>
    <col min="5123" max="5123" width="18.875" style="1" customWidth="1"/>
    <col min="5124" max="5377" width="9" style="1"/>
    <col min="5378" max="5378" width="11" style="1" customWidth="1"/>
    <col min="5379" max="5379" width="18.875" style="1" customWidth="1"/>
    <col min="5380" max="5633" width="9" style="1"/>
    <col min="5634" max="5634" width="11" style="1" customWidth="1"/>
    <col min="5635" max="5635" width="18.875" style="1" customWidth="1"/>
    <col min="5636" max="5889" width="9" style="1"/>
    <col min="5890" max="5890" width="11" style="1" customWidth="1"/>
    <col min="5891" max="5891" width="18.875" style="1" customWidth="1"/>
    <col min="5892" max="6145" width="9" style="1"/>
    <col min="6146" max="6146" width="11" style="1" customWidth="1"/>
    <col min="6147" max="6147" width="18.875" style="1" customWidth="1"/>
    <col min="6148" max="6401" width="9" style="1"/>
    <col min="6402" max="6402" width="11" style="1" customWidth="1"/>
    <col min="6403" max="6403" width="18.875" style="1" customWidth="1"/>
    <col min="6404" max="6657" width="9" style="1"/>
    <col min="6658" max="6658" width="11" style="1" customWidth="1"/>
    <col min="6659" max="6659" width="18.875" style="1" customWidth="1"/>
    <col min="6660" max="6913" width="9" style="1"/>
    <col min="6914" max="6914" width="11" style="1" customWidth="1"/>
    <col min="6915" max="6915" width="18.875" style="1" customWidth="1"/>
    <col min="6916" max="7169" width="9" style="1"/>
    <col min="7170" max="7170" width="11" style="1" customWidth="1"/>
    <col min="7171" max="7171" width="18.875" style="1" customWidth="1"/>
    <col min="7172" max="7425" width="9" style="1"/>
    <col min="7426" max="7426" width="11" style="1" customWidth="1"/>
    <col min="7427" max="7427" width="18.875" style="1" customWidth="1"/>
    <col min="7428" max="7681" width="9" style="1"/>
    <col min="7682" max="7682" width="11" style="1" customWidth="1"/>
    <col min="7683" max="7683" width="18.875" style="1" customWidth="1"/>
    <col min="7684" max="7937" width="9" style="1"/>
    <col min="7938" max="7938" width="11" style="1" customWidth="1"/>
    <col min="7939" max="7939" width="18.875" style="1" customWidth="1"/>
    <col min="7940" max="8193" width="9" style="1"/>
    <col min="8194" max="8194" width="11" style="1" customWidth="1"/>
    <col min="8195" max="8195" width="18.875" style="1" customWidth="1"/>
    <col min="8196" max="8449" width="9" style="1"/>
    <col min="8450" max="8450" width="11" style="1" customWidth="1"/>
    <col min="8451" max="8451" width="18.875" style="1" customWidth="1"/>
    <col min="8452" max="8705" width="9" style="1"/>
    <col min="8706" max="8706" width="11" style="1" customWidth="1"/>
    <col min="8707" max="8707" width="18.875" style="1" customWidth="1"/>
    <col min="8708" max="8961" width="9" style="1"/>
    <col min="8962" max="8962" width="11" style="1" customWidth="1"/>
    <col min="8963" max="8963" width="18.875" style="1" customWidth="1"/>
    <col min="8964" max="9217" width="9" style="1"/>
    <col min="9218" max="9218" width="11" style="1" customWidth="1"/>
    <col min="9219" max="9219" width="18.875" style="1" customWidth="1"/>
    <col min="9220" max="9473" width="9" style="1"/>
    <col min="9474" max="9474" width="11" style="1" customWidth="1"/>
    <col min="9475" max="9475" width="18.875" style="1" customWidth="1"/>
    <col min="9476" max="9729" width="9" style="1"/>
    <col min="9730" max="9730" width="11" style="1" customWidth="1"/>
    <col min="9731" max="9731" width="18.875" style="1" customWidth="1"/>
    <col min="9732" max="9985" width="9" style="1"/>
    <col min="9986" max="9986" width="11" style="1" customWidth="1"/>
    <col min="9987" max="9987" width="18.875" style="1" customWidth="1"/>
    <col min="9988" max="10241" width="9" style="1"/>
    <col min="10242" max="10242" width="11" style="1" customWidth="1"/>
    <col min="10243" max="10243" width="18.875" style="1" customWidth="1"/>
    <col min="10244" max="10497" width="9" style="1"/>
    <col min="10498" max="10498" width="11" style="1" customWidth="1"/>
    <col min="10499" max="10499" width="18.875" style="1" customWidth="1"/>
    <col min="10500" max="10753" width="9" style="1"/>
    <col min="10754" max="10754" width="11" style="1" customWidth="1"/>
    <col min="10755" max="10755" width="18.875" style="1" customWidth="1"/>
    <col min="10756" max="11009" width="9" style="1"/>
    <col min="11010" max="11010" width="11" style="1" customWidth="1"/>
    <col min="11011" max="11011" width="18.875" style="1" customWidth="1"/>
    <col min="11012" max="11265" width="9" style="1"/>
    <col min="11266" max="11266" width="11" style="1" customWidth="1"/>
    <col min="11267" max="11267" width="18.875" style="1" customWidth="1"/>
    <col min="11268" max="11521" width="9" style="1"/>
    <col min="11522" max="11522" width="11" style="1" customWidth="1"/>
    <col min="11523" max="11523" width="18.875" style="1" customWidth="1"/>
    <col min="11524" max="11777" width="9" style="1"/>
    <col min="11778" max="11778" width="11" style="1" customWidth="1"/>
    <col min="11779" max="11779" width="18.875" style="1" customWidth="1"/>
    <col min="11780" max="12033" width="9" style="1"/>
    <col min="12034" max="12034" width="11" style="1" customWidth="1"/>
    <col min="12035" max="12035" width="18.875" style="1" customWidth="1"/>
    <col min="12036" max="12289" width="9" style="1"/>
    <col min="12290" max="12290" width="11" style="1" customWidth="1"/>
    <col min="12291" max="12291" width="18.875" style="1" customWidth="1"/>
    <col min="12292" max="12545" width="9" style="1"/>
    <col min="12546" max="12546" width="11" style="1" customWidth="1"/>
    <col min="12547" max="12547" width="18.875" style="1" customWidth="1"/>
    <col min="12548" max="12801" width="9" style="1"/>
    <col min="12802" max="12802" width="11" style="1" customWidth="1"/>
    <col min="12803" max="12803" width="18.875" style="1" customWidth="1"/>
    <col min="12804" max="13057" width="9" style="1"/>
    <col min="13058" max="13058" width="11" style="1" customWidth="1"/>
    <col min="13059" max="13059" width="18.875" style="1" customWidth="1"/>
    <col min="13060" max="13313" width="9" style="1"/>
    <col min="13314" max="13314" width="11" style="1" customWidth="1"/>
    <col min="13315" max="13315" width="18.875" style="1" customWidth="1"/>
    <col min="13316" max="13569" width="9" style="1"/>
    <col min="13570" max="13570" width="11" style="1" customWidth="1"/>
    <col min="13571" max="13571" width="18.875" style="1" customWidth="1"/>
    <col min="13572" max="13825" width="9" style="1"/>
    <col min="13826" max="13826" width="11" style="1" customWidth="1"/>
    <col min="13827" max="13827" width="18.875" style="1" customWidth="1"/>
    <col min="13828" max="14081" width="9" style="1"/>
    <col min="14082" max="14082" width="11" style="1" customWidth="1"/>
    <col min="14083" max="14083" width="18.875" style="1" customWidth="1"/>
    <col min="14084" max="14337" width="9" style="1"/>
    <col min="14338" max="14338" width="11" style="1" customWidth="1"/>
    <col min="14339" max="14339" width="18.875" style="1" customWidth="1"/>
    <col min="14340" max="14593" width="9" style="1"/>
    <col min="14594" max="14594" width="11" style="1" customWidth="1"/>
    <col min="14595" max="14595" width="18.875" style="1" customWidth="1"/>
    <col min="14596" max="14849" width="9" style="1"/>
    <col min="14850" max="14850" width="11" style="1" customWidth="1"/>
    <col min="14851" max="14851" width="18.875" style="1" customWidth="1"/>
    <col min="14852" max="15105" width="9" style="1"/>
    <col min="15106" max="15106" width="11" style="1" customWidth="1"/>
    <col min="15107" max="15107" width="18.875" style="1" customWidth="1"/>
    <col min="15108" max="15361" width="9" style="1"/>
    <col min="15362" max="15362" width="11" style="1" customWidth="1"/>
    <col min="15363" max="15363" width="18.875" style="1" customWidth="1"/>
    <col min="15364" max="15617" width="9" style="1"/>
    <col min="15618" max="15618" width="11" style="1" customWidth="1"/>
    <col min="15619" max="15619" width="18.875" style="1" customWidth="1"/>
    <col min="15620" max="15873" width="9" style="1"/>
    <col min="15874" max="15874" width="11" style="1" customWidth="1"/>
    <col min="15875" max="15875" width="18.875" style="1" customWidth="1"/>
    <col min="15876" max="16129" width="9" style="1"/>
    <col min="16130" max="16130" width="11" style="1" customWidth="1"/>
    <col min="16131" max="16131" width="18.875" style="1" customWidth="1"/>
    <col min="16132" max="16384" width="9" style="1"/>
  </cols>
  <sheetData>
    <row r="2" spans="2:3" ht="17.25" x14ac:dyDescent="0.15">
      <c r="B2" s="36" t="s">
        <v>143</v>
      </c>
      <c r="C2" s="37"/>
    </row>
    <row r="3" spans="2:3" x14ac:dyDescent="0.15">
      <c r="B3" s="37"/>
      <c r="C3" s="37"/>
    </row>
    <row r="4" spans="2:3" x14ac:dyDescent="0.15">
      <c r="B4" s="151" t="s">
        <v>144</v>
      </c>
      <c r="C4" s="153" t="s">
        <v>145</v>
      </c>
    </row>
    <row r="5" spans="2:3" x14ac:dyDescent="0.15">
      <c r="B5" s="152"/>
      <c r="C5" s="154"/>
    </row>
    <row r="6" spans="2:3" x14ac:dyDescent="0.15">
      <c r="B6" s="38">
        <v>2</v>
      </c>
      <c r="C6" s="38">
        <v>0.5</v>
      </c>
    </row>
    <row r="7" spans="2:3" x14ac:dyDescent="0.15">
      <c r="B7" s="38">
        <v>3</v>
      </c>
      <c r="C7" s="38">
        <v>0.33400000000000002</v>
      </c>
    </row>
    <row r="8" spans="2:3" x14ac:dyDescent="0.15">
      <c r="B8" s="38">
        <v>4</v>
      </c>
      <c r="C8" s="38">
        <v>0.25</v>
      </c>
    </row>
    <row r="9" spans="2:3" x14ac:dyDescent="0.15">
      <c r="B9" s="38">
        <v>5</v>
      </c>
      <c r="C9" s="39">
        <v>0.2</v>
      </c>
    </row>
    <row r="10" spans="2:3" x14ac:dyDescent="0.15">
      <c r="B10" s="40">
        <v>6</v>
      </c>
      <c r="C10" s="40">
        <v>0.16700000000000001</v>
      </c>
    </row>
    <row r="11" spans="2:3" x14ac:dyDescent="0.15">
      <c r="B11" s="38">
        <v>7</v>
      </c>
      <c r="C11" s="38">
        <v>0.14299999999999999</v>
      </c>
    </row>
    <row r="12" spans="2:3" x14ac:dyDescent="0.15">
      <c r="B12" s="38">
        <v>8</v>
      </c>
      <c r="C12" s="38">
        <v>0.125</v>
      </c>
    </row>
    <row r="13" spans="2:3" x14ac:dyDescent="0.15">
      <c r="B13" s="38">
        <v>9</v>
      </c>
      <c r="C13" s="38">
        <v>0.112</v>
      </c>
    </row>
    <row r="14" spans="2:3" x14ac:dyDescent="0.15">
      <c r="B14" s="39">
        <v>10</v>
      </c>
      <c r="C14" s="39">
        <v>0.1</v>
      </c>
    </row>
    <row r="15" spans="2:3" x14ac:dyDescent="0.15">
      <c r="B15" s="40">
        <v>11</v>
      </c>
      <c r="C15" s="40">
        <v>9.0999999999999998E-2</v>
      </c>
    </row>
    <row r="16" spans="2:3" x14ac:dyDescent="0.15">
      <c r="B16" s="38">
        <v>12</v>
      </c>
      <c r="C16" s="38">
        <v>8.4000000000000005E-2</v>
      </c>
    </row>
    <row r="17" spans="2:3" x14ac:dyDescent="0.15">
      <c r="B17" s="38">
        <v>13</v>
      </c>
      <c r="C17" s="38">
        <v>7.6999999999999999E-2</v>
      </c>
    </row>
    <row r="18" spans="2:3" x14ac:dyDescent="0.15">
      <c r="B18" s="38">
        <v>14</v>
      </c>
      <c r="C18" s="38">
        <v>7.1999999999999995E-2</v>
      </c>
    </row>
    <row r="19" spans="2:3" x14ac:dyDescent="0.15">
      <c r="B19" s="39">
        <v>15</v>
      </c>
      <c r="C19" s="39">
        <v>6.7000000000000004E-2</v>
      </c>
    </row>
    <row r="20" spans="2:3" x14ac:dyDescent="0.15">
      <c r="B20" s="40">
        <v>16</v>
      </c>
      <c r="C20" s="40">
        <v>6.3E-2</v>
      </c>
    </row>
    <row r="21" spans="2:3" x14ac:dyDescent="0.15">
      <c r="B21" s="38">
        <v>17</v>
      </c>
      <c r="C21" s="38">
        <v>5.8999999999999997E-2</v>
      </c>
    </row>
    <row r="22" spans="2:3" x14ac:dyDescent="0.15">
      <c r="B22" s="38">
        <v>18</v>
      </c>
      <c r="C22" s="38">
        <v>5.6000000000000001E-2</v>
      </c>
    </row>
    <row r="23" spans="2:3" x14ac:dyDescent="0.15">
      <c r="B23" s="38">
        <v>19</v>
      </c>
      <c r="C23" s="38">
        <v>5.2999999999999999E-2</v>
      </c>
    </row>
    <row r="24" spans="2:3" x14ac:dyDescent="0.15">
      <c r="B24" s="39">
        <v>20</v>
      </c>
      <c r="C24" s="39">
        <v>0.05</v>
      </c>
    </row>
    <row r="25" spans="2:3" x14ac:dyDescent="0.15">
      <c r="B25" s="40">
        <v>21</v>
      </c>
      <c r="C25" s="40">
        <v>4.8000000000000001E-2</v>
      </c>
    </row>
    <row r="26" spans="2:3" x14ac:dyDescent="0.15">
      <c r="B26" s="38">
        <v>22</v>
      </c>
      <c r="C26" s="38">
        <v>4.5999999999999999E-2</v>
      </c>
    </row>
    <row r="27" spans="2:3" x14ac:dyDescent="0.15">
      <c r="B27" s="38">
        <v>23</v>
      </c>
      <c r="C27" s="38">
        <v>4.3999999999999997E-2</v>
      </c>
    </row>
    <row r="28" spans="2:3" x14ac:dyDescent="0.15">
      <c r="B28" s="38">
        <v>24</v>
      </c>
      <c r="C28" s="38">
        <v>4.2000000000000003E-2</v>
      </c>
    </row>
    <row r="29" spans="2:3" x14ac:dyDescent="0.15">
      <c r="B29" s="39">
        <v>25</v>
      </c>
      <c r="C29" s="39">
        <v>0.04</v>
      </c>
    </row>
    <row r="30" spans="2:3" x14ac:dyDescent="0.15">
      <c r="B30" s="40">
        <v>26</v>
      </c>
      <c r="C30" s="40">
        <v>3.9E-2</v>
      </c>
    </row>
    <row r="31" spans="2:3" x14ac:dyDescent="0.15">
      <c r="B31" s="38">
        <v>27</v>
      </c>
      <c r="C31" s="38">
        <v>3.7999999999999999E-2</v>
      </c>
    </row>
    <row r="32" spans="2:3" x14ac:dyDescent="0.15">
      <c r="B32" s="38">
        <v>28</v>
      </c>
      <c r="C32" s="38">
        <v>3.5999999999999997E-2</v>
      </c>
    </row>
    <row r="33" spans="2:3" x14ac:dyDescent="0.15">
      <c r="B33" s="38">
        <v>29</v>
      </c>
      <c r="C33" s="38">
        <v>3.5000000000000003E-2</v>
      </c>
    </row>
    <row r="34" spans="2:3" x14ac:dyDescent="0.15">
      <c r="B34" s="39">
        <v>30</v>
      </c>
      <c r="C34" s="39">
        <v>3.4000000000000002E-2</v>
      </c>
    </row>
    <row r="35" spans="2:3" x14ac:dyDescent="0.15">
      <c r="B35" s="40">
        <v>31</v>
      </c>
      <c r="C35" s="40">
        <v>3.3000000000000002E-2</v>
      </c>
    </row>
    <row r="36" spans="2:3" x14ac:dyDescent="0.15">
      <c r="B36" s="38">
        <v>32</v>
      </c>
      <c r="C36" s="38">
        <v>3.2000000000000001E-2</v>
      </c>
    </row>
    <row r="37" spans="2:3" x14ac:dyDescent="0.15">
      <c r="B37" s="38">
        <v>33</v>
      </c>
      <c r="C37" s="38">
        <v>3.1E-2</v>
      </c>
    </row>
    <row r="38" spans="2:3" x14ac:dyDescent="0.15">
      <c r="B38" s="38">
        <v>34</v>
      </c>
      <c r="C38" s="38">
        <v>0.03</v>
      </c>
    </row>
    <row r="39" spans="2:3" x14ac:dyDescent="0.15">
      <c r="B39" s="39">
        <v>35</v>
      </c>
      <c r="C39" s="39">
        <v>2.9000000000000001E-2</v>
      </c>
    </row>
    <row r="40" spans="2:3" x14ac:dyDescent="0.15">
      <c r="B40" s="41">
        <v>36</v>
      </c>
      <c r="C40" s="40">
        <v>2.8000000000000001E-2</v>
      </c>
    </row>
    <row r="41" spans="2:3" x14ac:dyDescent="0.15">
      <c r="B41" s="42">
        <v>37</v>
      </c>
      <c r="C41" s="38">
        <v>2.8000000000000001E-2</v>
      </c>
    </row>
    <row r="42" spans="2:3" x14ac:dyDescent="0.15">
      <c r="B42" s="42">
        <v>38</v>
      </c>
      <c r="C42" s="38">
        <v>2.7E-2</v>
      </c>
    </row>
    <row r="43" spans="2:3" x14ac:dyDescent="0.15">
      <c r="B43" s="42">
        <v>39</v>
      </c>
      <c r="C43" s="38">
        <v>2.5999999999999999E-2</v>
      </c>
    </row>
    <row r="44" spans="2:3" x14ac:dyDescent="0.15">
      <c r="B44" s="43">
        <v>40</v>
      </c>
      <c r="C44" s="39">
        <v>2.5000000000000001E-2</v>
      </c>
    </row>
    <row r="45" spans="2:3" x14ac:dyDescent="0.15">
      <c r="B45" s="40">
        <v>41</v>
      </c>
      <c r="C45" s="40">
        <v>2.5000000000000001E-2</v>
      </c>
    </row>
    <row r="46" spans="2:3" x14ac:dyDescent="0.15">
      <c r="B46" s="38">
        <v>42</v>
      </c>
      <c r="C46" s="38">
        <v>2.4E-2</v>
      </c>
    </row>
    <row r="47" spans="2:3" x14ac:dyDescent="0.15">
      <c r="B47" s="38">
        <v>43</v>
      </c>
      <c r="C47" s="38">
        <v>2.4E-2</v>
      </c>
    </row>
    <row r="48" spans="2:3" x14ac:dyDescent="0.15">
      <c r="B48" s="38">
        <v>44</v>
      </c>
      <c r="C48" s="38">
        <v>2.3E-2</v>
      </c>
    </row>
    <row r="49" spans="2:3" x14ac:dyDescent="0.15">
      <c r="B49" s="39">
        <v>45</v>
      </c>
      <c r="C49" s="39">
        <v>2.3E-2</v>
      </c>
    </row>
    <row r="50" spans="2:3" x14ac:dyDescent="0.15">
      <c r="B50" s="41">
        <v>46</v>
      </c>
      <c r="C50" s="40">
        <v>2.1999999999999999E-2</v>
      </c>
    </row>
    <row r="51" spans="2:3" x14ac:dyDescent="0.15">
      <c r="B51" s="42">
        <v>47</v>
      </c>
      <c r="C51" s="38">
        <v>2.1999999999999999E-2</v>
      </c>
    </row>
    <row r="52" spans="2:3" x14ac:dyDescent="0.15">
      <c r="B52" s="42">
        <v>48</v>
      </c>
      <c r="C52" s="38">
        <v>2.1000000000000001E-2</v>
      </c>
    </row>
    <row r="53" spans="2:3" x14ac:dyDescent="0.15">
      <c r="B53" s="42">
        <v>49</v>
      </c>
      <c r="C53" s="38">
        <v>2.1000000000000001E-2</v>
      </c>
    </row>
    <row r="54" spans="2:3" x14ac:dyDescent="0.15">
      <c r="B54" s="43">
        <v>50</v>
      </c>
      <c r="C54" s="39">
        <v>0.02</v>
      </c>
    </row>
    <row r="55" spans="2:3" x14ac:dyDescent="0.15">
      <c r="B55" s="41">
        <v>51</v>
      </c>
      <c r="C55" s="40">
        <v>0.02</v>
      </c>
    </row>
    <row r="56" spans="2:3" x14ac:dyDescent="0.15">
      <c r="B56" s="42">
        <v>52</v>
      </c>
      <c r="C56" s="38">
        <v>0.02</v>
      </c>
    </row>
    <row r="57" spans="2:3" x14ac:dyDescent="0.15">
      <c r="B57" s="42">
        <v>53</v>
      </c>
      <c r="C57" s="38">
        <v>1.9E-2</v>
      </c>
    </row>
    <row r="58" spans="2:3" x14ac:dyDescent="0.15">
      <c r="B58" s="42">
        <v>54</v>
      </c>
      <c r="C58" s="38">
        <v>1.9E-2</v>
      </c>
    </row>
    <row r="59" spans="2:3" x14ac:dyDescent="0.15">
      <c r="B59" s="43">
        <v>55</v>
      </c>
      <c r="C59" s="39">
        <v>1.9E-2</v>
      </c>
    </row>
    <row r="60" spans="2:3" x14ac:dyDescent="0.15">
      <c r="B60" s="41">
        <v>56</v>
      </c>
      <c r="C60" s="40">
        <v>1.7999999999999999E-2</v>
      </c>
    </row>
    <row r="61" spans="2:3" x14ac:dyDescent="0.15">
      <c r="B61" s="42">
        <v>57</v>
      </c>
      <c r="C61" s="38">
        <v>1.7999999999999999E-2</v>
      </c>
    </row>
    <row r="62" spans="2:3" x14ac:dyDescent="0.15">
      <c r="B62" s="42">
        <v>58</v>
      </c>
      <c r="C62" s="38">
        <v>1.7999999999999999E-2</v>
      </c>
    </row>
    <row r="63" spans="2:3" x14ac:dyDescent="0.15">
      <c r="B63" s="42">
        <v>59</v>
      </c>
      <c r="C63" s="38">
        <v>1.7000000000000001E-2</v>
      </c>
    </row>
    <row r="64" spans="2:3" x14ac:dyDescent="0.15">
      <c r="B64" s="43">
        <v>60</v>
      </c>
      <c r="C64" s="39">
        <v>1.7000000000000001E-2</v>
      </c>
    </row>
    <row r="65" spans="2:3" x14ac:dyDescent="0.15">
      <c r="B65" s="41">
        <v>61</v>
      </c>
      <c r="C65" s="40">
        <v>1.7000000000000001E-2</v>
      </c>
    </row>
    <row r="66" spans="2:3" x14ac:dyDescent="0.15">
      <c r="B66" s="42">
        <v>62</v>
      </c>
      <c r="C66" s="38">
        <v>1.7000000000000001E-2</v>
      </c>
    </row>
    <row r="67" spans="2:3" x14ac:dyDescent="0.15">
      <c r="B67" s="42">
        <v>63</v>
      </c>
      <c r="C67" s="38">
        <v>1.6E-2</v>
      </c>
    </row>
    <row r="68" spans="2:3" x14ac:dyDescent="0.15">
      <c r="B68" s="42">
        <v>64</v>
      </c>
      <c r="C68" s="38">
        <v>1.6E-2</v>
      </c>
    </row>
    <row r="69" spans="2:3" x14ac:dyDescent="0.15">
      <c r="B69" s="43">
        <v>65</v>
      </c>
      <c r="C69" s="39">
        <v>1.6E-2</v>
      </c>
    </row>
    <row r="70" spans="2:3" x14ac:dyDescent="0.15">
      <c r="B70" s="41">
        <v>66</v>
      </c>
      <c r="C70" s="40">
        <v>1.6E-2</v>
      </c>
    </row>
    <row r="71" spans="2:3" x14ac:dyDescent="0.15">
      <c r="B71" s="42">
        <v>67</v>
      </c>
      <c r="C71" s="38">
        <v>1.4999999999999999E-2</v>
      </c>
    </row>
    <row r="72" spans="2:3" x14ac:dyDescent="0.15">
      <c r="B72" s="42">
        <v>68</v>
      </c>
      <c r="C72" s="38">
        <v>1.4999999999999999E-2</v>
      </c>
    </row>
    <row r="73" spans="2:3" x14ac:dyDescent="0.15">
      <c r="B73" s="42">
        <v>69</v>
      </c>
      <c r="C73" s="38">
        <v>1.4999999999999999E-2</v>
      </c>
    </row>
    <row r="74" spans="2:3" x14ac:dyDescent="0.15">
      <c r="B74" s="43">
        <v>70</v>
      </c>
      <c r="C74" s="39">
        <v>1.4999999999999999E-2</v>
      </c>
    </row>
    <row r="75" spans="2:3" x14ac:dyDescent="0.15">
      <c r="B75" s="40">
        <v>71</v>
      </c>
      <c r="C75" s="40">
        <v>1.4999999999999999E-2</v>
      </c>
    </row>
    <row r="76" spans="2:3" x14ac:dyDescent="0.15">
      <c r="B76" s="38">
        <v>72</v>
      </c>
      <c r="C76" s="38">
        <v>1.4E-2</v>
      </c>
    </row>
    <row r="77" spans="2:3" x14ac:dyDescent="0.15">
      <c r="B77" s="38">
        <v>73</v>
      </c>
      <c r="C77" s="38">
        <v>1.4E-2</v>
      </c>
    </row>
    <row r="78" spans="2:3" x14ac:dyDescent="0.15">
      <c r="B78" s="38">
        <v>74</v>
      </c>
      <c r="C78" s="38">
        <v>1.4E-2</v>
      </c>
    </row>
    <row r="79" spans="2:3" x14ac:dyDescent="0.15">
      <c r="B79" s="39">
        <v>75</v>
      </c>
      <c r="C79" s="39">
        <v>1.4E-2</v>
      </c>
    </row>
    <row r="80" spans="2:3" x14ac:dyDescent="0.15">
      <c r="B80" s="40">
        <v>76</v>
      </c>
      <c r="C80" s="40">
        <v>1.4E-2</v>
      </c>
    </row>
    <row r="81" spans="2:3" x14ac:dyDescent="0.15">
      <c r="B81" s="38">
        <v>77</v>
      </c>
      <c r="C81" s="38">
        <v>1.2999999999999999E-2</v>
      </c>
    </row>
    <row r="82" spans="2:3" x14ac:dyDescent="0.15">
      <c r="B82" s="38">
        <v>78</v>
      </c>
      <c r="C82" s="38">
        <v>1.2999999999999999E-2</v>
      </c>
    </row>
    <row r="83" spans="2:3" x14ac:dyDescent="0.15">
      <c r="B83" s="38">
        <v>79</v>
      </c>
      <c r="C83" s="38">
        <v>1.2999999999999999E-2</v>
      </c>
    </row>
    <row r="84" spans="2:3" x14ac:dyDescent="0.15">
      <c r="B84" s="39">
        <v>80</v>
      </c>
      <c r="C84" s="39">
        <v>1.2999999999999999E-2</v>
      </c>
    </row>
    <row r="85" spans="2:3" x14ac:dyDescent="0.15">
      <c r="B85" s="40">
        <v>81</v>
      </c>
      <c r="C85" s="40">
        <v>1.2999999999999999E-2</v>
      </c>
    </row>
    <row r="86" spans="2:3" x14ac:dyDescent="0.15">
      <c r="B86" s="38">
        <v>82</v>
      </c>
      <c r="C86" s="38">
        <v>1.2999999999999999E-2</v>
      </c>
    </row>
    <row r="87" spans="2:3" x14ac:dyDescent="0.15">
      <c r="B87" s="38">
        <v>83</v>
      </c>
      <c r="C87" s="38">
        <v>1.2999999999999999E-2</v>
      </c>
    </row>
    <row r="88" spans="2:3" x14ac:dyDescent="0.15">
      <c r="B88" s="38">
        <v>84</v>
      </c>
      <c r="C88" s="38">
        <v>1.2E-2</v>
      </c>
    </row>
    <row r="89" spans="2:3" x14ac:dyDescent="0.15">
      <c r="B89" s="39">
        <v>85</v>
      </c>
      <c r="C89" s="39">
        <v>1.2E-2</v>
      </c>
    </row>
    <row r="90" spans="2:3" x14ac:dyDescent="0.15">
      <c r="B90" s="40">
        <v>86</v>
      </c>
      <c r="C90" s="40">
        <v>1.2E-2</v>
      </c>
    </row>
    <row r="91" spans="2:3" x14ac:dyDescent="0.15">
      <c r="B91" s="38">
        <v>87</v>
      </c>
      <c r="C91" s="38">
        <v>1.2E-2</v>
      </c>
    </row>
    <row r="92" spans="2:3" x14ac:dyDescent="0.15">
      <c r="B92" s="38">
        <v>88</v>
      </c>
      <c r="C92" s="38">
        <v>1.2E-2</v>
      </c>
    </row>
    <row r="93" spans="2:3" x14ac:dyDescent="0.15">
      <c r="B93" s="38">
        <v>89</v>
      </c>
      <c r="C93" s="38">
        <v>1.2E-2</v>
      </c>
    </row>
    <row r="94" spans="2:3" x14ac:dyDescent="0.15">
      <c r="B94" s="39">
        <v>90</v>
      </c>
      <c r="C94" s="39">
        <v>1.2E-2</v>
      </c>
    </row>
    <row r="95" spans="2:3" x14ac:dyDescent="0.15">
      <c r="B95" s="40">
        <v>91</v>
      </c>
      <c r="C95" s="40">
        <v>1.0999999999999999E-2</v>
      </c>
    </row>
    <row r="96" spans="2:3" x14ac:dyDescent="0.15">
      <c r="B96" s="38">
        <v>92</v>
      </c>
      <c r="C96" s="38">
        <v>1.0999999999999999E-2</v>
      </c>
    </row>
    <row r="97" spans="2:3" x14ac:dyDescent="0.15">
      <c r="B97" s="38">
        <v>93</v>
      </c>
      <c r="C97" s="38">
        <v>1.0999999999999999E-2</v>
      </c>
    </row>
    <row r="98" spans="2:3" x14ac:dyDescent="0.15">
      <c r="B98" s="38">
        <v>94</v>
      </c>
      <c r="C98" s="38">
        <v>1.0999999999999999E-2</v>
      </c>
    </row>
    <row r="99" spans="2:3" x14ac:dyDescent="0.15">
      <c r="B99" s="39">
        <v>95</v>
      </c>
      <c r="C99" s="39">
        <v>1.0999999999999999E-2</v>
      </c>
    </row>
    <row r="100" spans="2:3" x14ac:dyDescent="0.15">
      <c r="B100" s="40">
        <v>96</v>
      </c>
      <c r="C100" s="40">
        <v>1.0999999999999999E-2</v>
      </c>
    </row>
    <row r="101" spans="2:3" x14ac:dyDescent="0.15">
      <c r="B101" s="38">
        <v>97</v>
      </c>
      <c r="C101" s="38">
        <v>1.0999999999999999E-2</v>
      </c>
    </row>
    <row r="102" spans="2:3" x14ac:dyDescent="0.15">
      <c r="B102" s="38">
        <v>98</v>
      </c>
      <c r="C102" s="38">
        <v>1.0999999999999999E-2</v>
      </c>
    </row>
    <row r="103" spans="2:3" x14ac:dyDescent="0.15">
      <c r="B103" s="38">
        <v>99</v>
      </c>
      <c r="C103" s="38">
        <v>1.0999999999999999E-2</v>
      </c>
    </row>
    <row r="104" spans="2:3" x14ac:dyDescent="0.15">
      <c r="B104" s="39">
        <v>100</v>
      </c>
      <c r="C104" s="39">
        <v>0.01</v>
      </c>
    </row>
  </sheetData>
  <sheetProtection algorithmName="SHA-512" hashValue="roNfhELQIDEtz9TJq+w5N8qlj9OuYEqokz0/v6/niEAR7AgHYN1MCDICJBddmwqw/SqM5OH6goiZAJ/O9NNlIg==" saltValue="ovWUh6UqTjEBEyQQ8TUgdw==" spinCount="100000" sheet="1" objects="1" scenarios="1"/>
  <mergeCells count="2">
    <mergeCell ref="B4:B5"/>
    <mergeCell ref="C4:C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7"/>
  <sheetViews>
    <sheetView zoomScale="75" zoomScaleNormal="75" workbookViewId="0">
      <selection activeCell="B22" sqref="B22"/>
    </sheetView>
  </sheetViews>
  <sheetFormatPr defaultRowHeight="13.5" x14ac:dyDescent="0.15"/>
  <cols>
    <col min="1" max="1" width="13" style="1" bestFit="1" customWidth="1"/>
    <col min="2" max="2" width="15.5" style="1" bestFit="1" customWidth="1"/>
    <col min="3" max="3" width="15.125" style="1" bestFit="1" customWidth="1"/>
    <col min="4" max="4" width="21.5" style="1" bestFit="1" customWidth="1"/>
    <col min="5" max="5" width="13" style="1" bestFit="1" customWidth="1"/>
    <col min="6" max="6" width="16.625" style="1" customWidth="1"/>
    <col min="7" max="7" width="13.625" style="1" customWidth="1"/>
    <col min="8" max="8" width="11.125" style="1" bestFit="1" customWidth="1"/>
    <col min="9" max="256" width="9" style="1"/>
    <col min="257" max="257" width="13" style="1" bestFit="1" customWidth="1"/>
    <col min="258" max="258" width="15.5" style="1" bestFit="1" customWidth="1"/>
    <col min="259" max="259" width="15.125" style="1" bestFit="1" customWidth="1"/>
    <col min="260" max="260" width="21.5" style="1" bestFit="1" customWidth="1"/>
    <col min="261" max="261" width="13" style="1" bestFit="1" customWidth="1"/>
    <col min="262" max="262" width="16.625" style="1" customWidth="1"/>
    <col min="263" max="263" width="13.625" style="1" customWidth="1"/>
    <col min="264" max="264" width="11.125" style="1" bestFit="1" customWidth="1"/>
    <col min="265" max="512" width="9" style="1"/>
    <col min="513" max="513" width="13" style="1" bestFit="1" customWidth="1"/>
    <col min="514" max="514" width="15.5" style="1" bestFit="1" customWidth="1"/>
    <col min="515" max="515" width="15.125" style="1" bestFit="1" customWidth="1"/>
    <col min="516" max="516" width="21.5" style="1" bestFit="1" customWidth="1"/>
    <col min="517" max="517" width="13" style="1" bestFit="1" customWidth="1"/>
    <col min="518" max="518" width="16.625" style="1" customWidth="1"/>
    <col min="519" max="519" width="13.625" style="1" customWidth="1"/>
    <col min="520" max="520" width="11.125" style="1" bestFit="1" customWidth="1"/>
    <col min="521" max="768" width="9" style="1"/>
    <col min="769" max="769" width="13" style="1" bestFit="1" customWidth="1"/>
    <col min="770" max="770" width="15.5" style="1" bestFit="1" customWidth="1"/>
    <col min="771" max="771" width="15.125" style="1" bestFit="1" customWidth="1"/>
    <col min="772" max="772" width="21.5" style="1" bestFit="1" customWidth="1"/>
    <col min="773" max="773" width="13" style="1" bestFit="1" customWidth="1"/>
    <col min="774" max="774" width="16.625" style="1" customWidth="1"/>
    <col min="775" max="775" width="13.625" style="1" customWidth="1"/>
    <col min="776" max="776" width="11.125" style="1" bestFit="1" customWidth="1"/>
    <col min="777" max="1024" width="9" style="1"/>
    <col min="1025" max="1025" width="13" style="1" bestFit="1" customWidth="1"/>
    <col min="1026" max="1026" width="15.5" style="1" bestFit="1" customWidth="1"/>
    <col min="1027" max="1027" width="15.125" style="1" bestFit="1" customWidth="1"/>
    <col min="1028" max="1028" width="21.5" style="1" bestFit="1" customWidth="1"/>
    <col min="1029" max="1029" width="13" style="1" bestFit="1" customWidth="1"/>
    <col min="1030" max="1030" width="16.625" style="1" customWidth="1"/>
    <col min="1031" max="1031" width="13.625" style="1" customWidth="1"/>
    <col min="1032" max="1032" width="11.125" style="1" bestFit="1" customWidth="1"/>
    <col min="1033" max="1280" width="9" style="1"/>
    <col min="1281" max="1281" width="13" style="1" bestFit="1" customWidth="1"/>
    <col min="1282" max="1282" width="15.5" style="1" bestFit="1" customWidth="1"/>
    <col min="1283" max="1283" width="15.125" style="1" bestFit="1" customWidth="1"/>
    <col min="1284" max="1284" width="21.5" style="1" bestFit="1" customWidth="1"/>
    <col min="1285" max="1285" width="13" style="1" bestFit="1" customWidth="1"/>
    <col min="1286" max="1286" width="16.625" style="1" customWidth="1"/>
    <col min="1287" max="1287" width="13.625" style="1" customWidth="1"/>
    <col min="1288" max="1288" width="11.125" style="1" bestFit="1" customWidth="1"/>
    <col min="1289" max="1536" width="9" style="1"/>
    <col min="1537" max="1537" width="13" style="1" bestFit="1" customWidth="1"/>
    <col min="1538" max="1538" width="15.5" style="1" bestFit="1" customWidth="1"/>
    <col min="1539" max="1539" width="15.125" style="1" bestFit="1" customWidth="1"/>
    <col min="1540" max="1540" width="21.5" style="1" bestFit="1" customWidth="1"/>
    <col min="1541" max="1541" width="13" style="1" bestFit="1" customWidth="1"/>
    <col min="1542" max="1542" width="16.625" style="1" customWidth="1"/>
    <col min="1543" max="1543" width="13.625" style="1" customWidth="1"/>
    <col min="1544" max="1544" width="11.125" style="1" bestFit="1" customWidth="1"/>
    <col min="1545" max="1792" width="9" style="1"/>
    <col min="1793" max="1793" width="13" style="1" bestFit="1" customWidth="1"/>
    <col min="1794" max="1794" width="15.5" style="1" bestFit="1" customWidth="1"/>
    <col min="1795" max="1795" width="15.125" style="1" bestFit="1" customWidth="1"/>
    <col min="1796" max="1796" width="21.5" style="1" bestFit="1" customWidth="1"/>
    <col min="1797" max="1797" width="13" style="1" bestFit="1" customWidth="1"/>
    <col min="1798" max="1798" width="16.625" style="1" customWidth="1"/>
    <col min="1799" max="1799" width="13.625" style="1" customWidth="1"/>
    <col min="1800" max="1800" width="11.125" style="1" bestFit="1" customWidth="1"/>
    <col min="1801" max="2048" width="9" style="1"/>
    <col min="2049" max="2049" width="13" style="1" bestFit="1" customWidth="1"/>
    <col min="2050" max="2050" width="15.5" style="1" bestFit="1" customWidth="1"/>
    <col min="2051" max="2051" width="15.125" style="1" bestFit="1" customWidth="1"/>
    <col min="2052" max="2052" width="21.5" style="1" bestFit="1" customWidth="1"/>
    <col min="2053" max="2053" width="13" style="1" bestFit="1" customWidth="1"/>
    <col min="2054" max="2054" width="16.625" style="1" customWidth="1"/>
    <col min="2055" max="2055" width="13.625" style="1" customWidth="1"/>
    <col min="2056" max="2056" width="11.125" style="1" bestFit="1" customWidth="1"/>
    <col min="2057" max="2304" width="9" style="1"/>
    <col min="2305" max="2305" width="13" style="1" bestFit="1" customWidth="1"/>
    <col min="2306" max="2306" width="15.5" style="1" bestFit="1" customWidth="1"/>
    <col min="2307" max="2307" width="15.125" style="1" bestFit="1" customWidth="1"/>
    <col min="2308" max="2308" width="21.5" style="1" bestFit="1" customWidth="1"/>
    <col min="2309" max="2309" width="13" style="1" bestFit="1" customWidth="1"/>
    <col min="2310" max="2310" width="16.625" style="1" customWidth="1"/>
    <col min="2311" max="2311" width="13.625" style="1" customWidth="1"/>
    <col min="2312" max="2312" width="11.125" style="1" bestFit="1" customWidth="1"/>
    <col min="2313" max="2560" width="9" style="1"/>
    <col min="2561" max="2561" width="13" style="1" bestFit="1" customWidth="1"/>
    <col min="2562" max="2562" width="15.5" style="1" bestFit="1" customWidth="1"/>
    <col min="2563" max="2563" width="15.125" style="1" bestFit="1" customWidth="1"/>
    <col min="2564" max="2564" width="21.5" style="1" bestFit="1" customWidth="1"/>
    <col min="2565" max="2565" width="13" style="1" bestFit="1" customWidth="1"/>
    <col min="2566" max="2566" width="16.625" style="1" customWidth="1"/>
    <col min="2567" max="2567" width="13.625" style="1" customWidth="1"/>
    <col min="2568" max="2568" width="11.125" style="1" bestFit="1" customWidth="1"/>
    <col min="2569" max="2816" width="9" style="1"/>
    <col min="2817" max="2817" width="13" style="1" bestFit="1" customWidth="1"/>
    <col min="2818" max="2818" width="15.5" style="1" bestFit="1" customWidth="1"/>
    <col min="2819" max="2819" width="15.125" style="1" bestFit="1" customWidth="1"/>
    <col min="2820" max="2820" width="21.5" style="1" bestFit="1" customWidth="1"/>
    <col min="2821" max="2821" width="13" style="1" bestFit="1" customWidth="1"/>
    <col min="2822" max="2822" width="16.625" style="1" customWidth="1"/>
    <col min="2823" max="2823" width="13.625" style="1" customWidth="1"/>
    <col min="2824" max="2824" width="11.125" style="1" bestFit="1" customWidth="1"/>
    <col min="2825" max="3072" width="9" style="1"/>
    <col min="3073" max="3073" width="13" style="1" bestFit="1" customWidth="1"/>
    <col min="3074" max="3074" width="15.5" style="1" bestFit="1" customWidth="1"/>
    <col min="3075" max="3075" width="15.125" style="1" bestFit="1" customWidth="1"/>
    <col min="3076" max="3076" width="21.5" style="1" bestFit="1" customWidth="1"/>
    <col min="3077" max="3077" width="13" style="1" bestFit="1" customWidth="1"/>
    <col min="3078" max="3078" width="16.625" style="1" customWidth="1"/>
    <col min="3079" max="3079" width="13.625" style="1" customWidth="1"/>
    <col min="3080" max="3080" width="11.125" style="1" bestFit="1" customWidth="1"/>
    <col min="3081" max="3328" width="9" style="1"/>
    <col min="3329" max="3329" width="13" style="1" bestFit="1" customWidth="1"/>
    <col min="3330" max="3330" width="15.5" style="1" bestFit="1" customWidth="1"/>
    <col min="3331" max="3331" width="15.125" style="1" bestFit="1" customWidth="1"/>
    <col min="3332" max="3332" width="21.5" style="1" bestFit="1" customWidth="1"/>
    <col min="3333" max="3333" width="13" style="1" bestFit="1" customWidth="1"/>
    <col min="3334" max="3334" width="16.625" style="1" customWidth="1"/>
    <col min="3335" max="3335" width="13.625" style="1" customWidth="1"/>
    <col min="3336" max="3336" width="11.125" style="1" bestFit="1" customWidth="1"/>
    <col min="3337" max="3584" width="9" style="1"/>
    <col min="3585" max="3585" width="13" style="1" bestFit="1" customWidth="1"/>
    <col min="3586" max="3586" width="15.5" style="1" bestFit="1" customWidth="1"/>
    <col min="3587" max="3587" width="15.125" style="1" bestFit="1" customWidth="1"/>
    <col min="3588" max="3588" width="21.5" style="1" bestFit="1" customWidth="1"/>
    <col min="3589" max="3589" width="13" style="1" bestFit="1" customWidth="1"/>
    <col min="3590" max="3590" width="16.625" style="1" customWidth="1"/>
    <col min="3591" max="3591" width="13.625" style="1" customWidth="1"/>
    <col min="3592" max="3592" width="11.125" style="1" bestFit="1" customWidth="1"/>
    <col min="3593" max="3840" width="9" style="1"/>
    <col min="3841" max="3841" width="13" style="1" bestFit="1" customWidth="1"/>
    <col min="3842" max="3842" width="15.5" style="1" bestFit="1" customWidth="1"/>
    <col min="3843" max="3843" width="15.125" style="1" bestFit="1" customWidth="1"/>
    <col min="3844" max="3844" width="21.5" style="1" bestFit="1" customWidth="1"/>
    <col min="3845" max="3845" width="13" style="1" bestFit="1" customWidth="1"/>
    <col min="3846" max="3846" width="16.625" style="1" customWidth="1"/>
    <col min="3847" max="3847" width="13.625" style="1" customWidth="1"/>
    <col min="3848" max="3848" width="11.125" style="1" bestFit="1" customWidth="1"/>
    <col min="3849" max="4096" width="9" style="1"/>
    <col min="4097" max="4097" width="13" style="1" bestFit="1" customWidth="1"/>
    <col min="4098" max="4098" width="15.5" style="1" bestFit="1" customWidth="1"/>
    <col min="4099" max="4099" width="15.125" style="1" bestFit="1" customWidth="1"/>
    <col min="4100" max="4100" width="21.5" style="1" bestFit="1" customWidth="1"/>
    <col min="4101" max="4101" width="13" style="1" bestFit="1" customWidth="1"/>
    <col min="4102" max="4102" width="16.625" style="1" customWidth="1"/>
    <col min="4103" max="4103" width="13.625" style="1" customWidth="1"/>
    <col min="4104" max="4104" width="11.125" style="1" bestFit="1" customWidth="1"/>
    <col min="4105" max="4352" width="9" style="1"/>
    <col min="4353" max="4353" width="13" style="1" bestFit="1" customWidth="1"/>
    <col min="4354" max="4354" width="15.5" style="1" bestFit="1" customWidth="1"/>
    <col min="4355" max="4355" width="15.125" style="1" bestFit="1" customWidth="1"/>
    <col min="4356" max="4356" width="21.5" style="1" bestFit="1" customWidth="1"/>
    <col min="4357" max="4357" width="13" style="1" bestFit="1" customWidth="1"/>
    <col min="4358" max="4358" width="16.625" style="1" customWidth="1"/>
    <col min="4359" max="4359" width="13.625" style="1" customWidth="1"/>
    <col min="4360" max="4360" width="11.125" style="1" bestFit="1" customWidth="1"/>
    <col min="4361" max="4608" width="9" style="1"/>
    <col min="4609" max="4609" width="13" style="1" bestFit="1" customWidth="1"/>
    <col min="4610" max="4610" width="15.5" style="1" bestFit="1" customWidth="1"/>
    <col min="4611" max="4611" width="15.125" style="1" bestFit="1" customWidth="1"/>
    <col min="4612" max="4612" width="21.5" style="1" bestFit="1" customWidth="1"/>
    <col min="4613" max="4613" width="13" style="1" bestFit="1" customWidth="1"/>
    <col min="4614" max="4614" width="16.625" style="1" customWidth="1"/>
    <col min="4615" max="4615" width="13.625" style="1" customWidth="1"/>
    <col min="4616" max="4616" width="11.125" style="1" bestFit="1" customWidth="1"/>
    <col min="4617" max="4864" width="9" style="1"/>
    <col min="4865" max="4865" width="13" style="1" bestFit="1" customWidth="1"/>
    <col min="4866" max="4866" width="15.5" style="1" bestFit="1" customWidth="1"/>
    <col min="4867" max="4867" width="15.125" style="1" bestFit="1" customWidth="1"/>
    <col min="4868" max="4868" width="21.5" style="1" bestFit="1" customWidth="1"/>
    <col min="4869" max="4869" width="13" style="1" bestFit="1" customWidth="1"/>
    <col min="4870" max="4870" width="16.625" style="1" customWidth="1"/>
    <col min="4871" max="4871" width="13.625" style="1" customWidth="1"/>
    <col min="4872" max="4872" width="11.125" style="1" bestFit="1" customWidth="1"/>
    <col min="4873" max="5120" width="9" style="1"/>
    <col min="5121" max="5121" width="13" style="1" bestFit="1" customWidth="1"/>
    <col min="5122" max="5122" width="15.5" style="1" bestFit="1" customWidth="1"/>
    <col min="5123" max="5123" width="15.125" style="1" bestFit="1" customWidth="1"/>
    <col min="5124" max="5124" width="21.5" style="1" bestFit="1" customWidth="1"/>
    <col min="5125" max="5125" width="13" style="1" bestFit="1" customWidth="1"/>
    <col min="5126" max="5126" width="16.625" style="1" customWidth="1"/>
    <col min="5127" max="5127" width="13.625" style="1" customWidth="1"/>
    <col min="5128" max="5128" width="11.125" style="1" bestFit="1" customWidth="1"/>
    <col min="5129" max="5376" width="9" style="1"/>
    <col min="5377" max="5377" width="13" style="1" bestFit="1" customWidth="1"/>
    <col min="5378" max="5378" width="15.5" style="1" bestFit="1" customWidth="1"/>
    <col min="5379" max="5379" width="15.125" style="1" bestFit="1" customWidth="1"/>
    <col min="5380" max="5380" width="21.5" style="1" bestFit="1" customWidth="1"/>
    <col min="5381" max="5381" width="13" style="1" bestFit="1" customWidth="1"/>
    <col min="5382" max="5382" width="16.625" style="1" customWidth="1"/>
    <col min="5383" max="5383" width="13.625" style="1" customWidth="1"/>
    <col min="5384" max="5384" width="11.125" style="1" bestFit="1" customWidth="1"/>
    <col min="5385" max="5632" width="9" style="1"/>
    <col min="5633" max="5633" width="13" style="1" bestFit="1" customWidth="1"/>
    <col min="5634" max="5634" width="15.5" style="1" bestFit="1" customWidth="1"/>
    <col min="5635" max="5635" width="15.125" style="1" bestFit="1" customWidth="1"/>
    <col min="5636" max="5636" width="21.5" style="1" bestFit="1" customWidth="1"/>
    <col min="5637" max="5637" width="13" style="1" bestFit="1" customWidth="1"/>
    <col min="5638" max="5638" width="16.625" style="1" customWidth="1"/>
    <col min="5639" max="5639" width="13.625" style="1" customWidth="1"/>
    <col min="5640" max="5640" width="11.125" style="1" bestFit="1" customWidth="1"/>
    <col min="5641" max="5888" width="9" style="1"/>
    <col min="5889" max="5889" width="13" style="1" bestFit="1" customWidth="1"/>
    <col min="5890" max="5890" width="15.5" style="1" bestFit="1" customWidth="1"/>
    <col min="5891" max="5891" width="15.125" style="1" bestFit="1" customWidth="1"/>
    <col min="5892" max="5892" width="21.5" style="1" bestFit="1" customWidth="1"/>
    <col min="5893" max="5893" width="13" style="1" bestFit="1" customWidth="1"/>
    <col min="5894" max="5894" width="16.625" style="1" customWidth="1"/>
    <col min="5895" max="5895" width="13.625" style="1" customWidth="1"/>
    <col min="5896" max="5896" width="11.125" style="1" bestFit="1" customWidth="1"/>
    <col min="5897" max="6144" width="9" style="1"/>
    <col min="6145" max="6145" width="13" style="1" bestFit="1" customWidth="1"/>
    <col min="6146" max="6146" width="15.5" style="1" bestFit="1" customWidth="1"/>
    <col min="6147" max="6147" width="15.125" style="1" bestFit="1" customWidth="1"/>
    <col min="6148" max="6148" width="21.5" style="1" bestFit="1" customWidth="1"/>
    <col min="6149" max="6149" width="13" style="1" bestFit="1" customWidth="1"/>
    <col min="6150" max="6150" width="16.625" style="1" customWidth="1"/>
    <col min="6151" max="6151" width="13.625" style="1" customWidth="1"/>
    <col min="6152" max="6152" width="11.125" style="1" bestFit="1" customWidth="1"/>
    <col min="6153" max="6400" width="9" style="1"/>
    <col min="6401" max="6401" width="13" style="1" bestFit="1" customWidth="1"/>
    <col min="6402" max="6402" width="15.5" style="1" bestFit="1" customWidth="1"/>
    <col min="6403" max="6403" width="15.125" style="1" bestFit="1" customWidth="1"/>
    <col min="6404" max="6404" width="21.5" style="1" bestFit="1" customWidth="1"/>
    <col min="6405" max="6405" width="13" style="1" bestFit="1" customWidth="1"/>
    <col min="6406" max="6406" width="16.625" style="1" customWidth="1"/>
    <col min="6407" max="6407" width="13.625" style="1" customWidth="1"/>
    <col min="6408" max="6408" width="11.125" style="1" bestFit="1" customWidth="1"/>
    <col min="6409" max="6656" width="9" style="1"/>
    <col min="6657" max="6657" width="13" style="1" bestFit="1" customWidth="1"/>
    <col min="6658" max="6658" width="15.5" style="1" bestFit="1" customWidth="1"/>
    <col min="6659" max="6659" width="15.125" style="1" bestFit="1" customWidth="1"/>
    <col min="6660" max="6660" width="21.5" style="1" bestFit="1" customWidth="1"/>
    <col min="6661" max="6661" width="13" style="1" bestFit="1" customWidth="1"/>
    <col min="6662" max="6662" width="16.625" style="1" customWidth="1"/>
    <col min="6663" max="6663" width="13.625" style="1" customWidth="1"/>
    <col min="6664" max="6664" width="11.125" style="1" bestFit="1" customWidth="1"/>
    <col min="6665" max="6912" width="9" style="1"/>
    <col min="6913" max="6913" width="13" style="1" bestFit="1" customWidth="1"/>
    <col min="6914" max="6914" width="15.5" style="1" bestFit="1" customWidth="1"/>
    <col min="6915" max="6915" width="15.125" style="1" bestFit="1" customWidth="1"/>
    <col min="6916" max="6916" width="21.5" style="1" bestFit="1" customWidth="1"/>
    <col min="6917" max="6917" width="13" style="1" bestFit="1" customWidth="1"/>
    <col min="6918" max="6918" width="16.625" style="1" customWidth="1"/>
    <col min="6919" max="6919" width="13.625" style="1" customWidth="1"/>
    <col min="6920" max="6920" width="11.125" style="1" bestFit="1" customWidth="1"/>
    <col min="6921" max="7168" width="9" style="1"/>
    <col min="7169" max="7169" width="13" style="1" bestFit="1" customWidth="1"/>
    <col min="7170" max="7170" width="15.5" style="1" bestFit="1" customWidth="1"/>
    <col min="7171" max="7171" width="15.125" style="1" bestFit="1" customWidth="1"/>
    <col min="7172" max="7172" width="21.5" style="1" bestFit="1" customWidth="1"/>
    <col min="7173" max="7173" width="13" style="1" bestFit="1" customWidth="1"/>
    <col min="7174" max="7174" width="16.625" style="1" customWidth="1"/>
    <col min="7175" max="7175" width="13.625" style="1" customWidth="1"/>
    <col min="7176" max="7176" width="11.125" style="1" bestFit="1" customWidth="1"/>
    <col min="7177" max="7424" width="9" style="1"/>
    <col min="7425" max="7425" width="13" style="1" bestFit="1" customWidth="1"/>
    <col min="7426" max="7426" width="15.5" style="1" bestFit="1" customWidth="1"/>
    <col min="7427" max="7427" width="15.125" style="1" bestFit="1" customWidth="1"/>
    <col min="7428" max="7428" width="21.5" style="1" bestFit="1" customWidth="1"/>
    <col min="7429" max="7429" width="13" style="1" bestFit="1" customWidth="1"/>
    <col min="7430" max="7430" width="16.625" style="1" customWidth="1"/>
    <col min="7431" max="7431" width="13.625" style="1" customWidth="1"/>
    <col min="7432" max="7432" width="11.125" style="1" bestFit="1" customWidth="1"/>
    <col min="7433" max="7680" width="9" style="1"/>
    <col min="7681" max="7681" width="13" style="1" bestFit="1" customWidth="1"/>
    <col min="7682" max="7682" width="15.5" style="1" bestFit="1" customWidth="1"/>
    <col min="7683" max="7683" width="15.125" style="1" bestFit="1" customWidth="1"/>
    <col min="7684" max="7684" width="21.5" style="1" bestFit="1" customWidth="1"/>
    <col min="7685" max="7685" width="13" style="1" bestFit="1" customWidth="1"/>
    <col min="7686" max="7686" width="16.625" style="1" customWidth="1"/>
    <col min="7687" max="7687" width="13.625" style="1" customWidth="1"/>
    <col min="7688" max="7688" width="11.125" style="1" bestFit="1" customWidth="1"/>
    <col min="7689" max="7936" width="9" style="1"/>
    <col min="7937" max="7937" width="13" style="1" bestFit="1" customWidth="1"/>
    <col min="7938" max="7938" width="15.5" style="1" bestFit="1" customWidth="1"/>
    <col min="7939" max="7939" width="15.125" style="1" bestFit="1" customWidth="1"/>
    <col min="7940" max="7940" width="21.5" style="1" bestFit="1" customWidth="1"/>
    <col min="7941" max="7941" width="13" style="1" bestFit="1" customWidth="1"/>
    <col min="7942" max="7942" width="16.625" style="1" customWidth="1"/>
    <col min="7943" max="7943" width="13.625" style="1" customWidth="1"/>
    <col min="7944" max="7944" width="11.125" style="1" bestFit="1" customWidth="1"/>
    <col min="7945" max="8192" width="9" style="1"/>
    <col min="8193" max="8193" width="13" style="1" bestFit="1" customWidth="1"/>
    <col min="8194" max="8194" width="15.5" style="1" bestFit="1" customWidth="1"/>
    <col min="8195" max="8195" width="15.125" style="1" bestFit="1" customWidth="1"/>
    <col min="8196" max="8196" width="21.5" style="1" bestFit="1" customWidth="1"/>
    <col min="8197" max="8197" width="13" style="1" bestFit="1" customWidth="1"/>
    <col min="8198" max="8198" width="16.625" style="1" customWidth="1"/>
    <col min="8199" max="8199" width="13.625" style="1" customWidth="1"/>
    <col min="8200" max="8200" width="11.125" style="1" bestFit="1" customWidth="1"/>
    <col min="8201" max="8448" width="9" style="1"/>
    <col min="8449" max="8449" width="13" style="1" bestFit="1" customWidth="1"/>
    <col min="8450" max="8450" width="15.5" style="1" bestFit="1" customWidth="1"/>
    <col min="8451" max="8451" width="15.125" style="1" bestFit="1" customWidth="1"/>
    <col min="8452" max="8452" width="21.5" style="1" bestFit="1" customWidth="1"/>
    <col min="8453" max="8453" width="13" style="1" bestFit="1" customWidth="1"/>
    <col min="8454" max="8454" width="16.625" style="1" customWidth="1"/>
    <col min="8455" max="8455" width="13.625" style="1" customWidth="1"/>
    <col min="8456" max="8456" width="11.125" style="1" bestFit="1" customWidth="1"/>
    <col min="8457" max="8704" width="9" style="1"/>
    <col min="8705" max="8705" width="13" style="1" bestFit="1" customWidth="1"/>
    <col min="8706" max="8706" width="15.5" style="1" bestFit="1" customWidth="1"/>
    <col min="8707" max="8707" width="15.125" style="1" bestFit="1" customWidth="1"/>
    <col min="8708" max="8708" width="21.5" style="1" bestFit="1" customWidth="1"/>
    <col min="8709" max="8709" width="13" style="1" bestFit="1" customWidth="1"/>
    <col min="8710" max="8710" width="16.625" style="1" customWidth="1"/>
    <col min="8711" max="8711" width="13.625" style="1" customWidth="1"/>
    <col min="8712" max="8712" width="11.125" style="1" bestFit="1" customWidth="1"/>
    <col min="8713" max="8960" width="9" style="1"/>
    <col min="8961" max="8961" width="13" style="1" bestFit="1" customWidth="1"/>
    <col min="8962" max="8962" width="15.5" style="1" bestFit="1" customWidth="1"/>
    <col min="8963" max="8963" width="15.125" style="1" bestFit="1" customWidth="1"/>
    <col min="8964" max="8964" width="21.5" style="1" bestFit="1" customWidth="1"/>
    <col min="8965" max="8965" width="13" style="1" bestFit="1" customWidth="1"/>
    <col min="8966" max="8966" width="16.625" style="1" customWidth="1"/>
    <col min="8967" max="8967" width="13.625" style="1" customWidth="1"/>
    <col min="8968" max="8968" width="11.125" style="1" bestFit="1" customWidth="1"/>
    <col min="8969" max="9216" width="9" style="1"/>
    <col min="9217" max="9217" width="13" style="1" bestFit="1" customWidth="1"/>
    <col min="9218" max="9218" width="15.5" style="1" bestFit="1" customWidth="1"/>
    <col min="9219" max="9219" width="15.125" style="1" bestFit="1" customWidth="1"/>
    <col min="9220" max="9220" width="21.5" style="1" bestFit="1" customWidth="1"/>
    <col min="9221" max="9221" width="13" style="1" bestFit="1" customWidth="1"/>
    <col min="9222" max="9222" width="16.625" style="1" customWidth="1"/>
    <col min="9223" max="9223" width="13.625" style="1" customWidth="1"/>
    <col min="9224" max="9224" width="11.125" style="1" bestFit="1" customWidth="1"/>
    <col min="9225" max="9472" width="9" style="1"/>
    <col min="9473" max="9473" width="13" style="1" bestFit="1" customWidth="1"/>
    <col min="9474" max="9474" width="15.5" style="1" bestFit="1" customWidth="1"/>
    <col min="9475" max="9475" width="15.125" style="1" bestFit="1" customWidth="1"/>
    <col min="9476" max="9476" width="21.5" style="1" bestFit="1" customWidth="1"/>
    <col min="9477" max="9477" width="13" style="1" bestFit="1" customWidth="1"/>
    <col min="9478" max="9478" width="16.625" style="1" customWidth="1"/>
    <col min="9479" max="9479" width="13.625" style="1" customWidth="1"/>
    <col min="9480" max="9480" width="11.125" style="1" bestFit="1" customWidth="1"/>
    <col min="9481" max="9728" width="9" style="1"/>
    <col min="9729" max="9729" width="13" style="1" bestFit="1" customWidth="1"/>
    <col min="9730" max="9730" width="15.5" style="1" bestFit="1" customWidth="1"/>
    <col min="9731" max="9731" width="15.125" style="1" bestFit="1" customWidth="1"/>
    <col min="9732" max="9732" width="21.5" style="1" bestFit="1" customWidth="1"/>
    <col min="9733" max="9733" width="13" style="1" bestFit="1" customWidth="1"/>
    <col min="9734" max="9734" width="16.625" style="1" customWidth="1"/>
    <col min="9735" max="9735" width="13.625" style="1" customWidth="1"/>
    <col min="9736" max="9736" width="11.125" style="1" bestFit="1" customWidth="1"/>
    <col min="9737" max="9984" width="9" style="1"/>
    <col min="9985" max="9985" width="13" style="1" bestFit="1" customWidth="1"/>
    <col min="9986" max="9986" width="15.5" style="1" bestFit="1" customWidth="1"/>
    <col min="9987" max="9987" width="15.125" style="1" bestFit="1" customWidth="1"/>
    <col min="9988" max="9988" width="21.5" style="1" bestFit="1" customWidth="1"/>
    <col min="9989" max="9989" width="13" style="1" bestFit="1" customWidth="1"/>
    <col min="9990" max="9990" width="16.625" style="1" customWidth="1"/>
    <col min="9991" max="9991" width="13.625" style="1" customWidth="1"/>
    <col min="9992" max="9992" width="11.125" style="1" bestFit="1" customWidth="1"/>
    <col min="9993" max="10240" width="9" style="1"/>
    <col min="10241" max="10241" width="13" style="1" bestFit="1" customWidth="1"/>
    <col min="10242" max="10242" width="15.5" style="1" bestFit="1" customWidth="1"/>
    <col min="10243" max="10243" width="15.125" style="1" bestFit="1" customWidth="1"/>
    <col min="10244" max="10244" width="21.5" style="1" bestFit="1" customWidth="1"/>
    <col min="10245" max="10245" width="13" style="1" bestFit="1" customWidth="1"/>
    <col min="10246" max="10246" width="16.625" style="1" customWidth="1"/>
    <col min="10247" max="10247" width="13.625" style="1" customWidth="1"/>
    <col min="10248" max="10248" width="11.125" style="1" bestFit="1" customWidth="1"/>
    <col min="10249" max="10496" width="9" style="1"/>
    <col min="10497" max="10497" width="13" style="1" bestFit="1" customWidth="1"/>
    <col min="10498" max="10498" width="15.5" style="1" bestFit="1" customWidth="1"/>
    <col min="10499" max="10499" width="15.125" style="1" bestFit="1" customWidth="1"/>
    <col min="10500" max="10500" width="21.5" style="1" bestFit="1" customWidth="1"/>
    <col min="10501" max="10501" width="13" style="1" bestFit="1" customWidth="1"/>
    <col min="10502" max="10502" width="16.625" style="1" customWidth="1"/>
    <col min="10503" max="10503" width="13.625" style="1" customWidth="1"/>
    <col min="10504" max="10504" width="11.125" style="1" bestFit="1" customWidth="1"/>
    <col min="10505" max="10752" width="9" style="1"/>
    <col min="10753" max="10753" width="13" style="1" bestFit="1" customWidth="1"/>
    <col min="10754" max="10754" width="15.5" style="1" bestFit="1" customWidth="1"/>
    <col min="10755" max="10755" width="15.125" style="1" bestFit="1" customWidth="1"/>
    <col min="10756" max="10756" width="21.5" style="1" bestFit="1" customWidth="1"/>
    <col min="10757" max="10757" width="13" style="1" bestFit="1" customWidth="1"/>
    <col min="10758" max="10758" width="16.625" style="1" customWidth="1"/>
    <col min="10759" max="10759" width="13.625" style="1" customWidth="1"/>
    <col min="10760" max="10760" width="11.125" style="1" bestFit="1" customWidth="1"/>
    <col min="10761" max="11008" width="9" style="1"/>
    <col min="11009" max="11009" width="13" style="1" bestFit="1" customWidth="1"/>
    <col min="11010" max="11010" width="15.5" style="1" bestFit="1" customWidth="1"/>
    <col min="11011" max="11011" width="15.125" style="1" bestFit="1" customWidth="1"/>
    <col min="11012" max="11012" width="21.5" style="1" bestFit="1" customWidth="1"/>
    <col min="11013" max="11013" width="13" style="1" bestFit="1" customWidth="1"/>
    <col min="11014" max="11014" width="16.625" style="1" customWidth="1"/>
    <col min="11015" max="11015" width="13.625" style="1" customWidth="1"/>
    <col min="11016" max="11016" width="11.125" style="1" bestFit="1" customWidth="1"/>
    <col min="11017" max="11264" width="9" style="1"/>
    <col min="11265" max="11265" width="13" style="1" bestFit="1" customWidth="1"/>
    <col min="11266" max="11266" width="15.5" style="1" bestFit="1" customWidth="1"/>
    <col min="11267" max="11267" width="15.125" style="1" bestFit="1" customWidth="1"/>
    <col min="11268" max="11268" width="21.5" style="1" bestFit="1" customWidth="1"/>
    <col min="11269" max="11269" width="13" style="1" bestFit="1" customWidth="1"/>
    <col min="11270" max="11270" width="16.625" style="1" customWidth="1"/>
    <col min="11271" max="11271" width="13.625" style="1" customWidth="1"/>
    <col min="11272" max="11272" width="11.125" style="1" bestFit="1" customWidth="1"/>
    <col min="11273" max="11520" width="9" style="1"/>
    <col min="11521" max="11521" width="13" style="1" bestFit="1" customWidth="1"/>
    <col min="11522" max="11522" width="15.5" style="1" bestFit="1" customWidth="1"/>
    <col min="11523" max="11523" width="15.125" style="1" bestFit="1" customWidth="1"/>
    <col min="11524" max="11524" width="21.5" style="1" bestFit="1" customWidth="1"/>
    <col min="11525" max="11525" width="13" style="1" bestFit="1" customWidth="1"/>
    <col min="11526" max="11526" width="16.625" style="1" customWidth="1"/>
    <col min="11527" max="11527" width="13.625" style="1" customWidth="1"/>
    <col min="11528" max="11528" width="11.125" style="1" bestFit="1" customWidth="1"/>
    <col min="11529" max="11776" width="9" style="1"/>
    <col min="11777" max="11777" width="13" style="1" bestFit="1" customWidth="1"/>
    <col min="11778" max="11778" width="15.5" style="1" bestFit="1" customWidth="1"/>
    <col min="11779" max="11779" width="15.125" style="1" bestFit="1" customWidth="1"/>
    <col min="11780" max="11780" width="21.5" style="1" bestFit="1" customWidth="1"/>
    <col min="11781" max="11781" width="13" style="1" bestFit="1" customWidth="1"/>
    <col min="11782" max="11782" width="16.625" style="1" customWidth="1"/>
    <col min="11783" max="11783" width="13.625" style="1" customWidth="1"/>
    <col min="11784" max="11784" width="11.125" style="1" bestFit="1" customWidth="1"/>
    <col min="11785" max="12032" width="9" style="1"/>
    <col min="12033" max="12033" width="13" style="1" bestFit="1" customWidth="1"/>
    <col min="12034" max="12034" width="15.5" style="1" bestFit="1" customWidth="1"/>
    <col min="12035" max="12035" width="15.125" style="1" bestFit="1" customWidth="1"/>
    <col min="12036" max="12036" width="21.5" style="1" bestFit="1" customWidth="1"/>
    <col min="12037" max="12037" width="13" style="1" bestFit="1" customWidth="1"/>
    <col min="12038" max="12038" width="16.625" style="1" customWidth="1"/>
    <col min="12039" max="12039" width="13.625" style="1" customWidth="1"/>
    <col min="12040" max="12040" width="11.125" style="1" bestFit="1" customWidth="1"/>
    <col min="12041" max="12288" width="9" style="1"/>
    <col min="12289" max="12289" width="13" style="1" bestFit="1" customWidth="1"/>
    <col min="12290" max="12290" width="15.5" style="1" bestFit="1" customWidth="1"/>
    <col min="12291" max="12291" width="15.125" style="1" bestFit="1" customWidth="1"/>
    <col min="12292" max="12292" width="21.5" style="1" bestFit="1" customWidth="1"/>
    <col min="12293" max="12293" width="13" style="1" bestFit="1" customWidth="1"/>
    <col min="12294" max="12294" width="16.625" style="1" customWidth="1"/>
    <col min="12295" max="12295" width="13.625" style="1" customWidth="1"/>
    <col min="12296" max="12296" width="11.125" style="1" bestFit="1" customWidth="1"/>
    <col min="12297" max="12544" width="9" style="1"/>
    <col min="12545" max="12545" width="13" style="1" bestFit="1" customWidth="1"/>
    <col min="12546" max="12546" width="15.5" style="1" bestFit="1" customWidth="1"/>
    <col min="12547" max="12547" width="15.125" style="1" bestFit="1" customWidth="1"/>
    <col min="12548" max="12548" width="21.5" style="1" bestFit="1" customWidth="1"/>
    <col min="12549" max="12549" width="13" style="1" bestFit="1" customWidth="1"/>
    <col min="12550" max="12550" width="16.625" style="1" customWidth="1"/>
    <col min="12551" max="12551" width="13.625" style="1" customWidth="1"/>
    <col min="12552" max="12552" width="11.125" style="1" bestFit="1" customWidth="1"/>
    <col min="12553" max="12800" width="9" style="1"/>
    <col min="12801" max="12801" width="13" style="1" bestFit="1" customWidth="1"/>
    <col min="12802" max="12802" width="15.5" style="1" bestFit="1" customWidth="1"/>
    <col min="12803" max="12803" width="15.125" style="1" bestFit="1" customWidth="1"/>
    <col min="12804" max="12804" width="21.5" style="1" bestFit="1" customWidth="1"/>
    <col min="12805" max="12805" width="13" style="1" bestFit="1" customWidth="1"/>
    <col min="12806" max="12806" width="16.625" style="1" customWidth="1"/>
    <col min="12807" max="12807" width="13.625" style="1" customWidth="1"/>
    <col min="12808" max="12808" width="11.125" style="1" bestFit="1" customWidth="1"/>
    <col min="12809" max="13056" width="9" style="1"/>
    <col min="13057" max="13057" width="13" style="1" bestFit="1" customWidth="1"/>
    <col min="13058" max="13058" width="15.5" style="1" bestFit="1" customWidth="1"/>
    <col min="13059" max="13059" width="15.125" style="1" bestFit="1" customWidth="1"/>
    <col min="13060" max="13060" width="21.5" style="1" bestFit="1" customWidth="1"/>
    <col min="13061" max="13061" width="13" style="1" bestFit="1" customWidth="1"/>
    <col min="13062" max="13062" width="16.625" style="1" customWidth="1"/>
    <col min="13063" max="13063" width="13.625" style="1" customWidth="1"/>
    <col min="13064" max="13064" width="11.125" style="1" bestFit="1" customWidth="1"/>
    <col min="13065" max="13312" width="9" style="1"/>
    <col min="13313" max="13313" width="13" style="1" bestFit="1" customWidth="1"/>
    <col min="13314" max="13314" width="15.5" style="1" bestFit="1" customWidth="1"/>
    <col min="13315" max="13315" width="15.125" style="1" bestFit="1" customWidth="1"/>
    <col min="13316" max="13316" width="21.5" style="1" bestFit="1" customWidth="1"/>
    <col min="13317" max="13317" width="13" style="1" bestFit="1" customWidth="1"/>
    <col min="13318" max="13318" width="16.625" style="1" customWidth="1"/>
    <col min="13319" max="13319" width="13.625" style="1" customWidth="1"/>
    <col min="13320" max="13320" width="11.125" style="1" bestFit="1" customWidth="1"/>
    <col min="13321" max="13568" width="9" style="1"/>
    <col min="13569" max="13569" width="13" style="1" bestFit="1" customWidth="1"/>
    <col min="13570" max="13570" width="15.5" style="1" bestFit="1" customWidth="1"/>
    <col min="13571" max="13571" width="15.125" style="1" bestFit="1" customWidth="1"/>
    <col min="13572" max="13572" width="21.5" style="1" bestFit="1" customWidth="1"/>
    <col min="13573" max="13573" width="13" style="1" bestFit="1" customWidth="1"/>
    <col min="13574" max="13574" width="16.625" style="1" customWidth="1"/>
    <col min="13575" max="13575" width="13.625" style="1" customWidth="1"/>
    <col min="13576" max="13576" width="11.125" style="1" bestFit="1" customWidth="1"/>
    <col min="13577" max="13824" width="9" style="1"/>
    <col min="13825" max="13825" width="13" style="1" bestFit="1" customWidth="1"/>
    <col min="13826" max="13826" width="15.5" style="1" bestFit="1" customWidth="1"/>
    <col min="13827" max="13827" width="15.125" style="1" bestFit="1" customWidth="1"/>
    <col min="13828" max="13828" width="21.5" style="1" bestFit="1" customWidth="1"/>
    <col min="13829" max="13829" width="13" style="1" bestFit="1" customWidth="1"/>
    <col min="13830" max="13830" width="16.625" style="1" customWidth="1"/>
    <col min="13831" max="13831" width="13.625" style="1" customWidth="1"/>
    <col min="13832" max="13832" width="11.125" style="1" bestFit="1" customWidth="1"/>
    <col min="13833" max="14080" width="9" style="1"/>
    <col min="14081" max="14081" width="13" style="1" bestFit="1" customWidth="1"/>
    <col min="14082" max="14082" width="15.5" style="1" bestFit="1" customWidth="1"/>
    <col min="14083" max="14083" width="15.125" style="1" bestFit="1" customWidth="1"/>
    <col min="14084" max="14084" width="21.5" style="1" bestFit="1" customWidth="1"/>
    <col min="14085" max="14085" width="13" style="1" bestFit="1" customWidth="1"/>
    <col min="14086" max="14086" width="16.625" style="1" customWidth="1"/>
    <col min="14087" max="14087" width="13.625" style="1" customWidth="1"/>
    <col min="14088" max="14088" width="11.125" style="1" bestFit="1" customWidth="1"/>
    <col min="14089" max="14336" width="9" style="1"/>
    <col min="14337" max="14337" width="13" style="1" bestFit="1" customWidth="1"/>
    <col min="14338" max="14338" width="15.5" style="1" bestFit="1" customWidth="1"/>
    <col min="14339" max="14339" width="15.125" style="1" bestFit="1" customWidth="1"/>
    <col min="14340" max="14340" width="21.5" style="1" bestFit="1" customWidth="1"/>
    <col min="14341" max="14341" width="13" style="1" bestFit="1" customWidth="1"/>
    <col min="14342" max="14342" width="16.625" style="1" customWidth="1"/>
    <col min="14343" max="14343" width="13.625" style="1" customWidth="1"/>
    <col min="14344" max="14344" width="11.125" style="1" bestFit="1" customWidth="1"/>
    <col min="14345" max="14592" width="9" style="1"/>
    <col min="14593" max="14593" width="13" style="1" bestFit="1" customWidth="1"/>
    <col min="14594" max="14594" width="15.5" style="1" bestFit="1" customWidth="1"/>
    <col min="14595" max="14595" width="15.125" style="1" bestFit="1" customWidth="1"/>
    <col min="14596" max="14596" width="21.5" style="1" bestFit="1" customWidth="1"/>
    <col min="14597" max="14597" width="13" style="1" bestFit="1" customWidth="1"/>
    <col min="14598" max="14598" width="16.625" style="1" customWidth="1"/>
    <col min="14599" max="14599" width="13.625" style="1" customWidth="1"/>
    <col min="14600" max="14600" width="11.125" style="1" bestFit="1" customWidth="1"/>
    <col min="14601" max="14848" width="9" style="1"/>
    <col min="14849" max="14849" width="13" style="1" bestFit="1" customWidth="1"/>
    <col min="14850" max="14850" width="15.5" style="1" bestFit="1" customWidth="1"/>
    <col min="14851" max="14851" width="15.125" style="1" bestFit="1" customWidth="1"/>
    <col min="14852" max="14852" width="21.5" style="1" bestFit="1" customWidth="1"/>
    <col min="14853" max="14853" width="13" style="1" bestFit="1" customWidth="1"/>
    <col min="14854" max="14854" width="16.625" style="1" customWidth="1"/>
    <col min="14855" max="14855" width="13.625" style="1" customWidth="1"/>
    <col min="14856" max="14856" width="11.125" style="1" bestFit="1" customWidth="1"/>
    <col min="14857" max="15104" width="9" style="1"/>
    <col min="15105" max="15105" width="13" style="1" bestFit="1" customWidth="1"/>
    <col min="15106" max="15106" width="15.5" style="1" bestFit="1" customWidth="1"/>
    <col min="15107" max="15107" width="15.125" style="1" bestFit="1" customWidth="1"/>
    <col min="15108" max="15108" width="21.5" style="1" bestFit="1" customWidth="1"/>
    <col min="15109" max="15109" width="13" style="1" bestFit="1" customWidth="1"/>
    <col min="15110" max="15110" width="16.625" style="1" customWidth="1"/>
    <col min="15111" max="15111" width="13.625" style="1" customWidth="1"/>
    <col min="15112" max="15112" width="11.125" style="1" bestFit="1" customWidth="1"/>
    <col min="15113" max="15360" width="9" style="1"/>
    <col min="15361" max="15361" width="13" style="1" bestFit="1" customWidth="1"/>
    <col min="15362" max="15362" width="15.5" style="1" bestFit="1" customWidth="1"/>
    <col min="15363" max="15363" width="15.125" style="1" bestFit="1" customWidth="1"/>
    <col min="15364" max="15364" width="21.5" style="1" bestFit="1" customWidth="1"/>
    <col min="15365" max="15365" width="13" style="1" bestFit="1" customWidth="1"/>
    <col min="15366" max="15366" width="16.625" style="1" customWidth="1"/>
    <col min="15367" max="15367" width="13.625" style="1" customWidth="1"/>
    <col min="15368" max="15368" width="11.125" style="1" bestFit="1" customWidth="1"/>
    <col min="15369" max="15616" width="9" style="1"/>
    <col min="15617" max="15617" width="13" style="1" bestFit="1" customWidth="1"/>
    <col min="15618" max="15618" width="15.5" style="1" bestFit="1" customWidth="1"/>
    <col min="15619" max="15619" width="15.125" style="1" bestFit="1" customWidth="1"/>
    <col min="15620" max="15620" width="21.5" style="1" bestFit="1" customWidth="1"/>
    <col min="15621" max="15621" width="13" style="1" bestFit="1" customWidth="1"/>
    <col min="15622" max="15622" width="16.625" style="1" customWidth="1"/>
    <col min="15623" max="15623" width="13.625" style="1" customWidth="1"/>
    <col min="15624" max="15624" width="11.125" style="1" bestFit="1" customWidth="1"/>
    <col min="15625" max="15872" width="9" style="1"/>
    <col min="15873" max="15873" width="13" style="1" bestFit="1" customWidth="1"/>
    <col min="15874" max="15874" width="15.5" style="1" bestFit="1" customWidth="1"/>
    <col min="15875" max="15875" width="15.125" style="1" bestFit="1" customWidth="1"/>
    <col min="15876" max="15876" width="21.5" style="1" bestFit="1" customWidth="1"/>
    <col min="15877" max="15877" width="13" style="1" bestFit="1" customWidth="1"/>
    <col min="15878" max="15878" width="16.625" style="1" customWidth="1"/>
    <col min="15879" max="15879" width="13.625" style="1" customWidth="1"/>
    <col min="15880" max="15880" width="11.125" style="1" bestFit="1" customWidth="1"/>
    <col min="15881" max="16128" width="9" style="1"/>
    <col min="16129" max="16129" width="13" style="1" bestFit="1" customWidth="1"/>
    <col min="16130" max="16130" width="15.5" style="1" bestFit="1" customWidth="1"/>
    <col min="16131" max="16131" width="15.125" style="1" bestFit="1" customWidth="1"/>
    <col min="16132" max="16132" width="21.5" style="1" bestFit="1" customWidth="1"/>
    <col min="16133" max="16133" width="13" style="1" bestFit="1" customWidth="1"/>
    <col min="16134" max="16134" width="16.625" style="1" customWidth="1"/>
    <col min="16135" max="16135" width="13.625" style="1" customWidth="1"/>
    <col min="16136" max="16136" width="11.125" style="1" bestFit="1" customWidth="1"/>
    <col min="16137" max="16384" width="9" style="1"/>
  </cols>
  <sheetData>
    <row r="1" spans="1:9" ht="21" x14ac:dyDescent="0.15">
      <c r="A1" s="19" t="s">
        <v>84</v>
      </c>
      <c r="C1" s="19"/>
      <c r="D1" s="19"/>
      <c r="E1" s="19"/>
      <c r="F1" s="19"/>
      <c r="G1" s="19"/>
      <c r="H1" s="19"/>
    </row>
    <row r="2" spans="1:9" ht="17.25" x14ac:dyDescent="0.15">
      <c r="A2" s="20" t="s">
        <v>141</v>
      </c>
      <c r="B2" s="20"/>
      <c r="C2" s="20"/>
      <c r="D2" s="20"/>
      <c r="E2" s="20"/>
      <c r="F2" s="20"/>
      <c r="G2" s="155" t="s">
        <v>85</v>
      </c>
      <c r="H2" s="155"/>
    </row>
    <row r="3" spans="1:9" ht="13.5" customHeight="1" x14ac:dyDescent="0.15">
      <c r="A3" s="156"/>
      <c r="B3" s="157" t="s">
        <v>86</v>
      </c>
      <c r="C3" s="158" t="s">
        <v>87</v>
      </c>
      <c r="D3" s="158" t="s">
        <v>88</v>
      </c>
      <c r="E3" s="157" t="s">
        <v>89</v>
      </c>
      <c r="F3" s="158" t="s">
        <v>90</v>
      </c>
      <c r="G3" s="158" t="s">
        <v>91</v>
      </c>
      <c r="H3" s="158" t="s">
        <v>92</v>
      </c>
    </row>
    <row r="4" spans="1:9" x14ac:dyDescent="0.15">
      <c r="A4" s="156"/>
      <c r="B4" s="157"/>
      <c r="C4" s="157"/>
      <c r="D4" s="157"/>
      <c r="E4" s="157"/>
      <c r="F4" s="158"/>
      <c r="G4" s="158"/>
      <c r="H4" s="158"/>
    </row>
    <row r="5" spans="1:9" x14ac:dyDescent="0.15">
      <c r="A5" s="156"/>
      <c r="B5" s="157"/>
      <c r="C5" s="157"/>
      <c r="D5" s="157"/>
      <c r="E5" s="157"/>
      <c r="F5" s="158"/>
      <c r="G5" s="158"/>
      <c r="H5" s="158"/>
    </row>
    <row r="6" spans="1:9" ht="30" customHeight="1" x14ac:dyDescent="0.15">
      <c r="A6" s="21" t="s">
        <v>93</v>
      </c>
      <c r="B6" s="22">
        <f>SUMIF(土地!$AR:$AR,$A$2,土地!V:V)</f>
        <v>0</v>
      </c>
      <c r="C6" s="22">
        <f>SUMIF(土地!$AR:$AR,$A$2,土地!Y:Y)</f>
        <v>0</v>
      </c>
      <c r="D6" s="22">
        <f>SUMIF(土地!$AR:$AR,$A$2,土地!Z:Z)</f>
        <v>0</v>
      </c>
      <c r="E6" s="22">
        <f>SUMIF(土地!$AR:$AR,$A$2,土地!$AO:$AO)</f>
        <v>0</v>
      </c>
      <c r="F6" s="22">
        <f>SUMIF(土地!$AR:$AR,$A$2,土地!AQ:AQ)</f>
        <v>0</v>
      </c>
      <c r="G6" s="22">
        <f>SUMIF(土地!$AR:$AR,$A$2,土地!BJ:BJ)</f>
        <v>0</v>
      </c>
      <c r="H6" s="23" t="s">
        <v>94</v>
      </c>
      <c r="I6" s="1">
        <f>SUMIFS(土地!V:V,土地!U:U,土地!$P$1,土地!AR:AR,$A$2)</f>
        <v>0</v>
      </c>
    </row>
    <row r="7" spans="1:9" ht="30" customHeight="1" x14ac:dyDescent="0.15">
      <c r="A7" s="21" t="s">
        <v>146</v>
      </c>
      <c r="B7" s="22">
        <f>SUMIF(立木竹!$AQ:$AQ,$A$2,立木竹!U:U)</f>
        <v>0</v>
      </c>
      <c r="C7" s="22">
        <f>SUMIF(立木竹!$AQ:$AQ,$A$2,立木竹!X:X)</f>
        <v>0</v>
      </c>
      <c r="D7" s="22">
        <f>SUMIF(立木竹!$AQ:$AQ,$A$2,立木竹!Y:Y)</f>
        <v>0</v>
      </c>
      <c r="E7" s="22">
        <f>SUMIF(立木竹!$AQ:$AQ,$A$2,立木竹!$AN:$AN)</f>
        <v>0</v>
      </c>
      <c r="F7" s="22">
        <f>SUMIF(立木竹!$AQ:$AQ,$A$2,立木竹!AP:AP)</f>
        <v>0</v>
      </c>
      <c r="G7" s="22">
        <f>SUMIF(立木竹!$AQ:$AQ,$A$2,立木竹!BI:BI)</f>
        <v>0</v>
      </c>
      <c r="H7" s="44" t="s">
        <v>147</v>
      </c>
      <c r="I7" s="1">
        <f>SUMIFS(立木竹!U:U,立木竹!T:T,土地!$P$1,立木竹!AQ:AQ,$A$2)</f>
        <v>0</v>
      </c>
    </row>
    <row r="8" spans="1:9" ht="30" customHeight="1" x14ac:dyDescent="0.15">
      <c r="A8" s="21" t="s">
        <v>95</v>
      </c>
      <c r="B8" s="22">
        <f>SUMIF(建物!$AS:$AS,$A$2,建物!W:W)</f>
        <v>0</v>
      </c>
      <c r="C8" s="22">
        <f>SUMIF(建物!$AS:$AS,$A$2,建物!Z:Z)</f>
        <v>0</v>
      </c>
      <c r="D8" s="22">
        <f>SUMIF(建物!$AS:$AS,$A$2,建物!AA:AA)</f>
        <v>0</v>
      </c>
      <c r="E8" s="22">
        <f>SUMIF(建物!$AS:$AS,$A$2,建物!$AP:$AP)</f>
        <v>0</v>
      </c>
      <c r="F8" s="22">
        <f>SUMIF(建物!$AS:$AS,$A$2,建物!AR:AR)</f>
        <v>0</v>
      </c>
      <c r="G8" s="22">
        <f>SUMIF(建物!$AS:$AS,$A$2,建物!BK:BK)</f>
        <v>0</v>
      </c>
      <c r="H8" s="24" t="e">
        <f t="shared" ref="H8:H15" si="0">G8/B8</f>
        <v>#DIV/0!</v>
      </c>
      <c r="I8" s="1">
        <f>SUMIFS(建物!W:W,建物!V:V,土地!$P$1,建物!AS:AS,$A$2)</f>
        <v>0</v>
      </c>
    </row>
    <row r="9" spans="1:9" ht="30" customHeight="1" x14ac:dyDescent="0.15">
      <c r="A9" s="25" t="s">
        <v>96</v>
      </c>
      <c r="B9" s="22">
        <f>SUMIF(工作物!$AS:$AS,$A$2,工作物!W:W)</f>
        <v>0</v>
      </c>
      <c r="C9" s="22">
        <f>SUMIF(工作物!$AS:$AS,$A$2,工作物!Z:Z)</f>
        <v>0</v>
      </c>
      <c r="D9" s="22">
        <f>SUMIF(工作物!$AS:$AS,$A$2,工作物!AA:AA)</f>
        <v>0</v>
      </c>
      <c r="E9" s="22">
        <f>SUMIF(工作物!$AS:$AS,$A$2,工作物!$AP:$AP)</f>
        <v>0</v>
      </c>
      <c r="F9" s="22">
        <f>SUMIF(工作物!$AS:$AS,$A$2,工作物!AR:AR)</f>
        <v>0</v>
      </c>
      <c r="G9" s="22">
        <f>SUMIF(工作物!$AS:$AS,$A$2,工作物!BK:BK)</f>
        <v>0</v>
      </c>
      <c r="H9" s="24" t="e">
        <f t="shared" si="0"/>
        <v>#DIV/0!</v>
      </c>
      <c r="I9" s="1">
        <f>SUMIFS(工作物!W:W,工作物!V:V,工作物!$Q$1,工作物!AS:AS,$A$2)</f>
        <v>0</v>
      </c>
    </row>
    <row r="10" spans="1:9" ht="30" customHeight="1" x14ac:dyDescent="0.15">
      <c r="A10" s="21" t="s">
        <v>97</v>
      </c>
      <c r="B10" s="22" t="e">
        <f>SUMIF(#REF!,$A$2,#REF!)</f>
        <v>#REF!</v>
      </c>
      <c r="C10" s="22" t="e">
        <f>SUMIF(#REF!,$A$2,#REF!)</f>
        <v>#REF!</v>
      </c>
      <c r="D10" s="22" t="e">
        <f>SUMIF(#REF!,$A$2,#REF!)</f>
        <v>#REF!</v>
      </c>
      <c r="E10" s="22" t="e">
        <f>SUMIF(#REF!,$A$2,#REF!)</f>
        <v>#REF!</v>
      </c>
      <c r="F10" s="22" t="e">
        <f>SUMIF(#REF!,$A$2,#REF!)</f>
        <v>#REF!</v>
      </c>
      <c r="G10" s="22" t="e">
        <f>SUMIF(#REF!,$A$2,#REF!)</f>
        <v>#REF!</v>
      </c>
      <c r="H10" s="24" t="e">
        <f t="shared" si="0"/>
        <v>#REF!</v>
      </c>
      <c r="I10" s="1" t="e">
        <f>SUMIFS(#REF!,#REF!,土地!$P$1,#REF!,$A$2)</f>
        <v>#REF!</v>
      </c>
    </row>
    <row r="11" spans="1:9" ht="30" customHeight="1" x14ac:dyDescent="0.15">
      <c r="A11" s="25" t="s">
        <v>148</v>
      </c>
      <c r="B11" s="22">
        <f>SUMIF(ソフトウェア!$AQ:$AQ,$A$2,ソフトウェア!U:U)</f>
        <v>0</v>
      </c>
      <c r="C11" s="22">
        <f>SUMIF(ソフトウェア!$AQ:$AQ,$A$2,ソフトウェア!X:X)</f>
        <v>0</v>
      </c>
      <c r="D11" s="22">
        <f>SUMIF(ソフトウェア!$AQ:$AQ,$A$2,ソフトウェア!Y:Y)</f>
        <v>0</v>
      </c>
      <c r="E11" s="22">
        <f>SUMIF(ソフトウェア!$AQ:$AQ,$A$2,ソフトウェア!$AN:$AN)</f>
        <v>0</v>
      </c>
      <c r="F11" s="22">
        <f>SUMIF(ソフトウェア!$AQ:$AQ,$A$2,ソフトウェア!AP:AP)</f>
        <v>0</v>
      </c>
      <c r="G11" s="22">
        <f>SUMIF(ソフトウェア!$AQ:$AQ,$A$2,ソフトウェア!BI:BI)</f>
        <v>0</v>
      </c>
      <c r="H11" s="24" t="e">
        <f t="shared" si="0"/>
        <v>#DIV/0!</v>
      </c>
      <c r="I11" s="1">
        <f>SUMIFS(ソフトウェア!U:U,ソフトウェア!T:T,土地!$P$1,ソフトウェア!AQ:AQ,$A$2)</f>
        <v>0</v>
      </c>
    </row>
    <row r="12" spans="1:9" ht="30" customHeight="1" x14ac:dyDescent="0.15">
      <c r="A12" s="45" t="s">
        <v>149</v>
      </c>
      <c r="B12" s="22">
        <f>SUMIF(無形!$AS:$AS,$A$2,無形!W:W)</f>
        <v>0</v>
      </c>
      <c r="C12" s="22">
        <f>SUMIF(無形!$AS:$AS,$A$2,無形!Z:Z)</f>
        <v>0</v>
      </c>
      <c r="D12" s="22">
        <f>SUMIF(無形!$AS:$AS,$A$2,無形!AA:AA)</f>
        <v>0</v>
      </c>
      <c r="E12" s="22">
        <f>SUMIF(無形!$AS:$AS,$A$2,無形!$AP:$AP)</f>
        <v>0</v>
      </c>
      <c r="F12" s="22">
        <f>SUMIF(無形!$AS:$AS,$A$2,無形!AR:AR)</f>
        <v>0</v>
      </c>
      <c r="G12" s="22">
        <f>SUMIF(無形!$AS:$AS,$A$2,無形!BK:BK)</f>
        <v>0</v>
      </c>
      <c r="H12" s="24" t="e">
        <f t="shared" si="0"/>
        <v>#DIV/0!</v>
      </c>
      <c r="I12" s="1">
        <f>SUMIFS(無形!W:W,無形!V:V,土地!$P$1,無形!AS:AS,$A$2)</f>
        <v>0</v>
      </c>
    </row>
    <row r="13" spans="1:9" ht="30" customHeight="1" x14ac:dyDescent="0.15">
      <c r="A13" s="45" t="s">
        <v>150</v>
      </c>
      <c r="B13" s="22">
        <f>SUMIF(棚卸資産!$AQ:$AQ,$A$2,棚卸資産!U:U)</f>
        <v>0</v>
      </c>
      <c r="C13" s="22">
        <f>SUMIF(棚卸資産!$AQ:$AQ,$A$2,棚卸資産!X:X)</f>
        <v>0</v>
      </c>
      <c r="D13" s="22">
        <f>SUMIF(棚卸資産!$AQ:$AQ,$A$2,棚卸資産!Y:Y)</f>
        <v>0</v>
      </c>
      <c r="E13" s="22">
        <f>SUMIF(棚卸資産!$AQ:$AQ,$A$2,棚卸資産!$AN:$AN)</f>
        <v>0</v>
      </c>
      <c r="F13" s="22">
        <f>SUMIF(棚卸資産!$AQ:$AQ,$A$2,棚卸資産!AP:AP)</f>
        <v>0</v>
      </c>
      <c r="G13" s="22">
        <f>SUMIF(棚卸資産!$AQ:$AQ,$A$2,棚卸資産!BI:BI)</f>
        <v>0</v>
      </c>
      <c r="H13" s="24" t="e">
        <f t="shared" si="0"/>
        <v>#DIV/0!</v>
      </c>
      <c r="I13" s="1">
        <f>SUMIFS(棚卸資産!U:U,棚卸資産!T:T,土地!$P$1,棚卸資産!AQ:AQ,$A$2)</f>
        <v>0</v>
      </c>
    </row>
    <row r="14" spans="1:9" ht="29.25" customHeight="1" thickBot="1" x14ac:dyDescent="0.2">
      <c r="A14" s="26" t="s">
        <v>98</v>
      </c>
      <c r="B14" s="22">
        <f>SUMIF(物品!$AS:$AS,$A$2,物品!W:W)</f>
        <v>0</v>
      </c>
      <c r="C14" s="22">
        <f>SUMIF(物品!$AS:$AS,$A$2,物品!Z:Z)</f>
        <v>0</v>
      </c>
      <c r="D14" s="22">
        <f>SUMIF(物品!$AS:$AS,$A$2,物品!AA:AA)</f>
        <v>0</v>
      </c>
      <c r="E14" s="22">
        <f>SUMIF(物品!$AS:$AS,$A$2,物品!$AP:$AP)</f>
        <v>0</v>
      </c>
      <c r="F14" s="22">
        <f>SUMIF(物品!$AS:$AS,$A$2,物品!AR:AR)</f>
        <v>0</v>
      </c>
      <c r="G14" s="22">
        <f>SUMIF(物品!$AS:$AS,$A$2,物品!BK:BK)</f>
        <v>0</v>
      </c>
      <c r="H14" s="27" t="e">
        <f t="shared" si="0"/>
        <v>#DIV/0!</v>
      </c>
      <c r="I14" s="1">
        <f>SUMIFS(物品!W:W,物品!V:V,土地!$P$1,物品!AS:AS,$A$2)</f>
        <v>0</v>
      </c>
    </row>
    <row r="15" spans="1:9" ht="30" customHeight="1" thickTop="1" x14ac:dyDescent="0.15">
      <c r="A15" s="28" t="s">
        <v>99</v>
      </c>
      <c r="B15" s="29" t="e">
        <f t="shared" ref="B15:G15" si="1">SUM(B6:B14)</f>
        <v>#REF!</v>
      </c>
      <c r="C15" s="29" t="e">
        <f t="shared" si="1"/>
        <v>#REF!</v>
      </c>
      <c r="D15" s="29" t="e">
        <f t="shared" si="1"/>
        <v>#REF!</v>
      </c>
      <c r="E15" s="29" t="e">
        <f t="shared" si="1"/>
        <v>#REF!</v>
      </c>
      <c r="F15" s="29" t="e">
        <f t="shared" si="1"/>
        <v>#REF!</v>
      </c>
      <c r="G15" s="29" t="e">
        <f t="shared" si="1"/>
        <v>#REF!</v>
      </c>
      <c r="H15" s="30" t="e">
        <f t="shared" si="0"/>
        <v>#REF!</v>
      </c>
      <c r="I15" s="1" t="e">
        <f>SUM(I6:I14)</f>
        <v>#REF!</v>
      </c>
    </row>
    <row r="17" spans="1:8" x14ac:dyDescent="0.15">
      <c r="A17" s="1" t="s">
        <v>100</v>
      </c>
    </row>
    <row r="18" spans="1:8" x14ac:dyDescent="0.15">
      <c r="A18" s="156"/>
      <c r="B18" s="157" t="s">
        <v>86</v>
      </c>
      <c r="C18" s="158" t="s">
        <v>87</v>
      </c>
      <c r="D18" s="158" t="s">
        <v>88</v>
      </c>
      <c r="E18" s="157" t="s">
        <v>89</v>
      </c>
      <c r="F18" s="158" t="s">
        <v>90</v>
      </c>
      <c r="G18" s="158" t="s">
        <v>91</v>
      </c>
      <c r="H18" s="158" t="s">
        <v>92</v>
      </c>
    </row>
    <row r="19" spans="1:8" x14ac:dyDescent="0.15">
      <c r="A19" s="156"/>
      <c r="B19" s="157"/>
      <c r="C19" s="157"/>
      <c r="D19" s="157"/>
      <c r="E19" s="157"/>
      <c r="F19" s="158"/>
      <c r="G19" s="158"/>
      <c r="H19" s="158"/>
    </row>
    <row r="20" spans="1:8" x14ac:dyDescent="0.15">
      <c r="A20" s="156"/>
      <c r="B20" s="157"/>
      <c r="C20" s="157"/>
      <c r="D20" s="157"/>
      <c r="E20" s="157"/>
      <c r="F20" s="158"/>
      <c r="G20" s="158"/>
      <c r="H20" s="158"/>
    </row>
    <row r="21" spans="1:8" ht="30" customHeight="1" x14ac:dyDescent="0.15">
      <c r="A21" s="21" t="s">
        <v>93</v>
      </c>
      <c r="B21" s="22">
        <f>SUMIFS(土地!V:V,土地!$AR:$AR,$A$2,土地!$BI:$BI,$A$17)</f>
        <v>0</v>
      </c>
      <c r="C21" s="22">
        <f>SUMIFS(土地!Y:Y,土地!$AR:$AR,$A$2,土地!$BI:$BI,$A$17)</f>
        <v>0</v>
      </c>
      <c r="D21" s="22">
        <f>SUMIFS(土地!Z:Z,土地!$AR:$AR,$A$2,土地!$BI:$BI,$A$17)</f>
        <v>0</v>
      </c>
      <c r="E21" s="22">
        <f>SUMIFS(土地!AO:AO,土地!$AR:$AR,$A$2,土地!$BI:$BI,$A$17)</f>
        <v>0</v>
      </c>
      <c r="F21" s="22">
        <f>SUMIFS(土地!AQ:AQ,土地!$AR:$AR,$A$2,土地!$BI:$BI,$A$17)</f>
        <v>0</v>
      </c>
      <c r="G21" s="22">
        <f>SUMIFS(土地!BJ:BJ,土地!$AR:$AR,$A$2,土地!$BI:$BI,$A$17)</f>
        <v>0</v>
      </c>
      <c r="H21" s="23" t="s">
        <v>94</v>
      </c>
    </row>
    <row r="22" spans="1:8" ht="30" customHeight="1" x14ac:dyDescent="0.15">
      <c r="A22" s="21" t="s">
        <v>95</v>
      </c>
      <c r="B22" s="22">
        <f>SUMIFS(建物!W:W,建物!$AS:$AS,$A$2,建物!$BJ:$BJ,$A$17)</f>
        <v>0</v>
      </c>
      <c r="C22" s="22">
        <f>SUMIFS(建物!Z:Z,建物!$AS:$AS,$A$2,建物!$BJ:$BJ,$A$17)</f>
        <v>0</v>
      </c>
      <c r="D22" s="22">
        <f>SUMIFS(建物!AA:AA,建物!$AS:$AS,$A$2,建物!$BJ:$BJ,$A$17)</f>
        <v>0</v>
      </c>
      <c r="E22" s="22">
        <f>SUMIFS(建物!AP:AP,建物!$AS:$AS,$A$2,建物!$BJ:$BJ,$A$17)</f>
        <v>0</v>
      </c>
      <c r="F22" s="22">
        <f>SUMIFS(建物!AR:AR,建物!$AS:$AS,$A$2,建物!$BJ:$BJ,$A$17)</f>
        <v>0</v>
      </c>
      <c r="G22" s="22">
        <f>SUMIFS(建物!BK:BK,建物!$AS:$AS,$A$2,建物!$BJ:$BJ,$A$17)</f>
        <v>0</v>
      </c>
      <c r="H22" s="24" t="e">
        <f>G22/B22</f>
        <v>#DIV/0!</v>
      </c>
    </row>
    <row r="23" spans="1:8" ht="30" customHeight="1" x14ac:dyDescent="0.15">
      <c r="A23" s="25" t="s">
        <v>96</v>
      </c>
      <c r="B23" s="22">
        <f>SUMIFS(工作物!W:W,工作物!$AS:$AS,$A$2,工作物!$BJ:$BJ,$A$17)</f>
        <v>0</v>
      </c>
      <c r="C23" s="22">
        <f>SUMIFS(工作物!Z:Z,工作物!$AS:$AS,$A$2,工作物!$BJ:$BJ,$A$17)</f>
        <v>0</v>
      </c>
      <c r="D23" s="22">
        <f>SUMIFS(工作物!AA:AA,工作物!$AS:$AS,$A$2,工作物!$BJ:$BJ,$A$17)</f>
        <v>0</v>
      </c>
      <c r="E23" s="22">
        <f>SUMIFS(工作物!AP:AP,工作物!$AS:$AS,$A$2,工作物!$BJ:$BJ,$A$17)</f>
        <v>0</v>
      </c>
      <c r="F23" s="22">
        <f>SUMIFS(工作物!AR:AR,工作物!$AS:$AS,$A$2,工作物!$BJ:$BJ,$A$17)</f>
        <v>0</v>
      </c>
      <c r="G23" s="22">
        <f>SUMIFS(工作物!BK:BK,工作物!$AS:$AS,$A$2,工作物!$BJ:$BJ,$A$17)</f>
        <v>0</v>
      </c>
      <c r="H23" s="24" t="e">
        <f>G23/B23</f>
        <v>#DIV/0!</v>
      </c>
    </row>
    <row r="24" spans="1:8" ht="30" customHeight="1" x14ac:dyDescent="0.15">
      <c r="A24" s="21" t="s">
        <v>97</v>
      </c>
      <c r="B24" s="22" t="e">
        <f>SUMIFS(#REF!,#REF!,$A$2,#REF!,$A$17)</f>
        <v>#REF!</v>
      </c>
      <c r="C24" s="22" t="e">
        <f>SUMIFS(#REF!,#REF!,$A$2,#REF!,$A$17)</f>
        <v>#REF!</v>
      </c>
      <c r="D24" s="22" t="e">
        <f>SUMIFS(#REF!,#REF!,$A$2,#REF!,$A$17)</f>
        <v>#REF!</v>
      </c>
      <c r="E24" s="22" t="e">
        <f>SUMIFS(#REF!,#REF!,$A$2,#REF!,$A$17)</f>
        <v>#REF!</v>
      </c>
      <c r="F24" s="22" t="e">
        <f>SUMIFS(#REF!,#REF!,$A$2,#REF!,$A$17)</f>
        <v>#REF!</v>
      </c>
      <c r="G24" s="22" t="e">
        <f>SUMIFS(#REF!,#REF!,$A$2,#REF!,$A$17)</f>
        <v>#REF!</v>
      </c>
      <c r="H24" s="24" t="e">
        <f>G24/B24</f>
        <v>#REF!</v>
      </c>
    </row>
    <row r="25" spans="1:8" ht="30" customHeight="1" thickBot="1" x14ac:dyDescent="0.2">
      <c r="A25" s="26" t="s">
        <v>98</v>
      </c>
      <c r="B25" s="22">
        <f>SUMIFS(物品!W:W,物品!$AS:$AS,$A$2,物品!$BJ:$BJ,$A$17)</f>
        <v>0</v>
      </c>
      <c r="C25" s="22">
        <f>SUMIFS(物品!Z:Z,物品!$AS:$AS,$A$2,物品!$BJ:$BJ,$A$17)</f>
        <v>0</v>
      </c>
      <c r="D25" s="22">
        <f>SUMIFS(物品!AA:AA,物品!$AS:$AS,$A$2,物品!$BJ:$BJ,$A$17)</f>
        <v>0</v>
      </c>
      <c r="E25" s="22">
        <f>SUMIFS(物品!AP:AP,物品!$AS:$AS,$A$2,物品!$BJ:$BJ,$A$17)</f>
        <v>0</v>
      </c>
      <c r="F25" s="22">
        <f>SUMIFS(物品!AR:AR,物品!$AS:$AS,$A$2,物品!$BJ:$BJ,$A$17)</f>
        <v>0</v>
      </c>
      <c r="G25" s="22">
        <f>SUMIFS(物品!BK:BK,物品!$AS:$AS,$A$2,物品!$BJ:$BJ,$A$17)</f>
        <v>0</v>
      </c>
      <c r="H25" s="27" t="e">
        <f>G25/B25</f>
        <v>#DIV/0!</v>
      </c>
    </row>
    <row r="26" spans="1:8" ht="30" customHeight="1" thickTop="1" x14ac:dyDescent="0.15">
      <c r="A26" s="28" t="s">
        <v>99</v>
      </c>
      <c r="B26" s="29" t="e">
        <f t="shared" ref="B26:G26" si="2">SUM(B21:B25)</f>
        <v>#REF!</v>
      </c>
      <c r="C26" s="29" t="e">
        <f t="shared" si="2"/>
        <v>#REF!</v>
      </c>
      <c r="D26" s="29" t="e">
        <f t="shared" si="2"/>
        <v>#REF!</v>
      </c>
      <c r="E26" s="29" t="e">
        <f t="shared" si="2"/>
        <v>#REF!</v>
      </c>
      <c r="F26" s="29" t="e">
        <f t="shared" si="2"/>
        <v>#REF!</v>
      </c>
      <c r="G26" s="29" t="e">
        <f t="shared" si="2"/>
        <v>#REF!</v>
      </c>
      <c r="H26" s="30" t="e">
        <f>G26/B26</f>
        <v>#REF!</v>
      </c>
    </row>
    <row r="28" spans="1:8" x14ac:dyDescent="0.15">
      <c r="A28" s="1" t="s">
        <v>101</v>
      </c>
    </row>
    <row r="29" spans="1:8" x14ac:dyDescent="0.15">
      <c r="A29" s="156"/>
      <c r="B29" s="157" t="s">
        <v>86</v>
      </c>
      <c r="C29" s="158" t="s">
        <v>87</v>
      </c>
      <c r="D29" s="158" t="s">
        <v>88</v>
      </c>
      <c r="E29" s="157" t="s">
        <v>89</v>
      </c>
      <c r="F29" s="158" t="s">
        <v>90</v>
      </c>
      <c r="G29" s="158" t="s">
        <v>91</v>
      </c>
      <c r="H29" s="158" t="s">
        <v>92</v>
      </c>
    </row>
    <row r="30" spans="1:8" x14ac:dyDescent="0.15">
      <c r="A30" s="156"/>
      <c r="B30" s="157"/>
      <c r="C30" s="157"/>
      <c r="D30" s="157"/>
      <c r="E30" s="157"/>
      <c r="F30" s="158"/>
      <c r="G30" s="158"/>
      <c r="H30" s="158"/>
    </row>
    <row r="31" spans="1:8" x14ac:dyDescent="0.15">
      <c r="A31" s="156"/>
      <c r="B31" s="157"/>
      <c r="C31" s="157"/>
      <c r="D31" s="157"/>
      <c r="E31" s="157"/>
      <c r="F31" s="158"/>
      <c r="G31" s="158"/>
      <c r="H31" s="158"/>
    </row>
    <row r="32" spans="1:8" ht="30" customHeight="1" x14ac:dyDescent="0.15">
      <c r="A32" s="21" t="s">
        <v>93</v>
      </c>
      <c r="B32" s="22">
        <f>SUMIFS(土地!V:V,土地!$AR:$AR,$A$2,土地!$BI:$BI,$A$28)</f>
        <v>0</v>
      </c>
      <c r="C32" s="22">
        <f>SUMIFS(土地!Y:Y,土地!$AR:$AR,$A$2,土地!$BI:$BI,$A$28)</f>
        <v>0</v>
      </c>
      <c r="D32" s="22">
        <f>SUMIFS(土地!Z:Z,土地!$AR:$AR,$A$2,土地!$BI:$BI,$A$28)</f>
        <v>0</v>
      </c>
      <c r="E32" s="22">
        <f>SUMIFS(土地!AO:AO,土地!$AR:$AR,$A$2,土地!$BI:$BI,$A$28)</f>
        <v>0</v>
      </c>
      <c r="F32" s="22">
        <f>SUMIFS(土地!AQ:AQ,土地!$AR:$AR,$A$2,土地!$BI:$BI,$A$28)</f>
        <v>0</v>
      </c>
      <c r="G32" s="22">
        <f>SUMIFS(土地!BJ:BJ,土地!$AR:$AR,$A$2,土地!$BI:$BI,$A$28)</f>
        <v>0</v>
      </c>
      <c r="H32" s="23" t="s">
        <v>94</v>
      </c>
    </row>
    <row r="33" spans="1:8" ht="30" customHeight="1" x14ac:dyDescent="0.15">
      <c r="A33" s="21" t="s">
        <v>95</v>
      </c>
      <c r="B33" s="22">
        <f>SUMIFS(建物!W:W,建物!$AS:$AS,$A$2,建物!$BJ:$BJ,$A$28)</f>
        <v>0</v>
      </c>
      <c r="C33" s="22">
        <f>SUMIFS(建物!Z:Z,建物!$AS:$AS,$A$2,建物!$BJ:$BJ,$A$28)</f>
        <v>0</v>
      </c>
      <c r="D33" s="22">
        <f>SUMIFS(建物!AA:AA,建物!$AS:$AS,$A$2,建物!$BJ:$BJ,$A$28)</f>
        <v>0</v>
      </c>
      <c r="E33" s="22">
        <f>SUMIFS(建物!AP:AP,建物!$AS:$AS,$A$2,建物!$BJ:$BJ,$A$28)</f>
        <v>0</v>
      </c>
      <c r="F33" s="22">
        <f>SUMIFS(建物!AP:AP,建物!$AS:$AS,$A$2,建物!$BJ:$BJ,$A$28)</f>
        <v>0</v>
      </c>
      <c r="G33" s="22">
        <f>SUMIFS(建物!AP:AP,建物!$AS:$AS,$A$2,建物!$BJ:$BJ,$A$28)</f>
        <v>0</v>
      </c>
      <c r="H33" s="24" t="e">
        <f>G33/B33</f>
        <v>#DIV/0!</v>
      </c>
    </row>
    <row r="34" spans="1:8" ht="30" customHeight="1" x14ac:dyDescent="0.15">
      <c r="A34" s="25" t="s">
        <v>96</v>
      </c>
      <c r="B34" s="22">
        <f>SUMIFS(工作物!W:W,工作物!$AS:$AS,$A$2,工作物!$BJ:$BJ,$A$28)</f>
        <v>0</v>
      </c>
      <c r="C34" s="22">
        <f>SUMIFS(工作物!Z:Z,工作物!$AS:$AS,$A$2,工作物!$BJ:$BJ,$A$28)</f>
        <v>0</v>
      </c>
      <c r="D34" s="22">
        <f>SUMIFS(工作物!AA:AA,工作物!$AS:$AS,$A$2,工作物!$BJ:$BJ,$A$28)</f>
        <v>0</v>
      </c>
      <c r="E34" s="22">
        <f>SUMIFS(工作物!AP:AP,工作物!$AS:$AS,$A$2,工作物!$BJ:$BJ,$A$28)</f>
        <v>0</v>
      </c>
      <c r="F34" s="22">
        <f>SUMIFS(工作物!AR:AR,工作物!$AS:$AS,$A$2,工作物!$BJ:$BJ,$A$28)</f>
        <v>0</v>
      </c>
      <c r="G34" s="22">
        <f>SUMIFS(工作物!BK:BK,工作物!$AS:$AS,$A$2,工作物!$BJ:$BJ,$A$28)</f>
        <v>0</v>
      </c>
      <c r="H34" s="24" t="e">
        <f>G34/B34</f>
        <v>#DIV/0!</v>
      </c>
    </row>
    <row r="35" spans="1:8" ht="30" customHeight="1" x14ac:dyDescent="0.15">
      <c r="A35" s="21" t="s">
        <v>97</v>
      </c>
      <c r="B35" s="22" t="e">
        <f>SUMIFS(#REF!,#REF!,$A$2,#REF!,$A$28)</f>
        <v>#REF!</v>
      </c>
      <c r="C35" s="22" t="e">
        <f>SUMIFS(#REF!,#REF!,$A$2,#REF!,$A$28)</f>
        <v>#REF!</v>
      </c>
      <c r="D35" s="22" t="e">
        <f>SUMIFS(#REF!,#REF!,$A$2,#REF!,$A$28)</f>
        <v>#REF!</v>
      </c>
      <c r="E35" s="22" t="e">
        <f>SUMIFS(#REF!,#REF!,$A$2,#REF!,$A$28)</f>
        <v>#REF!</v>
      </c>
      <c r="F35" s="22" t="e">
        <f>SUMIFS(#REF!,#REF!,$A$2,#REF!,$A$28)</f>
        <v>#REF!</v>
      </c>
      <c r="G35" s="22" t="e">
        <f>SUMIFS(#REF!,#REF!,$A$2,#REF!,$A$28)</f>
        <v>#REF!</v>
      </c>
      <c r="H35" s="24" t="e">
        <f>G35/B35</f>
        <v>#REF!</v>
      </c>
    </row>
    <row r="36" spans="1:8" ht="30" customHeight="1" thickBot="1" x14ac:dyDescent="0.2">
      <c r="A36" s="26" t="s">
        <v>98</v>
      </c>
      <c r="B36" s="22">
        <f>SUMIFS(物品!W:W,物品!$AS:$AS,$A$2,物品!$BJ:$BJ,$A$28)</f>
        <v>0</v>
      </c>
      <c r="C36" s="22">
        <f>SUMIFS(物品!Z:Z,物品!$AS:$AS,$A$2,物品!$BJ:$BJ,$A$28)</f>
        <v>0</v>
      </c>
      <c r="D36" s="22">
        <f>SUMIFS(物品!AA:AA,物品!$AS:$AS,$A$2,物品!$BJ:$BJ,$A$28)</f>
        <v>0</v>
      </c>
      <c r="E36" s="22">
        <f>SUMIFS(物品!AP:AP,物品!$AS:$AS,$A$2,物品!$BJ:$BJ,$A$28)</f>
        <v>0</v>
      </c>
      <c r="F36" s="22">
        <f>SUMIFS(物品!AR:AR,物品!$AS:$AS,$A$2,物品!$BJ:$BJ,$A$28)</f>
        <v>0</v>
      </c>
      <c r="G36" s="22">
        <f>SUMIFS(物品!BK:BK,物品!$AS:$AS,$A$2,物品!$BJ:$BJ,$A$28)</f>
        <v>0</v>
      </c>
      <c r="H36" s="27" t="e">
        <f>G36/B36</f>
        <v>#DIV/0!</v>
      </c>
    </row>
    <row r="37" spans="1:8" ht="30" customHeight="1" thickTop="1" x14ac:dyDescent="0.15">
      <c r="A37" s="28" t="s">
        <v>99</v>
      </c>
      <c r="B37" s="29" t="e">
        <f t="shared" ref="B37:G37" si="3">SUM(B32:B36)</f>
        <v>#REF!</v>
      </c>
      <c r="C37" s="29" t="e">
        <f t="shared" si="3"/>
        <v>#REF!</v>
      </c>
      <c r="D37" s="29" t="e">
        <f t="shared" si="3"/>
        <v>#REF!</v>
      </c>
      <c r="E37" s="29" t="e">
        <f t="shared" si="3"/>
        <v>#REF!</v>
      </c>
      <c r="F37" s="29" t="e">
        <f t="shared" si="3"/>
        <v>#REF!</v>
      </c>
      <c r="G37" s="29" t="e">
        <f t="shared" si="3"/>
        <v>#REF!</v>
      </c>
      <c r="H37" s="30" t="e">
        <f>G37/B37</f>
        <v>#REF!</v>
      </c>
    </row>
  </sheetData>
  <mergeCells count="25">
    <mergeCell ref="G18:G20"/>
    <mergeCell ref="H18:H20"/>
    <mergeCell ref="A29:A31"/>
    <mergeCell ref="B29:B31"/>
    <mergeCell ref="C29:C31"/>
    <mergeCell ref="D29:D31"/>
    <mergeCell ref="E29:E31"/>
    <mergeCell ref="F29:F31"/>
    <mergeCell ref="G29:G31"/>
    <mergeCell ref="H29:H31"/>
    <mergeCell ref="A18:A20"/>
    <mergeCell ref="B18:B20"/>
    <mergeCell ref="C18:C20"/>
    <mergeCell ref="D18:D20"/>
    <mergeCell ref="E18:E20"/>
    <mergeCell ref="F18:F20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7"/>
  <sheetViews>
    <sheetView zoomScale="75" zoomScaleNormal="75" workbookViewId="0">
      <selection activeCell="B22" sqref="B22"/>
    </sheetView>
  </sheetViews>
  <sheetFormatPr defaultRowHeight="13.5" x14ac:dyDescent="0.15"/>
  <cols>
    <col min="1" max="1" width="13" style="1" bestFit="1" customWidth="1"/>
    <col min="2" max="2" width="15.5" style="1" bestFit="1" customWidth="1"/>
    <col min="3" max="3" width="15.125" style="1" bestFit="1" customWidth="1"/>
    <col min="4" max="4" width="21.5" style="1" bestFit="1" customWidth="1"/>
    <col min="5" max="5" width="13" style="1" bestFit="1" customWidth="1"/>
    <col min="6" max="6" width="16.625" style="1" customWidth="1"/>
    <col min="7" max="7" width="13.625" style="1" customWidth="1"/>
    <col min="8" max="8" width="11.125" style="1" bestFit="1" customWidth="1"/>
    <col min="9" max="256" width="9" style="1"/>
    <col min="257" max="257" width="13" style="1" bestFit="1" customWidth="1"/>
    <col min="258" max="258" width="15.5" style="1" bestFit="1" customWidth="1"/>
    <col min="259" max="259" width="15.125" style="1" bestFit="1" customWidth="1"/>
    <col min="260" max="260" width="21.5" style="1" bestFit="1" customWidth="1"/>
    <col min="261" max="261" width="13" style="1" bestFit="1" customWidth="1"/>
    <col min="262" max="262" width="16.625" style="1" customWidth="1"/>
    <col min="263" max="263" width="13.625" style="1" customWidth="1"/>
    <col min="264" max="264" width="11.125" style="1" bestFit="1" customWidth="1"/>
    <col min="265" max="512" width="9" style="1"/>
    <col min="513" max="513" width="13" style="1" bestFit="1" customWidth="1"/>
    <col min="514" max="514" width="15.5" style="1" bestFit="1" customWidth="1"/>
    <col min="515" max="515" width="15.125" style="1" bestFit="1" customWidth="1"/>
    <col min="516" max="516" width="21.5" style="1" bestFit="1" customWidth="1"/>
    <col min="517" max="517" width="13" style="1" bestFit="1" customWidth="1"/>
    <col min="518" max="518" width="16.625" style="1" customWidth="1"/>
    <col min="519" max="519" width="13.625" style="1" customWidth="1"/>
    <col min="520" max="520" width="11.125" style="1" bestFit="1" customWidth="1"/>
    <col min="521" max="768" width="9" style="1"/>
    <col min="769" max="769" width="13" style="1" bestFit="1" customWidth="1"/>
    <col min="770" max="770" width="15.5" style="1" bestFit="1" customWidth="1"/>
    <col min="771" max="771" width="15.125" style="1" bestFit="1" customWidth="1"/>
    <col min="772" max="772" width="21.5" style="1" bestFit="1" customWidth="1"/>
    <col min="773" max="773" width="13" style="1" bestFit="1" customWidth="1"/>
    <col min="774" max="774" width="16.625" style="1" customWidth="1"/>
    <col min="775" max="775" width="13.625" style="1" customWidth="1"/>
    <col min="776" max="776" width="11.125" style="1" bestFit="1" customWidth="1"/>
    <col min="777" max="1024" width="9" style="1"/>
    <col min="1025" max="1025" width="13" style="1" bestFit="1" customWidth="1"/>
    <col min="1026" max="1026" width="15.5" style="1" bestFit="1" customWidth="1"/>
    <col min="1027" max="1027" width="15.125" style="1" bestFit="1" customWidth="1"/>
    <col min="1028" max="1028" width="21.5" style="1" bestFit="1" customWidth="1"/>
    <col min="1029" max="1029" width="13" style="1" bestFit="1" customWidth="1"/>
    <col min="1030" max="1030" width="16.625" style="1" customWidth="1"/>
    <col min="1031" max="1031" width="13.625" style="1" customWidth="1"/>
    <col min="1032" max="1032" width="11.125" style="1" bestFit="1" customWidth="1"/>
    <col min="1033" max="1280" width="9" style="1"/>
    <col min="1281" max="1281" width="13" style="1" bestFit="1" customWidth="1"/>
    <col min="1282" max="1282" width="15.5" style="1" bestFit="1" customWidth="1"/>
    <col min="1283" max="1283" width="15.125" style="1" bestFit="1" customWidth="1"/>
    <col min="1284" max="1284" width="21.5" style="1" bestFit="1" customWidth="1"/>
    <col min="1285" max="1285" width="13" style="1" bestFit="1" customWidth="1"/>
    <col min="1286" max="1286" width="16.625" style="1" customWidth="1"/>
    <col min="1287" max="1287" width="13.625" style="1" customWidth="1"/>
    <col min="1288" max="1288" width="11.125" style="1" bestFit="1" customWidth="1"/>
    <col min="1289" max="1536" width="9" style="1"/>
    <col min="1537" max="1537" width="13" style="1" bestFit="1" customWidth="1"/>
    <col min="1538" max="1538" width="15.5" style="1" bestFit="1" customWidth="1"/>
    <col min="1539" max="1539" width="15.125" style="1" bestFit="1" customWidth="1"/>
    <col min="1540" max="1540" width="21.5" style="1" bestFit="1" customWidth="1"/>
    <col min="1541" max="1541" width="13" style="1" bestFit="1" customWidth="1"/>
    <col min="1542" max="1542" width="16.625" style="1" customWidth="1"/>
    <col min="1543" max="1543" width="13.625" style="1" customWidth="1"/>
    <col min="1544" max="1544" width="11.125" style="1" bestFit="1" customWidth="1"/>
    <col min="1545" max="1792" width="9" style="1"/>
    <col min="1793" max="1793" width="13" style="1" bestFit="1" customWidth="1"/>
    <col min="1794" max="1794" width="15.5" style="1" bestFit="1" customWidth="1"/>
    <col min="1795" max="1795" width="15.125" style="1" bestFit="1" customWidth="1"/>
    <col min="1796" max="1796" width="21.5" style="1" bestFit="1" customWidth="1"/>
    <col min="1797" max="1797" width="13" style="1" bestFit="1" customWidth="1"/>
    <col min="1798" max="1798" width="16.625" style="1" customWidth="1"/>
    <col min="1799" max="1799" width="13.625" style="1" customWidth="1"/>
    <col min="1800" max="1800" width="11.125" style="1" bestFit="1" customWidth="1"/>
    <col min="1801" max="2048" width="9" style="1"/>
    <col min="2049" max="2049" width="13" style="1" bestFit="1" customWidth="1"/>
    <col min="2050" max="2050" width="15.5" style="1" bestFit="1" customWidth="1"/>
    <col min="2051" max="2051" width="15.125" style="1" bestFit="1" customWidth="1"/>
    <col min="2052" max="2052" width="21.5" style="1" bestFit="1" customWidth="1"/>
    <col min="2053" max="2053" width="13" style="1" bestFit="1" customWidth="1"/>
    <col min="2054" max="2054" width="16.625" style="1" customWidth="1"/>
    <col min="2055" max="2055" width="13.625" style="1" customWidth="1"/>
    <col min="2056" max="2056" width="11.125" style="1" bestFit="1" customWidth="1"/>
    <col min="2057" max="2304" width="9" style="1"/>
    <col min="2305" max="2305" width="13" style="1" bestFit="1" customWidth="1"/>
    <col min="2306" max="2306" width="15.5" style="1" bestFit="1" customWidth="1"/>
    <col min="2307" max="2307" width="15.125" style="1" bestFit="1" customWidth="1"/>
    <col min="2308" max="2308" width="21.5" style="1" bestFit="1" customWidth="1"/>
    <col min="2309" max="2309" width="13" style="1" bestFit="1" customWidth="1"/>
    <col min="2310" max="2310" width="16.625" style="1" customWidth="1"/>
    <col min="2311" max="2311" width="13.625" style="1" customWidth="1"/>
    <col min="2312" max="2312" width="11.125" style="1" bestFit="1" customWidth="1"/>
    <col min="2313" max="2560" width="9" style="1"/>
    <col min="2561" max="2561" width="13" style="1" bestFit="1" customWidth="1"/>
    <col min="2562" max="2562" width="15.5" style="1" bestFit="1" customWidth="1"/>
    <col min="2563" max="2563" width="15.125" style="1" bestFit="1" customWidth="1"/>
    <col min="2564" max="2564" width="21.5" style="1" bestFit="1" customWidth="1"/>
    <col min="2565" max="2565" width="13" style="1" bestFit="1" customWidth="1"/>
    <col min="2566" max="2566" width="16.625" style="1" customWidth="1"/>
    <col min="2567" max="2567" width="13.625" style="1" customWidth="1"/>
    <col min="2568" max="2568" width="11.125" style="1" bestFit="1" customWidth="1"/>
    <col min="2569" max="2816" width="9" style="1"/>
    <col min="2817" max="2817" width="13" style="1" bestFit="1" customWidth="1"/>
    <col min="2818" max="2818" width="15.5" style="1" bestFit="1" customWidth="1"/>
    <col min="2819" max="2819" width="15.125" style="1" bestFit="1" customWidth="1"/>
    <col min="2820" max="2820" width="21.5" style="1" bestFit="1" customWidth="1"/>
    <col min="2821" max="2821" width="13" style="1" bestFit="1" customWidth="1"/>
    <col min="2822" max="2822" width="16.625" style="1" customWidth="1"/>
    <col min="2823" max="2823" width="13.625" style="1" customWidth="1"/>
    <col min="2824" max="2824" width="11.125" style="1" bestFit="1" customWidth="1"/>
    <col min="2825" max="3072" width="9" style="1"/>
    <col min="3073" max="3073" width="13" style="1" bestFit="1" customWidth="1"/>
    <col min="3074" max="3074" width="15.5" style="1" bestFit="1" customWidth="1"/>
    <col min="3075" max="3075" width="15.125" style="1" bestFit="1" customWidth="1"/>
    <col min="3076" max="3076" width="21.5" style="1" bestFit="1" customWidth="1"/>
    <col min="3077" max="3077" width="13" style="1" bestFit="1" customWidth="1"/>
    <col min="3078" max="3078" width="16.625" style="1" customWidth="1"/>
    <col min="3079" max="3079" width="13.625" style="1" customWidth="1"/>
    <col min="3080" max="3080" width="11.125" style="1" bestFit="1" customWidth="1"/>
    <col min="3081" max="3328" width="9" style="1"/>
    <col min="3329" max="3329" width="13" style="1" bestFit="1" customWidth="1"/>
    <col min="3330" max="3330" width="15.5" style="1" bestFit="1" customWidth="1"/>
    <col min="3331" max="3331" width="15.125" style="1" bestFit="1" customWidth="1"/>
    <col min="3332" max="3332" width="21.5" style="1" bestFit="1" customWidth="1"/>
    <col min="3333" max="3333" width="13" style="1" bestFit="1" customWidth="1"/>
    <col min="3334" max="3334" width="16.625" style="1" customWidth="1"/>
    <col min="3335" max="3335" width="13.625" style="1" customWidth="1"/>
    <col min="3336" max="3336" width="11.125" style="1" bestFit="1" customWidth="1"/>
    <col min="3337" max="3584" width="9" style="1"/>
    <col min="3585" max="3585" width="13" style="1" bestFit="1" customWidth="1"/>
    <col min="3586" max="3586" width="15.5" style="1" bestFit="1" customWidth="1"/>
    <col min="3587" max="3587" width="15.125" style="1" bestFit="1" customWidth="1"/>
    <col min="3588" max="3588" width="21.5" style="1" bestFit="1" customWidth="1"/>
    <col min="3589" max="3589" width="13" style="1" bestFit="1" customWidth="1"/>
    <col min="3590" max="3590" width="16.625" style="1" customWidth="1"/>
    <col min="3591" max="3591" width="13.625" style="1" customWidth="1"/>
    <col min="3592" max="3592" width="11.125" style="1" bestFit="1" customWidth="1"/>
    <col min="3593" max="3840" width="9" style="1"/>
    <col min="3841" max="3841" width="13" style="1" bestFit="1" customWidth="1"/>
    <col min="3842" max="3842" width="15.5" style="1" bestFit="1" customWidth="1"/>
    <col min="3843" max="3843" width="15.125" style="1" bestFit="1" customWidth="1"/>
    <col min="3844" max="3844" width="21.5" style="1" bestFit="1" customWidth="1"/>
    <col min="3845" max="3845" width="13" style="1" bestFit="1" customWidth="1"/>
    <col min="3846" max="3846" width="16.625" style="1" customWidth="1"/>
    <col min="3847" max="3847" width="13.625" style="1" customWidth="1"/>
    <col min="3848" max="3848" width="11.125" style="1" bestFit="1" customWidth="1"/>
    <col min="3849" max="4096" width="9" style="1"/>
    <col min="4097" max="4097" width="13" style="1" bestFit="1" customWidth="1"/>
    <col min="4098" max="4098" width="15.5" style="1" bestFit="1" customWidth="1"/>
    <col min="4099" max="4099" width="15.125" style="1" bestFit="1" customWidth="1"/>
    <col min="4100" max="4100" width="21.5" style="1" bestFit="1" customWidth="1"/>
    <col min="4101" max="4101" width="13" style="1" bestFit="1" customWidth="1"/>
    <col min="4102" max="4102" width="16.625" style="1" customWidth="1"/>
    <col min="4103" max="4103" width="13.625" style="1" customWidth="1"/>
    <col min="4104" max="4104" width="11.125" style="1" bestFit="1" customWidth="1"/>
    <col min="4105" max="4352" width="9" style="1"/>
    <col min="4353" max="4353" width="13" style="1" bestFit="1" customWidth="1"/>
    <col min="4354" max="4354" width="15.5" style="1" bestFit="1" customWidth="1"/>
    <col min="4355" max="4355" width="15.125" style="1" bestFit="1" customWidth="1"/>
    <col min="4356" max="4356" width="21.5" style="1" bestFit="1" customWidth="1"/>
    <col min="4357" max="4357" width="13" style="1" bestFit="1" customWidth="1"/>
    <col min="4358" max="4358" width="16.625" style="1" customWidth="1"/>
    <col min="4359" max="4359" width="13.625" style="1" customWidth="1"/>
    <col min="4360" max="4360" width="11.125" style="1" bestFit="1" customWidth="1"/>
    <col min="4361" max="4608" width="9" style="1"/>
    <col min="4609" max="4609" width="13" style="1" bestFit="1" customWidth="1"/>
    <col min="4610" max="4610" width="15.5" style="1" bestFit="1" customWidth="1"/>
    <col min="4611" max="4611" width="15.125" style="1" bestFit="1" customWidth="1"/>
    <col min="4612" max="4612" width="21.5" style="1" bestFit="1" customWidth="1"/>
    <col min="4613" max="4613" width="13" style="1" bestFit="1" customWidth="1"/>
    <col min="4614" max="4614" width="16.625" style="1" customWidth="1"/>
    <col min="4615" max="4615" width="13.625" style="1" customWidth="1"/>
    <col min="4616" max="4616" width="11.125" style="1" bestFit="1" customWidth="1"/>
    <col min="4617" max="4864" width="9" style="1"/>
    <col min="4865" max="4865" width="13" style="1" bestFit="1" customWidth="1"/>
    <col min="4866" max="4866" width="15.5" style="1" bestFit="1" customWidth="1"/>
    <col min="4867" max="4867" width="15.125" style="1" bestFit="1" customWidth="1"/>
    <col min="4868" max="4868" width="21.5" style="1" bestFit="1" customWidth="1"/>
    <col min="4869" max="4869" width="13" style="1" bestFit="1" customWidth="1"/>
    <col min="4870" max="4870" width="16.625" style="1" customWidth="1"/>
    <col min="4871" max="4871" width="13.625" style="1" customWidth="1"/>
    <col min="4872" max="4872" width="11.125" style="1" bestFit="1" customWidth="1"/>
    <col min="4873" max="5120" width="9" style="1"/>
    <col min="5121" max="5121" width="13" style="1" bestFit="1" customWidth="1"/>
    <col min="5122" max="5122" width="15.5" style="1" bestFit="1" customWidth="1"/>
    <col min="5123" max="5123" width="15.125" style="1" bestFit="1" customWidth="1"/>
    <col min="5124" max="5124" width="21.5" style="1" bestFit="1" customWidth="1"/>
    <col min="5125" max="5125" width="13" style="1" bestFit="1" customWidth="1"/>
    <col min="5126" max="5126" width="16.625" style="1" customWidth="1"/>
    <col min="5127" max="5127" width="13.625" style="1" customWidth="1"/>
    <col min="5128" max="5128" width="11.125" style="1" bestFit="1" customWidth="1"/>
    <col min="5129" max="5376" width="9" style="1"/>
    <col min="5377" max="5377" width="13" style="1" bestFit="1" customWidth="1"/>
    <col min="5378" max="5378" width="15.5" style="1" bestFit="1" customWidth="1"/>
    <col min="5379" max="5379" width="15.125" style="1" bestFit="1" customWidth="1"/>
    <col min="5380" max="5380" width="21.5" style="1" bestFit="1" customWidth="1"/>
    <col min="5381" max="5381" width="13" style="1" bestFit="1" customWidth="1"/>
    <col min="5382" max="5382" width="16.625" style="1" customWidth="1"/>
    <col min="5383" max="5383" width="13.625" style="1" customWidth="1"/>
    <col min="5384" max="5384" width="11.125" style="1" bestFit="1" customWidth="1"/>
    <col min="5385" max="5632" width="9" style="1"/>
    <col min="5633" max="5633" width="13" style="1" bestFit="1" customWidth="1"/>
    <col min="5634" max="5634" width="15.5" style="1" bestFit="1" customWidth="1"/>
    <col min="5635" max="5635" width="15.125" style="1" bestFit="1" customWidth="1"/>
    <col min="5636" max="5636" width="21.5" style="1" bestFit="1" customWidth="1"/>
    <col min="5637" max="5637" width="13" style="1" bestFit="1" customWidth="1"/>
    <col min="5638" max="5638" width="16.625" style="1" customWidth="1"/>
    <col min="5639" max="5639" width="13.625" style="1" customWidth="1"/>
    <col min="5640" max="5640" width="11.125" style="1" bestFit="1" customWidth="1"/>
    <col min="5641" max="5888" width="9" style="1"/>
    <col min="5889" max="5889" width="13" style="1" bestFit="1" customWidth="1"/>
    <col min="5890" max="5890" width="15.5" style="1" bestFit="1" customWidth="1"/>
    <col min="5891" max="5891" width="15.125" style="1" bestFit="1" customWidth="1"/>
    <col min="5892" max="5892" width="21.5" style="1" bestFit="1" customWidth="1"/>
    <col min="5893" max="5893" width="13" style="1" bestFit="1" customWidth="1"/>
    <col min="5894" max="5894" width="16.625" style="1" customWidth="1"/>
    <col min="5895" max="5895" width="13.625" style="1" customWidth="1"/>
    <col min="5896" max="5896" width="11.125" style="1" bestFit="1" customWidth="1"/>
    <col min="5897" max="6144" width="9" style="1"/>
    <col min="6145" max="6145" width="13" style="1" bestFit="1" customWidth="1"/>
    <col min="6146" max="6146" width="15.5" style="1" bestFit="1" customWidth="1"/>
    <col min="6147" max="6147" width="15.125" style="1" bestFit="1" customWidth="1"/>
    <col min="6148" max="6148" width="21.5" style="1" bestFit="1" customWidth="1"/>
    <col min="6149" max="6149" width="13" style="1" bestFit="1" customWidth="1"/>
    <col min="6150" max="6150" width="16.625" style="1" customWidth="1"/>
    <col min="6151" max="6151" width="13.625" style="1" customWidth="1"/>
    <col min="6152" max="6152" width="11.125" style="1" bestFit="1" customWidth="1"/>
    <col min="6153" max="6400" width="9" style="1"/>
    <col min="6401" max="6401" width="13" style="1" bestFit="1" customWidth="1"/>
    <col min="6402" max="6402" width="15.5" style="1" bestFit="1" customWidth="1"/>
    <col min="6403" max="6403" width="15.125" style="1" bestFit="1" customWidth="1"/>
    <col min="6404" max="6404" width="21.5" style="1" bestFit="1" customWidth="1"/>
    <col min="6405" max="6405" width="13" style="1" bestFit="1" customWidth="1"/>
    <col min="6406" max="6406" width="16.625" style="1" customWidth="1"/>
    <col min="6407" max="6407" width="13.625" style="1" customWidth="1"/>
    <col min="6408" max="6408" width="11.125" style="1" bestFit="1" customWidth="1"/>
    <col min="6409" max="6656" width="9" style="1"/>
    <col min="6657" max="6657" width="13" style="1" bestFit="1" customWidth="1"/>
    <col min="6658" max="6658" width="15.5" style="1" bestFit="1" customWidth="1"/>
    <col min="6659" max="6659" width="15.125" style="1" bestFit="1" customWidth="1"/>
    <col min="6660" max="6660" width="21.5" style="1" bestFit="1" customWidth="1"/>
    <col min="6661" max="6661" width="13" style="1" bestFit="1" customWidth="1"/>
    <col min="6662" max="6662" width="16.625" style="1" customWidth="1"/>
    <col min="6663" max="6663" width="13.625" style="1" customWidth="1"/>
    <col min="6664" max="6664" width="11.125" style="1" bestFit="1" customWidth="1"/>
    <col min="6665" max="6912" width="9" style="1"/>
    <col min="6913" max="6913" width="13" style="1" bestFit="1" customWidth="1"/>
    <col min="6914" max="6914" width="15.5" style="1" bestFit="1" customWidth="1"/>
    <col min="6915" max="6915" width="15.125" style="1" bestFit="1" customWidth="1"/>
    <col min="6916" max="6916" width="21.5" style="1" bestFit="1" customWidth="1"/>
    <col min="6917" max="6917" width="13" style="1" bestFit="1" customWidth="1"/>
    <col min="6918" max="6918" width="16.625" style="1" customWidth="1"/>
    <col min="6919" max="6919" width="13.625" style="1" customWidth="1"/>
    <col min="6920" max="6920" width="11.125" style="1" bestFit="1" customWidth="1"/>
    <col min="6921" max="7168" width="9" style="1"/>
    <col min="7169" max="7169" width="13" style="1" bestFit="1" customWidth="1"/>
    <col min="7170" max="7170" width="15.5" style="1" bestFit="1" customWidth="1"/>
    <col min="7171" max="7171" width="15.125" style="1" bestFit="1" customWidth="1"/>
    <col min="7172" max="7172" width="21.5" style="1" bestFit="1" customWidth="1"/>
    <col min="7173" max="7173" width="13" style="1" bestFit="1" customWidth="1"/>
    <col min="7174" max="7174" width="16.625" style="1" customWidth="1"/>
    <col min="7175" max="7175" width="13.625" style="1" customWidth="1"/>
    <col min="7176" max="7176" width="11.125" style="1" bestFit="1" customWidth="1"/>
    <col min="7177" max="7424" width="9" style="1"/>
    <col min="7425" max="7425" width="13" style="1" bestFit="1" customWidth="1"/>
    <col min="7426" max="7426" width="15.5" style="1" bestFit="1" customWidth="1"/>
    <col min="7427" max="7427" width="15.125" style="1" bestFit="1" customWidth="1"/>
    <col min="7428" max="7428" width="21.5" style="1" bestFit="1" customWidth="1"/>
    <col min="7429" max="7429" width="13" style="1" bestFit="1" customWidth="1"/>
    <col min="7430" max="7430" width="16.625" style="1" customWidth="1"/>
    <col min="7431" max="7431" width="13.625" style="1" customWidth="1"/>
    <col min="7432" max="7432" width="11.125" style="1" bestFit="1" customWidth="1"/>
    <col min="7433" max="7680" width="9" style="1"/>
    <col min="7681" max="7681" width="13" style="1" bestFit="1" customWidth="1"/>
    <col min="7682" max="7682" width="15.5" style="1" bestFit="1" customWidth="1"/>
    <col min="7683" max="7683" width="15.125" style="1" bestFit="1" customWidth="1"/>
    <col min="7684" max="7684" width="21.5" style="1" bestFit="1" customWidth="1"/>
    <col min="7685" max="7685" width="13" style="1" bestFit="1" customWidth="1"/>
    <col min="7686" max="7686" width="16.625" style="1" customWidth="1"/>
    <col min="7687" max="7687" width="13.625" style="1" customWidth="1"/>
    <col min="7688" max="7688" width="11.125" style="1" bestFit="1" customWidth="1"/>
    <col min="7689" max="7936" width="9" style="1"/>
    <col min="7937" max="7937" width="13" style="1" bestFit="1" customWidth="1"/>
    <col min="7938" max="7938" width="15.5" style="1" bestFit="1" customWidth="1"/>
    <col min="7939" max="7939" width="15.125" style="1" bestFit="1" customWidth="1"/>
    <col min="7940" max="7940" width="21.5" style="1" bestFit="1" customWidth="1"/>
    <col min="7941" max="7941" width="13" style="1" bestFit="1" customWidth="1"/>
    <col min="7942" max="7942" width="16.625" style="1" customWidth="1"/>
    <col min="7943" max="7943" width="13.625" style="1" customWidth="1"/>
    <col min="7944" max="7944" width="11.125" style="1" bestFit="1" customWidth="1"/>
    <col min="7945" max="8192" width="9" style="1"/>
    <col min="8193" max="8193" width="13" style="1" bestFit="1" customWidth="1"/>
    <col min="8194" max="8194" width="15.5" style="1" bestFit="1" customWidth="1"/>
    <col min="8195" max="8195" width="15.125" style="1" bestFit="1" customWidth="1"/>
    <col min="8196" max="8196" width="21.5" style="1" bestFit="1" customWidth="1"/>
    <col min="8197" max="8197" width="13" style="1" bestFit="1" customWidth="1"/>
    <col min="8198" max="8198" width="16.625" style="1" customWidth="1"/>
    <col min="8199" max="8199" width="13.625" style="1" customWidth="1"/>
    <col min="8200" max="8200" width="11.125" style="1" bestFit="1" customWidth="1"/>
    <col min="8201" max="8448" width="9" style="1"/>
    <col min="8449" max="8449" width="13" style="1" bestFit="1" customWidth="1"/>
    <col min="8450" max="8450" width="15.5" style="1" bestFit="1" customWidth="1"/>
    <col min="8451" max="8451" width="15.125" style="1" bestFit="1" customWidth="1"/>
    <col min="8452" max="8452" width="21.5" style="1" bestFit="1" customWidth="1"/>
    <col min="8453" max="8453" width="13" style="1" bestFit="1" customWidth="1"/>
    <col min="8454" max="8454" width="16.625" style="1" customWidth="1"/>
    <col min="8455" max="8455" width="13.625" style="1" customWidth="1"/>
    <col min="8456" max="8456" width="11.125" style="1" bestFit="1" customWidth="1"/>
    <col min="8457" max="8704" width="9" style="1"/>
    <col min="8705" max="8705" width="13" style="1" bestFit="1" customWidth="1"/>
    <col min="8706" max="8706" width="15.5" style="1" bestFit="1" customWidth="1"/>
    <col min="8707" max="8707" width="15.125" style="1" bestFit="1" customWidth="1"/>
    <col min="8708" max="8708" width="21.5" style="1" bestFit="1" customWidth="1"/>
    <col min="8709" max="8709" width="13" style="1" bestFit="1" customWidth="1"/>
    <col min="8710" max="8710" width="16.625" style="1" customWidth="1"/>
    <col min="8711" max="8711" width="13.625" style="1" customWidth="1"/>
    <col min="8712" max="8712" width="11.125" style="1" bestFit="1" customWidth="1"/>
    <col min="8713" max="8960" width="9" style="1"/>
    <col min="8961" max="8961" width="13" style="1" bestFit="1" customWidth="1"/>
    <col min="8962" max="8962" width="15.5" style="1" bestFit="1" customWidth="1"/>
    <col min="8963" max="8963" width="15.125" style="1" bestFit="1" customWidth="1"/>
    <col min="8964" max="8964" width="21.5" style="1" bestFit="1" customWidth="1"/>
    <col min="8965" max="8965" width="13" style="1" bestFit="1" customWidth="1"/>
    <col min="8966" max="8966" width="16.625" style="1" customWidth="1"/>
    <col min="8967" max="8967" width="13.625" style="1" customWidth="1"/>
    <col min="8968" max="8968" width="11.125" style="1" bestFit="1" customWidth="1"/>
    <col min="8969" max="9216" width="9" style="1"/>
    <col min="9217" max="9217" width="13" style="1" bestFit="1" customWidth="1"/>
    <col min="9218" max="9218" width="15.5" style="1" bestFit="1" customWidth="1"/>
    <col min="9219" max="9219" width="15.125" style="1" bestFit="1" customWidth="1"/>
    <col min="9220" max="9220" width="21.5" style="1" bestFit="1" customWidth="1"/>
    <col min="9221" max="9221" width="13" style="1" bestFit="1" customWidth="1"/>
    <col min="9222" max="9222" width="16.625" style="1" customWidth="1"/>
    <col min="9223" max="9223" width="13.625" style="1" customWidth="1"/>
    <col min="9224" max="9224" width="11.125" style="1" bestFit="1" customWidth="1"/>
    <col min="9225" max="9472" width="9" style="1"/>
    <col min="9473" max="9473" width="13" style="1" bestFit="1" customWidth="1"/>
    <col min="9474" max="9474" width="15.5" style="1" bestFit="1" customWidth="1"/>
    <col min="9475" max="9475" width="15.125" style="1" bestFit="1" customWidth="1"/>
    <col min="9476" max="9476" width="21.5" style="1" bestFit="1" customWidth="1"/>
    <col min="9477" max="9477" width="13" style="1" bestFit="1" customWidth="1"/>
    <col min="9478" max="9478" width="16.625" style="1" customWidth="1"/>
    <col min="9479" max="9479" width="13.625" style="1" customWidth="1"/>
    <col min="9480" max="9480" width="11.125" style="1" bestFit="1" customWidth="1"/>
    <col min="9481" max="9728" width="9" style="1"/>
    <col min="9729" max="9729" width="13" style="1" bestFit="1" customWidth="1"/>
    <col min="9730" max="9730" width="15.5" style="1" bestFit="1" customWidth="1"/>
    <col min="9731" max="9731" width="15.125" style="1" bestFit="1" customWidth="1"/>
    <col min="9732" max="9732" width="21.5" style="1" bestFit="1" customWidth="1"/>
    <col min="9733" max="9733" width="13" style="1" bestFit="1" customWidth="1"/>
    <col min="9734" max="9734" width="16.625" style="1" customWidth="1"/>
    <col min="9735" max="9735" width="13.625" style="1" customWidth="1"/>
    <col min="9736" max="9736" width="11.125" style="1" bestFit="1" customWidth="1"/>
    <col min="9737" max="9984" width="9" style="1"/>
    <col min="9985" max="9985" width="13" style="1" bestFit="1" customWidth="1"/>
    <col min="9986" max="9986" width="15.5" style="1" bestFit="1" customWidth="1"/>
    <col min="9987" max="9987" width="15.125" style="1" bestFit="1" customWidth="1"/>
    <col min="9988" max="9988" width="21.5" style="1" bestFit="1" customWidth="1"/>
    <col min="9989" max="9989" width="13" style="1" bestFit="1" customWidth="1"/>
    <col min="9990" max="9990" width="16.625" style="1" customWidth="1"/>
    <col min="9991" max="9991" width="13.625" style="1" customWidth="1"/>
    <col min="9992" max="9992" width="11.125" style="1" bestFit="1" customWidth="1"/>
    <col min="9993" max="10240" width="9" style="1"/>
    <col min="10241" max="10241" width="13" style="1" bestFit="1" customWidth="1"/>
    <col min="10242" max="10242" width="15.5" style="1" bestFit="1" customWidth="1"/>
    <col min="10243" max="10243" width="15.125" style="1" bestFit="1" customWidth="1"/>
    <col min="10244" max="10244" width="21.5" style="1" bestFit="1" customWidth="1"/>
    <col min="10245" max="10245" width="13" style="1" bestFit="1" customWidth="1"/>
    <col min="10246" max="10246" width="16.625" style="1" customWidth="1"/>
    <col min="10247" max="10247" width="13.625" style="1" customWidth="1"/>
    <col min="10248" max="10248" width="11.125" style="1" bestFit="1" customWidth="1"/>
    <col min="10249" max="10496" width="9" style="1"/>
    <col min="10497" max="10497" width="13" style="1" bestFit="1" customWidth="1"/>
    <col min="10498" max="10498" width="15.5" style="1" bestFit="1" customWidth="1"/>
    <col min="10499" max="10499" width="15.125" style="1" bestFit="1" customWidth="1"/>
    <col min="10500" max="10500" width="21.5" style="1" bestFit="1" customWidth="1"/>
    <col min="10501" max="10501" width="13" style="1" bestFit="1" customWidth="1"/>
    <col min="10502" max="10502" width="16.625" style="1" customWidth="1"/>
    <col min="10503" max="10503" width="13.625" style="1" customWidth="1"/>
    <col min="10504" max="10504" width="11.125" style="1" bestFit="1" customWidth="1"/>
    <col min="10505" max="10752" width="9" style="1"/>
    <col min="10753" max="10753" width="13" style="1" bestFit="1" customWidth="1"/>
    <col min="10754" max="10754" width="15.5" style="1" bestFit="1" customWidth="1"/>
    <col min="10755" max="10755" width="15.125" style="1" bestFit="1" customWidth="1"/>
    <col min="10756" max="10756" width="21.5" style="1" bestFit="1" customWidth="1"/>
    <col min="10757" max="10757" width="13" style="1" bestFit="1" customWidth="1"/>
    <col min="10758" max="10758" width="16.625" style="1" customWidth="1"/>
    <col min="10759" max="10759" width="13.625" style="1" customWidth="1"/>
    <col min="10760" max="10760" width="11.125" style="1" bestFit="1" customWidth="1"/>
    <col min="10761" max="11008" width="9" style="1"/>
    <col min="11009" max="11009" width="13" style="1" bestFit="1" customWidth="1"/>
    <col min="11010" max="11010" width="15.5" style="1" bestFit="1" customWidth="1"/>
    <col min="11011" max="11011" width="15.125" style="1" bestFit="1" customWidth="1"/>
    <col min="11012" max="11012" width="21.5" style="1" bestFit="1" customWidth="1"/>
    <col min="11013" max="11013" width="13" style="1" bestFit="1" customWidth="1"/>
    <col min="11014" max="11014" width="16.625" style="1" customWidth="1"/>
    <col min="11015" max="11015" width="13.625" style="1" customWidth="1"/>
    <col min="11016" max="11016" width="11.125" style="1" bestFit="1" customWidth="1"/>
    <col min="11017" max="11264" width="9" style="1"/>
    <col min="11265" max="11265" width="13" style="1" bestFit="1" customWidth="1"/>
    <col min="11266" max="11266" width="15.5" style="1" bestFit="1" customWidth="1"/>
    <col min="11267" max="11267" width="15.125" style="1" bestFit="1" customWidth="1"/>
    <col min="11268" max="11268" width="21.5" style="1" bestFit="1" customWidth="1"/>
    <col min="11269" max="11269" width="13" style="1" bestFit="1" customWidth="1"/>
    <col min="11270" max="11270" width="16.625" style="1" customWidth="1"/>
    <col min="11271" max="11271" width="13.625" style="1" customWidth="1"/>
    <col min="11272" max="11272" width="11.125" style="1" bestFit="1" customWidth="1"/>
    <col min="11273" max="11520" width="9" style="1"/>
    <col min="11521" max="11521" width="13" style="1" bestFit="1" customWidth="1"/>
    <col min="11522" max="11522" width="15.5" style="1" bestFit="1" customWidth="1"/>
    <col min="11523" max="11523" width="15.125" style="1" bestFit="1" customWidth="1"/>
    <col min="11524" max="11524" width="21.5" style="1" bestFit="1" customWidth="1"/>
    <col min="11525" max="11525" width="13" style="1" bestFit="1" customWidth="1"/>
    <col min="11526" max="11526" width="16.625" style="1" customWidth="1"/>
    <col min="11527" max="11527" width="13.625" style="1" customWidth="1"/>
    <col min="11528" max="11528" width="11.125" style="1" bestFit="1" customWidth="1"/>
    <col min="11529" max="11776" width="9" style="1"/>
    <col min="11777" max="11777" width="13" style="1" bestFit="1" customWidth="1"/>
    <col min="11778" max="11778" width="15.5" style="1" bestFit="1" customWidth="1"/>
    <col min="11779" max="11779" width="15.125" style="1" bestFit="1" customWidth="1"/>
    <col min="11780" max="11780" width="21.5" style="1" bestFit="1" customWidth="1"/>
    <col min="11781" max="11781" width="13" style="1" bestFit="1" customWidth="1"/>
    <col min="11782" max="11782" width="16.625" style="1" customWidth="1"/>
    <col min="11783" max="11783" width="13.625" style="1" customWidth="1"/>
    <col min="11784" max="11784" width="11.125" style="1" bestFit="1" customWidth="1"/>
    <col min="11785" max="12032" width="9" style="1"/>
    <col min="12033" max="12033" width="13" style="1" bestFit="1" customWidth="1"/>
    <col min="12034" max="12034" width="15.5" style="1" bestFit="1" customWidth="1"/>
    <col min="12035" max="12035" width="15.125" style="1" bestFit="1" customWidth="1"/>
    <col min="12036" max="12036" width="21.5" style="1" bestFit="1" customWidth="1"/>
    <col min="12037" max="12037" width="13" style="1" bestFit="1" customWidth="1"/>
    <col min="12038" max="12038" width="16.625" style="1" customWidth="1"/>
    <col min="12039" max="12039" width="13.625" style="1" customWidth="1"/>
    <col min="12040" max="12040" width="11.125" style="1" bestFit="1" customWidth="1"/>
    <col min="12041" max="12288" width="9" style="1"/>
    <col min="12289" max="12289" width="13" style="1" bestFit="1" customWidth="1"/>
    <col min="12290" max="12290" width="15.5" style="1" bestFit="1" customWidth="1"/>
    <col min="12291" max="12291" width="15.125" style="1" bestFit="1" customWidth="1"/>
    <col min="12292" max="12292" width="21.5" style="1" bestFit="1" customWidth="1"/>
    <col min="12293" max="12293" width="13" style="1" bestFit="1" customWidth="1"/>
    <col min="12294" max="12294" width="16.625" style="1" customWidth="1"/>
    <col min="12295" max="12295" width="13.625" style="1" customWidth="1"/>
    <col min="12296" max="12296" width="11.125" style="1" bestFit="1" customWidth="1"/>
    <col min="12297" max="12544" width="9" style="1"/>
    <col min="12545" max="12545" width="13" style="1" bestFit="1" customWidth="1"/>
    <col min="12546" max="12546" width="15.5" style="1" bestFit="1" customWidth="1"/>
    <col min="12547" max="12547" width="15.125" style="1" bestFit="1" customWidth="1"/>
    <col min="12548" max="12548" width="21.5" style="1" bestFit="1" customWidth="1"/>
    <col min="12549" max="12549" width="13" style="1" bestFit="1" customWidth="1"/>
    <col min="12550" max="12550" width="16.625" style="1" customWidth="1"/>
    <col min="12551" max="12551" width="13.625" style="1" customWidth="1"/>
    <col min="12552" max="12552" width="11.125" style="1" bestFit="1" customWidth="1"/>
    <col min="12553" max="12800" width="9" style="1"/>
    <col min="12801" max="12801" width="13" style="1" bestFit="1" customWidth="1"/>
    <col min="12802" max="12802" width="15.5" style="1" bestFit="1" customWidth="1"/>
    <col min="12803" max="12803" width="15.125" style="1" bestFit="1" customWidth="1"/>
    <col min="12804" max="12804" width="21.5" style="1" bestFit="1" customWidth="1"/>
    <col min="12805" max="12805" width="13" style="1" bestFit="1" customWidth="1"/>
    <col min="12806" max="12806" width="16.625" style="1" customWidth="1"/>
    <col min="12807" max="12807" width="13.625" style="1" customWidth="1"/>
    <col min="12808" max="12808" width="11.125" style="1" bestFit="1" customWidth="1"/>
    <col min="12809" max="13056" width="9" style="1"/>
    <col min="13057" max="13057" width="13" style="1" bestFit="1" customWidth="1"/>
    <col min="13058" max="13058" width="15.5" style="1" bestFit="1" customWidth="1"/>
    <col min="13059" max="13059" width="15.125" style="1" bestFit="1" customWidth="1"/>
    <col min="13060" max="13060" width="21.5" style="1" bestFit="1" customWidth="1"/>
    <col min="13061" max="13061" width="13" style="1" bestFit="1" customWidth="1"/>
    <col min="13062" max="13062" width="16.625" style="1" customWidth="1"/>
    <col min="13063" max="13063" width="13.625" style="1" customWidth="1"/>
    <col min="13064" max="13064" width="11.125" style="1" bestFit="1" customWidth="1"/>
    <col min="13065" max="13312" width="9" style="1"/>
    <col min="13313" max="13313" width="13" style="1" bestFit="1" customWidth="1"/>
    <col min="13314" max="13314" width="15.5" style="1" bestFit="1" customWidth="1"/>
    <col min="13315" max="13315" width="15.125" style="1" bestFit="1" customWidth="1"/>
    <col min="13316" max="13316" width="21.5" style="1" bestFit="1" customWidth="1"/>
    <col min="13317" max="13317" width="13" style="1" bestFit="1" customWidth="1"/>
    <col min="13318" max="13318" width="16.625" style="1" customWidth="1"/>
    <col min="13319" max="13319" width="13.625" style="1" customWidth="1"/>
    <col min="13320" max="13320" width="11.125" style="1" bestFit="1" customWidth="1"/>
    <col min="13321" max="13568" width="9" style="1"/>
    <col min="13569" max="13569" width="13" style="1" bestFit="1" customWidth="1"/>
    <col min="13570" max="13570" width="15.5" style="1" bestFit="1" customWidth="1"/>
    <col min="13571" max="13571" width="15.125" style="1" bestFit="1" customWidth="1"/>
    <col min="13572" max="13572" width="21.5" style="1" bestFit="1" customWidth="1"/>
    <col min="13573" max="13573" width="13" style="1" bestFit="1" customWidth="1"/>
    <col min="13574" max="13574" width="16.625" style="1" customWidth="1"/>
    <col min="13575" max="13575" width="13.625" style="1" customWidth="1"/>
    <col min="13576" max="13576" width="11.125" style="1" bestFit="1" customWidth="1"/>
    <col min="13577" max="13824" width="9" style="1"/>
    <col min="13825" max="13825" width="13" style="1" bestFit="1" customWidth="1"/>
    <col min="13826" max="13826" width="15.5" style="1" bestFit="1" customWidth="1"/>
    <col min="13827" max="13827" width="15.125" style="1" bestFit="1" customWidth="1"/>
    <col min="13828" max="13828" width="21.5" style="1" bestFit="1" customWidth="1"/>
    <col min="13829" max="13829" width="13" style="1" bestFit="1" customWidth="1"/>
    <col min="13830" max="13830" width="16.625" style="1" customWidth="1"/>
    <col min="13831" max="13831" width="13.625" style="1" customWidth="1"/>
    <col min="13832" max="13832" width="11.125" style="1" bestFit="1" customWidth="1"/>
    <col min="13833" max="14080" width="9" style="1"/>
    <col min="14081" max="14081" width="13" style="1" bestFit="1" customWidth="1"/>
    <col min="14082" max="14082" width="15.5" style="1" bestFit="1" customWidth="1"/>
    <col min="14083" max="14083" width="15.125" style="1" bestFit="1" customWidth="1"/>
    <col min="14084" max="14084" width="21.5" style="1" bestFit="1" customWidth="1"/>
    <col min="14085" max="14085" width="13" style="1" bestFit="1" customWidth="1"/>
    <col min="14086" max="14086" width="16.625" style="1" customWidth="1"/>
    <col min="14087" max="14087" width="13.625" style="1" customWidth="1"/>
    <col min="14088" max="14088" width="11.125" style="1" bestFit="1" customWidth="1"/>
    <col min="14089" max="14336" width="9" style="1"/>
    <col min="14337" max="14337" width="13" style="1" bestFit="1" customWidth="1"/>
    <col min="14338" max="14338" width="15.5" style="1" bestFit="1" customWidth="1"/>
    <col min="14339" max="14339" width="15.125" style="1" bestFit="1" customWidth="1"/>
    <col min="14340" max="14340" width="21.5" style="1" bestFit="1" customWidth="1"/>
    <col min="14341" max="14341" width="13" style="1" bestFit="1" customWidth="1"/>
    <col min="14342" max="14342" width="16.625" style="1" customWidth="1"/>
    <col min="14343" max="14343" width="13.625" style="1" customWidth="1"/>
    <col min="14344" max="14344" width="11.125" style="1" bestFit="1" customWidth="1"/>
    <col min="14345" max="14592" width="9" style="1"/>
    <col min="14593" max="14593" width="13" style="1" bestFit="1" customWidth="1"/>
    <col min="14594" max="14594" width="15.5" style="1" bestFit="1" customWidth="1"/>
    <col min="14595" max="14595" width="15.125" style="1" bestFit="1" customWidth="1"/>
    <col min="14596" max="14596" width="21.5" style="1" bestFit="1" customWidth="1"/>
    <col min="14597" max="14597" width="13" style="1" bestFit="1" customWidth="1"/>
    <col min="14598" max="14598" width="16.625" style="1" customWidth="1"/>
    <col min="14599" max="14599" width="13.625" style="1" customWidth="1"/>
    <col min="14600" max="14600" width="11.125" style="1" bestFit="1" customWidth="1"/>
    <col min="14601" max="14848" width="9" style="1"/>
    <col min="14849" max="14849" width="13" style="1" bestFit="1" customWidth="1"/>
    <col min="14850" max="14850" width="15.5" style="1" bestFit="1" customWidth="1"/>
    <col min="14851" max="14851" width="15.125" style="1" bestFit="1" customWidth="1"/>
    <col min="14852" max="14852" width="21.5" style="1" bestFit="1" customWidth="1"/>
    <col min="14853" max="14853" width="13" style="1" bestFit="1" customWidth="1"/>
    <col min="14854" max="14854" width="16.625" style="1" customWidth="1"/>
    <col min="14855" max="14855" width="13.625" style="1" customWidth="1"/>
    <col min="14856" max="14856" width="11.125" style="1" bestFit="1" customWidth="1"/>
    <col min="14857" max="15104" width="9" style="1"/>
    <col min="15105" max="15105" width="13" style="1" bestFit="1" customWidth="1"/>
    <col min="15106" max="15106" width="15.5" style="1" bestFit="1" customWidth="1"/>
    <col min="15107" max="15107" width="15.125" style="1" bestFit="1" customWidth="1"/>
    <col min="15108" max="15108" width="21.5" style="1" bestFit="1" customWidth="1"/>
    <col min="15109" max="15109" width="13" style="1" bestFit="1" customWidth="1"/>
    <col min="15110" max="15110" width="16.625" style="1" customWidth="1"/>
    <col min="15111" max="15111" width="13.625" style="1" customWidth="1"/>
    <col min="15112" max="15112" width="11.125" style="1" bestFit="1" customWidth="1"/>
    <col min="15113" max="15360" width="9" style="1"/>
    <col min="15361" max="15361" width="13" style="1" bestFit="1" customWidth="1"/>
    <col min="15362" max="15362" width="15.5" style="1" bestFit="1" customWidth="1"/>
    <col min="15363" max="15363" width="15.125" style="1" bestFit="1" customWidth="1"/>
    <col min="15364" max="15364" width="21.5" style="1" bestFit="1" customWidth="1"/>
    <col min="15365" max="15365" width="13" style="1" bestFit="1" customWidth="1"/>
    <col min="15366" max="15366" width="16.625" style="1" customWidth="1"/>
    <col min="15367" max="15367" width="13.625" style="1" customWidth="1"/>
    <col min="15368" max="15368" width="11.125" style="1" bestFit="1" customWidth="1"/>
    <col min="15369" max="15616" width="9" style="1"/>
    <col min="15617" max="15617" width="13" style="1" bestFit="1" customWidth="1"/>
    <col min="15618" max="15618" width="15.5" style="1" bestFit="1" customWidth="1"/>
    <col min="15619" max="15619" width="15.125" style="1" bestFit="1" customWidth="1"/>
    <col min="15620" max="15620" width="21.5" style="1" bestFit="1" customWidth="1"/>
    <col min="15621" max="15621" width="13" style="1" bestFit="1" customWidth="1"/>
    <col min="15622" max="15622" width="16.625" style="1" customWidth="1"/>
    <col min="15623" max="15623" width="13.625" style="1" customWidth="1"/>
    <col min="15624" max="15624" width="11.125" style="1" bestFit="1" customWidth="1"/>
    <col min="15625" max="15872" width="9" style="1"/>
    <col min="15873" max="15873" width="13" style="1" bestFit="1" customWidth="1"/>
    <col min="15874" max="15874" width="15.5" style="1" bestFit="1" customWidth="1"/>
    <col min="15875" max="15875" width="15.125" style="1" bestFit="1" customWidth="1"/>
    <col min="15876" max="15876" width="21.5" style="1" bestFit="1" customWidth="1"/>
    <col min="15877" max="15877" width="13" style="1" bestFit="1" customWidth="1"/>
    <col min="15878" max="15878" width="16.625" style="1" customWidth="1"/>
    <col min="15879" max="15879" width="13.625" style="1" customWidth="1"/>
    <col min="15880" max="15880" width="11.125" style="1" bestFit="1" customWidth="1"/>
    <col min="15881" max="16128" width="9" style="1"/>
    <col min="16129" max="16129" width="13" style="1" bestFit="1" customWidth="1"/>
    <col min="16130" max="16130" width="15.5" style="1" bestFit="1" customWidth="1"/>
    <col min="16131" max="16131" width="15.125" style="1" bestFit="1" customWidth="1"/>
    <col min="16132" max="16132" width="21.5" style="1" bestFit="1" customWidth="1"/>
    <col min="16133" max="16133" width="13" style="1" bestFit="1" customWidth="1"/>
    <col min="16134" max="16134" width="16.625" style="1" customWidth="1"/>
    <col min="16135" max="16135" width="13.625" style="1" customWidth="1"/>
    <col min="16136" max="16136" width="11.125" style="1" bestFit="1" customWidth="1"/>
    <col min="16137" max="16384" width="9" style="1"/>
  </cols>
  <sheetData>
    <row r="1" spans="1:9" ht="21" x14ac:dyDescent="0.15">
      <c r="A1" s="19" t="s">
        <v>84</v>
      </c>
      <c r="C1" s="19"/>
      <c r="D1" s="19"/>
      <c r="E1" s="19"/>
      <c r="F1" s="19"/>
      <c r="G1" s="19"/>
      <c r="H1" s="19"/>
    </row>
    <row r="2" spans="1:9" ht="17.25" x14ac:dyDescent="0.15">
      <c r="A2" s="20" t="s">
        <v>151</v>
      </c>
      <c r="B2" s="20"/>
      <c r="C2" s="20"/>
      <c r="D2" s="20"/>
      <c r="E2" s="20"/>
      <c r="F2" s="20"/>
      <c r="G2" s="155" t="s">
        <v>85</v>
      </c>
      <c r="H2" s="155"/>
    </row>
    <row r="3" spans="1:9" ht="13.5" customHeight="1" x14ac:dyDescent="0.15">
      <c r="A3" s="156"/>
      <c r="B3" s="157" t="s">
        <v>86</v>
      </c>
      <c r="C3" s="158" t="s">
        <v>87</v>
      </c>
      <c r="D3" s="158" t="s">
        <v>88</v>
      </c>
      <c r="E3" s="157" t="s">
        <v>89</v>
      </c>
      <c r="F3" s="158" t="s">
        <v>90</v>
      </c>
      <c r="G3" s="158" t="s">
        <v>91</v>
      </c>
      <c r="H3" s="158" t="s">
        <v>92</v>
      </c>
    </row>
    <row r="4" spans="1:9" x14ac:dyDescent="0.15">
      <c r="A4" s="156"/>
      <c r="B4" s="157"/>
      <c r="C4" s="157"/>
      <c r="D4" s="157"/>
      <c r="E4" s="157"/>
      <c r="F4" s="158"/>
      <c r="G4" s="158"/>
      <c r="H4" s="158"/>
    </row>
    <row r="5" spans="1:9" x14ac:dyDescent="0.15">
      <c r="A5" s="156"/>
      <c r="B5" s="157"/>
      <c r="C5" s="157"/>
      <c r="D5" s="157"/>
      <c r="E5" s="157"/>
      <c r="F5" s="158"/>
      <c r="G5" s="158"/>
      <c r="H5" s="158"/>
    </row>
    <row r="6" spans="1:9" ht="30" customHeight="1" x14ac:dyDescent="0.15">
      <c r="A6" s="21" t="s">
        <v>93</v>
      </c>
      <c r="B6" s="22">
        <f>SUMIF(土地!$AR:$AR,$A$2,土地!V:V)</f>
        <v>0</v>
      </c>
      <c r="C6" s="22">
        <f>SUMIF(土地!$AR:$AR,$A$2,土地!Y:Y)</f>
        <v>0</v>
      </c>
      <c r="D6" s="22">
        <f>SUMIF(土地!$AR:$AR,$A$2,土地!Z:Z)</f>
        <v>0</v>
      </c>
      <c r="E6" s="22">
        <f>SUMIF(土地!$AR:$AR,$A$2,土地!$AO:$AO)</f>
        <v>0</v>
      </c>
      <c r="F6" s="22">
        <f>SUMIF(土地!$AR:$AR,$A$2,土地!AQ:AQ)</f>
        <v>0</v>
      </c>
      <c r="G6" s="22">
        <f>SUMIF(土地!$AR:$AR,$A$2,土地!BJ:BJ)</f>
        <v>0</v>
      </c>
      <c r="H6" s="23" t="s">
        <v>94</v>
      </c>
      <c r="I6" s="1">
        <f>SUMIFS(土地!V:V,土地!U:U,土地!$P$1,土地!AR:AR,$A$2)</f>
        <v>0</v>
      </c>
    </row>
    <row r="7" spans="1:9" ht="30" customHeight="1" x14ac:dyDescent="0.15">
      <c r="A7" s="21" t="s">
        <v>146</v>
      </c>
      <c r="B7" s="22">
        <f>SUMIF(立木竹!$AQ:$AQ,$A$2,立木竹!U:U)</f>
        <v>0</v>
      </c>
      <c r="C7" s="22">
        <f>SUMIF(立木竹!$AQ:$AQ,$A$2,立木竹!X:X)</f>
        <v>0</v>
      </c>
      <c r="D7" s="22">
        <f>SUMIF(立木竹!$AQ:$AQ,$A$2,立木竹!Y:Y)</f>
        <v>0</v>
      </c>
      <c r="E7" s="22">
        <f>SUMIF(立木竹!$AQ:$AQ,$A$2,立木竹!$AN:$AN)</f>
        <v>0</v>
      </c>
      <c r="F7" s="22">
        <f>SUMIF(立木竹!$AQ:$AQ,$A$2,立木竹!AP:AP)</f>
        <v>0</v>
      </c>
      <c r="G7" s="22">
        <f>SUMIF(立木竹!$AQ:$AQ,$A$2,立木竹!BI:BI)</f>
        <v>0</v>
      </c>
      <c r="H7" s="44" t="s">
        <v>147</v>
      </c>
      <c r="I7" s="1">
        <f>SUMIFS(立木竹!U:U,立木竹!T:T,土地!$P$1,立木竹!AQ:AQ,$A$2)</f>
        <v>0</v>
      </c>
    </row>
    <row r="8" spans="1:9" ht="30" customHeight="1" x14ac:dyDescent="0.15">
      <c r="A8" s="21" t="s">
        <v>95</v>
      </c>
      <c r="B8" s="22">
        <f>SUMIF(建物!$AS:$AS,$A$2,建物!W:W)</f>
        <v>0</v>
      </c>
      <c r="C8" s="22">
        <f>SUMIF(建物!$AS:$AS,$A$2,建物!Z:Z)</f>
        <v>0</v>
      </c>
      <c r="D8" s="22">
        <f>SUMIF(建物!$AS:$AS,$A$2,建物!AA:AA)</f>
        <v>0</v>
      </c>
      <c r="E8" s="22">
        <f>SUMIF(建物!$AS:$AS,$A$2,建物!$AP:$AP)</f>
        <v>0</v>
      </c>
      <c r="F8" s="22">
        <f>SUMIF(建物!$AS:$AS,$A$2,建物!AR:AR)</f>
        <v>0</v>
      </c>
      <c r="G8" s="22">
        <f>SUMIF(建物!$AS:$AS,$A$2,建物!BK:BK)</f>
        <v>0</v>
      </c>
      <c r="H8" s="24" t="e">
        <f t="shared" ref="H8:H15" si="0">G8/B8</f>
        <v>#DIV/0!</v>
      </c>
      <c r="I8" s="1">
        <f>SUMIFS(建物!W:W,建物!V:V,土地!$P$1,建物!AS:AS,$A$2)</f>
        <v>0</v>
      </c>
    </row>
    <row r="9" spans="1:9" ht="30" customHeight="1" x14ac:dyDescent="0.15">
      <c r="A9" s="25" t="s">
        <v>96</v>
      </c>
      <c r="B9" s="22">
        <f>SUMIF(工作物!$AS:$AS,$A$2,工作物!W:W)</f>
        <v>0</v>
      </c>
      <c r="C9" s="22">
        <f>SUMIF(工作物!$AS:$AS,$A$2,工作物!Z:Z)</f>
        <v>0</v>
      </c>
      <c r="D9" s="22">
        <f>SUMIF(工作物!$AS:$AS,$A$2,工作物!AA:AA)</f>
        <v>0</v>
      </c>
      <c r="E9" s="22">
        <f>SUMIF(工作物!$AS:$AS,$A$2,工作物!$AP:$AP)</f>
        <v>0</v>
      </c>
      <c r="F9" s="22">
        <f>SUMIF(工作物!$AS:$AS,$A$2,工作物!AR:AR)</f>
        <v>0</v>
      </c>
      <c r="G9" s="22">
        <f>SUMIF(工作物!$AS:$AS,$A$2,工作物!BK:BK)</f>
        <v>0</v>
      </c>
      <c r="H9" s="24" t="e">
        <f t="shared" si="0"/>
        <v>#DIV/0!</v>
      </c>
      <c r="I9" s="1">
        <f>SUMIFS(工作物!W:W,工作物!V:V,工作物!$Q$1,工作物!AS:AS,$A$2)</f>
        <v>0</v>
      </c>
    </row>
    <row r="10" spans="1:9" ht="30" customHeight="1" x14ac:dyDescent="0.15">
      <c r="A10" s="21" t="s">
        <v>97</v>
      </c>
      <c r="B10" s="22" t="e">
        <f>SUMIF(#REF!,$A$2,#REF!)</f>
        <v>#REF!</v>
      </c>
      <c r="C10" s="22" t="e">
        <f>SUMIF(#REF!,$A$2,#REF!)</f>
        <v>#REF!</v>
      </c>
      <c r="D10" s="22" t="e">
        <f>SUMIF(#REF!,$A$2,#REF!)</f>
        <v>#REF!</v>
      </c>
      <c r="E10" s="22" t="e">
        <f>SUMIF(#REF!,$A$2,#REF!)</f>
        <v>#REF!</v>
      </c>
      <c r="F10" s="22" t="e">
        <f>SUMIF(#REF!,$A$2,#REF!)</f>
        <v>#REF!</v>
      </c>
      <c r="G10" s="22" t="e">
        <f>SUMIF(#REF!,$A$2,#REF!)</f>
        <v>#REF!</v>
      </c>
      <c r="H10" s="24" t="e">
        <f t="shared" si="0"/>
        <v>#REF!</v>
      </c>
      <c r="I10" s="1" t="e">
        <f>SUMIFS(#REF!,#REF!,土地!$P$1,#REF!,$A$2)</f>
        <v>#REF!</v>
      </c>
    </row>
    <row r="11" spans="1:9" ht="30" customHeight="1" x14ac:dyDescent="0.15">
      <c r="A11" s="25" t="s">
        <v>148</v>
      </c>
      <c r="B11" s="22">
        <f>SUMIF(ソフトウェア!$AQ:$AQ,$A$2,ソフトウェア!U:U)</f>
        <v>0</v>
      </c>
      <c r="C11" s="22">
        <f>SUMIF(ソフトウェア!$AQ:$AQ,$A$2,ソフトウェア!X:X)</f>
        <v>0</v>
      </c>
      <c r="D11" s="22">
        <f>SUMIF(ソフトウェア!$AQ:$AQ,$A$2,ソフトウェア!Y:Y)</f>
        <v>0</v>
      </c>
      <c r="E11" s="22">
        <f>SUMIF(ソフトウェア!$AQ:$AQ,$A$2,ソフトウェア!$AN:$AN)</f>
        <v>0</v>
      </c>
      <c r="F11" s="22">
        <f>SUMIF(ソフトウェア!$AQ:$AQ,$A$2,ソフトウェア!AP:AP)</f>
        <v>0</v>
      </c>
      <c r="G11" s="22">
        <f>SUMIF(ソフトウェア!$AQ:$AQ,$A$2,ソフトウェア!BI:BI)</f>
        <v>0</v>
      </c>
      <c r="H11" s="24" t="e">
        <f t="shared" si="0"/>
        <v>#DIV/0!</v>
      </c>
      <c r="I11" s="1">
        <f>SUMIFS(ソフトウェア!U:U,ソフトウェア!T:T,土地!$P$1,ソフトウェア!AQ:AQ,$A$2)</f>
        <v>0</v>
      </c>
    </row>
    <row r="12" spans="1:9" ht="30" customHeight="1" x14ac:dyDescent="0.15">
      <c r="A12" s="45" t="s">
        <v>149</v>
      </c>
      <c r="B12" s="22">
        <f>SUMIF(無形!$AS:$AS,$A$2,無形!W:W)</f>
        <v>0</v>
      </c>
      <c r="C12" s="22">
        <f>SUMIF(無形!$AS:$AS,$A$2,無形!Z:Z)</f>
        <v>0</v>
      </c>
      <c r="D12" s="22">
        <f>SUMIF(無形!$AS:$AS,$A$2,無形!AA:AA)</f>
        <v>0</v>
      </c>
      <c r="E12" s="22">
        <f>SUMIF(無形!$AS:$AS,$A$2,無形!$AP:$AP)</f>
        <v>0</v>
      </c>
      <c r="F12" s="22">
        <f>SUMIF(無形!$AS:$AS,$A$2,無形!AR:AR)</f>
        <v>0</v>
      </c>
      <c r="G12" s="22">
        <f>SUMIF(無形!$AS:$AS,$A$2,無形!BK:BK)</f>
        <v>0</v>
      </c>
      <c r="H12" s="24" t="e">
        <f t="shared" si="0"/>
        <v>#DIV/0!</v>
      </c>
      <c r="I12" s="1">
        <f>SUMIFS(無形!W:W,無形!V:V,土地!$P$1,無形!AS:AS,$A$2)</f>
        <v>0</v>
      </c>
    </row>
    <row r="13" spans="1:9" ht="30" customHeight="1" x14ac:dyDescent="0.15">
      <c r="A13" s="45" t="s">
        <v>150</v>
      </c>
      <c r="B13" s="22">
        <f>SUMIF(棚卸資産!$AQ:$AQ,$A$2,棚卸資産!U:U)</f>
        <v>0</v>
      </c>
      <c r="C13" s="22">
        <f>SUMIF(棚卸資産!$AQ:$AQ,$A$2,棚卸資産!X:X)</f>
        <v>0</v>
      </c>
      <c r="D13" s="22">
        <f>SUMIF(棚卸資産!$AQ:$AQ,$A$2,棚卸資産!Y:Y)</f>
        <v>0</v>
      </c>
      <c r="E13" s="22">
        <f>SUMIF(棚卸資産!$AQ:$AQ,$A$2,棚卸資産!$AN:$AN)</f>
        <v>0</v>
      </c>
      <c r="F13" s="22">
        <f>SUMIF(棚卸資産!$AQ:$AQ,$A$2,棚卸資産!AP:AP)</f>
        <v>0</v>
      </c>
      <c r="G13" s="22">
        <f>SUMIF(棚卸資産!$AQ:$AQ,$A$2,棚卸資産!BI:BI)</f>
        <v>0</v>
      </c>
      <c r="H13" s="24" t="e">
        <f t="shared" si="0"/>
        <v>#DIV/0!</v>
      </c>
      <c r="I13" s="1">
        <f>SUMIFS(棚卸資産!U:U,棚卸資産!T:T,土地!$P$1,棚卸資産!AQ:AQ,$A$2)</f>
        <v>0</v>
      </c>
    </row>
    <row r="14" spans="1:9" ht="29.25" customHeight="1" thickBot="1" x14ac:dyDescent="0.2">
      <c r="A14" s="26" t="s">
        <v>98</v>
      </c>
      <c r="B14" s="22">
        <f>SUMIF(物品!$AS:$AS,$A$2,物品!W:W)</f>
        <v>0</v>
      </c>
      <c r="C14" s="22">
        <f>SUMIF(物品!$AS:$AS,$A$2,物品!Z:Z)</f>
        <v>0</v>
      </c>
      <c r="D14" s="22">
        <f>SUMIF(物品!$AS:$AS,$A$2,物品!AA:AA)</f>
        <v>0</v>
      </c>
      <c r="E14" s="22">
        <f>SUMIF(物品!$AS:$AS,$A$2,物品!$AP:$AP)</f>
        <v>0</v>
      </c>
      <c r="F14" s="22">
        <f>SUMIF(物品!$AS:$AS,$A$2,物品!AR:AR)</f>
        <v>0</v>
      </c>
      <c r="G14" s="22">
        <f>SUMIF(物品!$AS:$AS,$A$2,物品!BK:BK)</f>
        <v>0</v>
      </c>
      <c r="H14" s="27" t="e">
        <f t="shared" si="0"/>
        <v>#DIV/0!</v>
      </c>
      <c r="I14" s="1">
        <f>SUMIFS(物品!W:W,物品!V:V,土地!$P$1,物品!AS:AS,$A$2)</f>
        <v>0</v>
      </c>
    </row>
    <row r="15" spans="1:9" ht="30" customHeight="1" thickTop="1" x14ac:dyDescent="0.15">
      <c r="A15" s="28" t="s">
        <v>99</v>
      </c>
      <c r="B15" s="29" t="e">
        <f t="shared" ref="B15:G15" si="1">SUM(B6:B14)</f>
        <v>#REF!</v>
      </c>
      <c r="C15" s="29" t="e">
        <f t="shared" si="1"/>
        <v>#REF!</v>
      </c>
      <c r="D15" s="29" t="e">
        <f t="shared" si="1"/>
        <v>#REF!</v>
      </c>
      <c r="E15" s="29" t="e">
        <f t="shared" si="1"/>
        <v>#REF!</v>
      </c>
      <c r="F15" s="29" t="e">
        <f t="shared" si="1"/>
        <v>#REF!</v>
      </c>
      <c r="G15" s="29" t="e">
        <f t="shared" si="1"/>
        <v>#REF!</v>
      </c>
      <c r="H15" s="30" t="e">
        <f t="shared" si="0"/>
        <v>#REF!</v>
      </c>
      <c r="I15" s="1" t="e">
        <f>SUM(I6:I14)</f>
        <v>#REF!</v>
      </c>
    </row>
    <row r="17" spans="1:8" x14ac:dyDescent="0.15">
      <c r="A17" s="1" t="s">
        <v>100</v>
      </c>
    </row>
    <row r="18" spans="1:8" x14ac:dyDescent="0.15">
      <c r="A18" s="156"/>
      <c r="B18" s="157" t="s">
        <v>86</v>
      </c>
      <c r="C18" s="158" t="s">
        <v>87</v>
      </c>
      <c r="D18" s="158" t="s">
        <v>88</v>
      </c>
      <c r="E18" s="157" t="s">
        <v>89</v>
      </c>
      <c r="F18" s="158" t="s">
        <v>90</v>
      </c>
      <c r="G18" s="158" t="s">
        <v>91</v>
      </c>
      <c r="H18" s="158" t="s">
        <v>92</v>
      </c>
    </row>
    <row r="19" spans="1:8" x14ac:dyDescent="0.15">
      <c r="A19" s="156"/>
      <c r="B19" s="157"/>
      <c r="C19" s="157"/>
      <c r="D19" s="157"/>
      <c r="E19" s="157"/>
      <c r="F19" s="158"/>
      <c r="G19" s="158"/>
      <c r="H19" s="158"/>
    </row>
    <row r="20" spans="1:8" x14ac:dyDescent="0.15">
      <c r="A20" s="156"/>
      <c r="B20" s="157"/>
      <c r="C20" s="157"/>
      <c r="D20" s="157"/>
      <c r="E20" s="157"/>
      <c r="F20" s="158"/>
      <c r="G20" s="158"/>
      <c r="H20" s="158"/>
    </row>
    <row r="21" spans="1:8" ht="30" customHeight="1" x14ac:dyDescent="0.15">
      <c r="A21" s="21" t="s">
        <v>93</v>
      </c>
      <c r="B21" s="22">
        <f>SUMIFS(土地!V:V,土地!$AR:$AR,$A$2,土地!$BI:$BI,$A$17)</f>
        <v>0</v>
      </c>
      <c r="C21" s="22">
        <f>SUMIFS(土地!Y:Y,土地!$AR:$AR,$A$2,土地!$BI:$BI,$A$17)</f>
        <v>0</v>
      </c>
      <c r="D21" s="22">
        <f>SUMIFS(土地!Z:Z,土地!$AR:$AR,$A$2,土地!$BI:$BI,$A$17)</f>
        <v>0</v>
      </c>
      <c r="E21" s="22">
        <f>SUMIFS(土地!AO:AO,土地!$AR:$AR,$A$2,土地!$BI:$BI,$A$17)</f>
        <v>0</v>
      </c>
      <c r="F21" s="22">
        <f>SUMIFS(土地!AQ:AQ,土地!$AR:$AR,$A$2,土地!$BI:$BI,$A$17)</f>
        <v>0</v>
      </c>
      <c r="G21" s="22">
        <f>SUMIFS(土地!BJ:BJ,土地!$AR:$AR,$A$2,土地!$BI:$BI,$A$17)</f>
        <v>0</v>
      </c>
      <c r="H21" s="23" t="s">
        <v>94</v>
      </c>
    </row>
    <row r="22" spans="1:8" ht="30" customHeight="1" x14ac:dyDescent="0.15">
      <c r="A22" s="21" t="s">
        <v>95</v>
      </c>
      <c r="B22" s="22">
        <f>SUMIFS(建物!W:W,建物!$AS:$AS,$A$2,建物!$BJ:$BJ,$A$17)</f>
        <v>0</v>
      </c>
      <c r="C22" s="22">
        <f>SUMIFS(建物!Z:Z,建物!$AS:$AS,$A$2,建物!$BJ:$BJ,$A$17)</f>
        <v>0</v>
      </c>
      <c r="D22" s="22">
        <f>SUMIFS(建物!AA:AA,建物!$AS:$AS,$A$2,建物!$BJ:$BJ,$A$17)</f>
        <v>0</v>
      </c>
      <c r="E22" s="22">
        <f>SUMIFS(建物!AP:AP,建物!$AS:$AS,$A$2,建物!$BJ:$BJ,$A$17)</f>
        <v>0</v>
      </c>
      <c r="F22" s="22">
        <f>SUMIFS(建物!AR:AR,建物!$AS:$AS,$A$2,建物!$BJ:$BJ,$A$17)</f>
        <v>0</v>
      </c>
      <c r="G22" s="22">
        <f>SUMIFS(建物!BK:BK,建物!$AS:$AS,$A$2,建物!$BJ:$BJ,$A$17)</f>
        <v>0</v>
      </c>
      <c r="H22" s="24" t="e">
        <f>G22/B22</f>
        <v>#DIV/0!</v>
      </c>
    </row>
    <row r="23" spans="1:8" ht="30" customHeight="1" x14ac:dyDescent="0.15">
      <c r="A23" s="25" t="s">
        <v>96</v>
      </c>
      <c r="B23" s="22">
        <f>SUMIFS(工作物!W:W,工作物!$AS:$AS,$A$2,工作物!$BJ:$BJ,$A$17)</f>
        <v>0</v>
      </c>
      <c r="C23" s="22">
        <f>SUMIFS(工作物!Z:Z,工作物!$AS:$AS,$A$2,工作物!$BJ:$BJ,$A$17)</f>
        <v>0</v>
      </c>
      <c r="D23" s="22">
        <f>SUMIFS(工作物!AA:AA,工作物!$AS:$AS,$A$2,工作物!$BJ:$BJ,$A$17)</f>
        <v>0</v>
      </c>
      <c r="E23" s="22">
        <f>SUMIFS(工作物!AP:AP,工作物!$AS:$AS,$A$2,工作物!$BJ:$BJ,$A$17)</f>
        <v>0</v>
      </c>
      <c r="F23" s="22">
        <f>SUMIFS(工作物!AR:AR,工作物!$AS:$AS,$A$2,工作物!$BJ:$BJ,$A$17)</f>
        <v>0</v>
      </c>
      <c r="G23" s="22">
        <f>SUMIFS(工作物!BK:BK,工作物!$AS:$AS,$A$2,工作物!$BJ:$BJ,$A$17)</f>
        <v>0</v>
      </c>
      <c r="H23" s="24" t="e">
        <f>G23/B23</f>
        <v>#DIV/0!</v>
      </c>
    </row>
    <row r="24" spans="1:8" ht="30" customHeight="1" x14ac:dyDescent="0.15">
      <c r="A24" s="21" t="s">
        <v>97</v>
      </c>
      <c r="B24" s="22" t="e">
        <f>SUMIFS(#REF!,#REF!,$A$2,#REF!,$A$17)</f>
        <v>#REF!</v>
      </c>
      <c r="C24" s="22" t="e">
        <f>SUMIFS(#REF!,#REF!,$A$2,#REF!,$A$17)</f>
        <v>#REF!</v>
      </c>
      <c r="D24" s="22" t="e">
        <f>SUMIFS(#REF!,#REF!,$A$2,#REF!,$A$17)</f>
        <v>#REF!</v>
      </c>
      <c r="E24" s="22" t="e">
        <f>SUMIFS(#REF!,#REF!,$A$2,#REF!,$A$17)</f>
        <v>#REF!</v>
      </c>
      <c r="F24" s="22" t="e">
        <f>SUMIFS(#REF!,#REF!,$A$2,#REF!,$A$17)</f>
        <v>#REF!</v>
      </c>
      <c r="G24" s="22" t="e">
        <f>SUMIFS(#REF!,#REF!,$A$2,#REF!,$A$17)</f>
        <v>#REF!</v>
      </c>
      <c r="H24" s="24" t="e">
        <f>G24/B24</f>
        <v>#REF!</v>
      </c>
    </row>
    <row r="25" spans="1:8" ht="30" customHeight="1" thickBot="1" x14ac:dyDescent="0.2">
      <c r="A25" s="26" t="s">
        <v>98</v>
      </c>
      <c r="B25" s="22">
        <f>SUMIFS(物品!W:W,物品!$AS:$AS,$A$2,物品!$BJ:$BJ,$A$17)</f>
        <v>0</v>
      </c>
      <c r="C25" s="22">
        <f>SUMIFS(物品!Z:Z,物品!$AS:$AS,$A$2,物品!$BJ:$BJ,$A$17)</f>
        <v>0</v>
      </c>
      <c r="D25" s="22">
        <f>SUMIFS(物品!AA:AA,物品!$AS:$AS,$A$2,物品!$BJ:$BJ,$A$17)</f>
        <v>0</v>
      </c>
      <c r="E25" s="22">
        <f>SUMIFS(物品!AP:AP,物品!$AS:$AS,$A$2,物品!$BJ:$BJ,$A$17)</f>
        <v>0</v>
      </c>
      <c r="F25" s="22">
        <f>SUMIFS(物品!AR:AR,物品!$AS:$AS,$A$2,物品!$BJ:$BJ,$A$17)</f>
        <v>0</v>
      </c>
      <c r="G25" s="22">
        <f>SUMIFS(物品!BK:BK,物品!$AS:$AS,$A$2,物品!$BJ:$BJ,$A$17)</f>
        <v>0</v>
      </c>
      <c r="H25" s="27" t="e">
        <f>G25/B25</f>
        <v>#DIV/0!</v>
      </c>
    </row>
    <row r="26" spans="1:8" ht="30" customHeight="1" thickTop="1" x14ac:dyDescent="0.15">
      <c r="A26" s="28" t="s">
        <v>99</v>
      </c>
      <c r="B26" s="29" t="e">
        <f t="shared" ref="B26:G26" si="2">SUM(B21:B25)</f>
        <v>#REF!</v>
      </c>
      <c r="C26" s="29" t="e">
        <f t="shared" si="2"/>
        <v>#REF!</v>
      </c>
      <c r="D26" s="29" t="e">
        <f t="shared" si="2"/>
        <v>#REF!</v>
      </c>
      <c r="E26" s="29" t="e">
        <f t="shared" si="2"/>
        <v>#REF!</v>
      </c>
      <c r="F26" s="29" t="e">
        <f t="shared" si="2"/>
        <v>#REF!</v>
      </c>
      <c r="G26" s="29" t="e">
        <f t="shared" si="2"/>
        <v>#REF!</v>
      </c>
      <c r="H26" s="30" t="e">
        <f>G26/B26</f>
        <v>#REF!</v>
      </c>
    </row>
    <row r="28" spans="1:8" x14ac:dyDescent="0.15">
      <c r="A28" s="1" t="s">
        <v>101</v>
      </c>
    </row>
    <row r="29" spans="1:8" x14ac:dyDescent="0.15">
      <c r="A29" s="156"/>
      <c r="B29" s="157" t="s">
        <v>86</v>
      </c>
      <c r="C29" s="158" t="s">
        <v>87</v>
      </c>
      <c r="D29" s="158" t="s">
        <v>88</v>
      </c>
      <c r="E29" s="157" t="s">
        <v>89</v>
      </c>
      <c r="F29" s="158" t="s">
        <v>90</v>
      </c>
      <c r="G29" s="158" t="s">
        <v>91</v>
      </c>
      <c r="H29" s="158" t="s">
        <v>92</v>
      </c>
    </row>
    <row r="30" spans="1:8" x14ac:dyDescent="0.15">
      <c r="A30" s="156"/>
      <c r="B30" s="157"/>
      <c r="C30" s="157"/>
      <c r="D30" s="157"/>
      <c r="E30" s="157"/>
      <c r="F30" s="158"/>
      <c r="G30" s="158"/>
      <c r="H30" s="158"/>
    </row>
    <row r="31" spans="1:8" x14ac:dyDescent="0.15">
      <c r="A31" s="156"/>
      <c r="B31" s="157"/>
      <c r="C31" s="157"/>
      <c r="D31" s="157"/>
      <c r="E31" s="157"/>
      <c r="F31" s="158"/>
      <c r="G31" s="158"/>
      <c r="H31" s="158"/>
    </row>
    <row r="32" spans="1:8" ht="30" customHeight="1" x14ac:dyDescent="0.15">
      <c r="A32" s="21" t="s">
        <v>93</v>
      </c>
      <c r="B32" s="22">
        <f>SUMIFS(土地!V:V,土地!$AR:$AR,$A$2,土地!$BI:$BI,$A$28)</f>
        <v>0</v>
      </c>
      <c r="C32" s="22">
        <f>SUMIFS(土地!Y:Y,土地!$AR:$AR,$A$2,土地!$BI:$BI,$A$28)</f>
        <v>0</v>
      </c>
      <c r="D32" s="22">
        <f>SUMIFS(土地!Z:Z,土地!$AR:$AR,$A$2,土地!$BI:$BI,$A$28)</f>
        <v>0</v>
      </c>
      <c r="E32" s="22">
        <f>SUMIFS(土地!AO:AO,土地!$AR:$AR,$A$2,土地!$BI:$BI,$A$28)</f>
        <v>0</v>
      </c>
      <c r="F32" s="22">
        <f>SUMIFS(土地!AQ:AQ,土地!$AR:$AR,$A$2,土地!$BI:$BI,$A$28)</f>
        <v>0</v>
      </c>
      <c r="G32" s="22">
        <f>SUMIFS(土地!BJ:BJ,土地!$AR:$AR,$A$2,土地!$BI:$BI,$A$28)</f>
        <v>0</v>
      </c>
      <c r="H32" s="23" t="s">
        <v>94</v>
      </c>
    </row>
    <row r="33" spans="1:8" ht="30" customHeight="1" x14ac:dyDescent="0.15">
      <c r="A33" s="21" t="s">
        <v>95</v>
      </c>
      <c r="B33" s="22">
        <f>SUMIFS(建物!W:W,建物!$AS:$AS,$A$2,建物!$BJ:$BJ,$A$28)</f>
        <v>0</v>
      </c>
      <c r="C33" s="22">
        <f>SUMIFS(建物!Z:Z,建物!$AS:$AS,$A$2,建物!$BJ:$BJ,$A$28)</f>
        <v>0</v>
      </c>
      <c r="D33" s="22">
        <f>SUMIFS(建物!AA:AA,建物!$AS:$AS,$A$2,建物!$BJ:$BJ,$A$28)</f>
        <v>0</v>
      </c>
      <c r="E33" s="22">
        <f>SUMIFS(建物!AP:AP,建物!$AS:$AS,$A$2,建物!$BJ:$BJ,$A$28)</f>
        <v>0</v>
      </c>
      <c r="F33" s="22">
        <f>SUMIFS(建物!AP:AP,建物!$AS:$AS,$A$2,建物!$BJ:$BJ,$A$28)</f>
        <v>0</v>
      </c>
      <c r="G33" s="22">
        <f>SUMIFS(建物!AP:AP,建物!$AS:$AS,$A$2,建物!$BJ:$BJ,$A$28)</f>
        <v>0</v>
      </c>
      <c r="H33" s="24" t="e">
        <f>G33/B33</f>
        <v>#DIV/0!</v>
      </c>
    </row>
    <row r="34" spans="1:8" ht="30" customHeight="1" x14ac:dyDescent="0.15">
      <c r="A34" s="25" t="s">
        <v>96</v>
      </c>
      <c r="B34" s="22">
        <f>SUMIFS(工作物!W:W,工作物!$AS:$AS,$A$2,工作物!$BJ:$BJ,$A$28)</f>
        <v>0</v>
      </c>
      <c r="C34" s="22">
        <f>SUMIFS(工作物!Z:Z,工作物!$AS:$AS,$A$2,工作物!$BJ:$BJ,$A$28)</f>
        <v>0</v>
      </c>
      <c r="D34" s="22">
        <f>SUMIFS(工作物!AA:AA,工作物!$AS:$AS,$A$2,工作物!$BJ:$BJ,$A$28)</f>
        <v>0</v>
      </c>
      <c r="E34" s="22">
        <f>SUMIFS(工作物!AP:AP,工作物!$AS:$AS,$A$2,工作物!$BJ:$BJ,$A$28)</f>
        <v>0</v>
      </c>
      <c r="F34" s="22">
        <f>SUMIFS(工作物!AR:AR,工作物!$AS:$AS,$A$2,工作物!$BJ:$BJ,$A$28)</f>
        <v>0</v>
      </c>
      <c r="G34" s="22">
        <f>SUMIFS(工作物!BK:BK,工作物!$AS:$AS,$A$2,工作物!$BJ:$BJ,$A$28)</f>
        <v>0</v>
      </c>
      <c r="H34" s="24" t="e">
        <f>G34/B34</f>
        <v>#DIV/0!</v>
      </c>
    </row>
    <row r="35" spans="1:8" ht="30" customHeight="1" x14ac:dyDescent="0.15">
      <c r="A35" s="21" t="s">
        <v>97</v>
      </c>
      <c r="B35" s="22" t="e">
        <f>SUMIFS(#REF!,#REF!,$A$2,#REF!,$A$28)</f>
        <v>#REF!</v>
      </c>
      <c r="C35" s="22" t="e">
        <f>SUMIFS(#REF!,#REF!,$A$2,#REF!,$A$28)</f>
        <v>#REF!</v>
      </c>
      <c r="D35" s="22" t="e">
        <f>SUMIFS(#REF!,#REF!,$A$2,#REF!,$A$28)</f>
        <v>#REF!</v>
      </c>
      <c r="E35" s="22" t="e">
        <f>SUMIFS(#REF!,#REF!,$A$2,#REF!,$A$28)</f>
        <v>#REF!</v>
      </c>
      <c r="F35" s="22" t="e">
        <f>SUMIFS(#REF!,#REF!,$A$2,#REF!,$A$28)</f>
        <v>#REF!</v>
      </c>
      <c r="G35" s="22" t="e">
        <f>SUMIFS(#REF!,#REF!,$A$2,#REF!,$A$28)</f>
        <v>#REF!</v>
      </c>
      <c r="H35" s="24" t="e">
        <f>G35/B35</f>
        <v>#REF!</v>
      </c>
    </row>
    <row r="36" spans="1:8" ht="30" customHeight="1" thickBot="1" x14ac:dyDescent="0.2">
      <c r="A36" s="26" t="s">
        <v>98</v>
      </c>
      <c r="B36" s="22">
        <f>SUMIFS(物品!W:W,物品!$AS:$AS,$A$2,物品!$BJ:$BJ,$A$28)</f>
        <v>0</v>
      </c>
      <c r="C36" s="22">
        <f>SUMIFS(物品!Z:Z,物品!$AS:$AS,$A$2,物品!$BJ:$BJ,$A$28)</f>
        <v>0</v>
      </c>
      <c r="D36" s="22">
        <f>SUMIFS(物品!AA:AA,物品!$AS:$AS,$A$2,物品!$BJ:$BJ,$A$28)</f>
        <v>0</v>
      </c>
      <c r="E36" s="22">
        <f>SUMIFS(物品!AP:AP,物品!$AS:$AS,$A$2,物品!$BJ:$BJ,$A$28)</f>
        <v>0</v>
      </c>
      <c r="F36" s="22">
        <f>SUMIFS(物品!AR:AR,物品!$AS:$AS,$A$2,物品!$BJ:$BJ,$A$28)</f>
        <v>0</v>
      </c>
      <c r="G36" s="22">
        <f>SUMIFS(物品!BK:BK,物品!$AS:$AS,$A$2,物品!$BJ:$BJ,$A$28)</f>
        <v>0</v>
      </c>
      <c r="H36" s="27" t="e">
        <f>G36/B36</f>
        <v>#DIV/0!</v>
      </c>
    </row>
    <row r="37" spans="1:8" ht="30" customHeight="1" thickTop="1" x14ac:dyDescent="0.15">
      <c r="A37" s="28" t="s">
        <v>99</v>
      </c>
      <c r="B37" s="29" t="e">
        <f t="shared" ref="B37:G37" si="3">SUM(B32:B36)</f>
        <v>#REF!</v>
      </c>
      <c r="C37" s="29" t="e">
        <f t="shared" si="3"/>
        <v>#REF!</v>
      </c>
      <c r="D37" s="29" t="e">
        <f t="shared" si="3"/>
        <v>#REF!</v>
      </c>
      <c r="E37" s="29" t="e">
        <f t="shared" si="3"/>
        <v>#REF!</v>
      </c>
      <c r="F37" s="29" t="e">
        <f t="shared" si="3"/>
        <v>#REF!</v>
      </c>
      <c r="G37" s="29" t="e">
        <f t="shared" si="3"/>
        <v>#REF!</v>
      </c>
      <c r="H37" s="30" t="e">
        <f>G37/B37</f>
        <v>#REF!</v>
      </c>
    </row>
  </sheetData>
  <mergeCells count="25">
    <mergeCell ref="G18:G20"/>
    <mergeCell ref="H18:H20"/>
    <mergeCell ref="A29:A31"/>
    <mergeCell ref="B29:B31"/>
    <mergeCell ref="C29:C31"/>
    <mergeCell ref="D29:D31"/>
    <mergeCell ref="E29:E31"/>
    <mergeCell ref="F29:F31"/>
    <mergeCell ref="G29:G31"/>
    <mergeCell ref="H29:H31"/>
    <mergeCell ref="A18:A20"/>
    <mergeCell ref="B18:B20"/>
    <mergeCell ref="C18:C20"/>
    <mergeCell ref="D18:D20"/>
    <mergeCell ref="E18:E20"/>
    <mergeCell ref="F18:F20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7"/>
  <sheetViews>
    <sheetView topLeftCell="A19" zoomScale="75" zoomScaleNormal="75" workbookViewId="0">
      <selection activeCell="B22" sqref="B22"/>
    </sheetView>
  </sheetViews>
  <sheetFormatPr defaultRowHeight="13.5" x14ac:dyDescent="0.15"/>
  <cols>
    <col min="1" max="1" width="13" style="1" bestFit="1" customWidth="1"/>
    <col min="2" max="2" width="15.5" style="1" bestFit="1" customWidth="1"/>
    <col min="3" max="3" width="15.125" style="1" bestFit="1" customWidth="1"/>
    <col min="4" max="4" width="21.5" style="1" bestFit="1" customWidth="1"/>
    <col min="5" max="5" width="13" style="1" bestFit="1" customWidth="1"/>
    <col min="6" max="6" width="16.625" style="1" customWidth="1"/>
    <col min="7" max="7" width="13.625" style="1" customWidth="1"/>
    <col min="8" max="8" width="11.125" style="1" bestFit="1" customWidth="1"/>
    <col min="9" max="256" width="9" style="1"/>
    <col min="257" max="257" width="13" style="1" bestFit="1" customWidth="1"/>
    <col min="258" max="258" width="15.5" style="1" bestFit="1" customWidth="1"/>
    <col min="259" max="259" width="15.125" style="1" bestFit="1" customWidth="1"/>
    <col min="260" max="260" width="21.5" style="1" bestFit="1" customWidth="1"/>
    <col min="261" max="261" width="13" style="1" bestFit="1" customWidth="1"/>
    <col min="262" max="262" width="16.625" style="1" customWidth="1"/>
    <col min="263" max="263" width="13.625" style="1" customWidth="1"/>
    <col min="264" max="264" width="11.125" style="1" bestFit="1" customWidth="1"/>
    <col min="265" max="512" width="9" style="1"/>
    <col min="513" max="513" width="13" style="1" bestFit="1" customWidth="1"/>
    <col min="514" max="514" width="15.5" style="1" bestFit="1" customWidth="1"/>
    <col min="515" max="515" width="15.125" style="1" bestFit="1" customWidth="1"/>
    <col min="516" max="516" width="21.5" style="1" bestFit="1" customWidth="1"/>
    <col min="517" max="517" width="13" style="1" bestFit="1" customWidth="1"/>
    <col min="518" max="518" width="16.625" style="1" customWidth="1"/>
    <col min="519" max="519" width="13.625" style="1" customWidth="1"/>
    <col min="520" max="520" width="11.125" style="1" bestFit="1" customWidth="1"/>
    <col min="521" max="768" width="9" style="1"/>
    <col min="769" max="769" width="13" style="1" bestFit="1" customWidth="1"/>
    <col min="770" max="770" width="15.5" style="1" bestFit="1" customWidth="1"/>
    <col min="771" max="771" width="15.125" style="1" bestFit="1" customWidth="1"/>
    <col min="772" max="772" width="21.5" style="1" bestFit="1" customWidth="1"/>
    <col min="773" max="773" width="13" style="1" bestFit="1" customWidth="1"/>
    <col min="774" max="774" width="16.625" style="1" customWidth="1"/>
    <col min="775" max="775" width="13.625" style="1" customWidth="1"/>
    <col min="776" max="776" width="11.125" style="1" bestFit="1" customWidth="1"/>
    <col min="777" max="1024" width="9" style="1"/>
    <col min="1025" max="1025" width="13" style="1" bestFit="1" customWidth="1"/>
    <col min="1026" max="1026" width="15.5" style="1" bestFit="1" customWidth="1"/>
    <col min="1027" max="1027" width="15.125" style="1" bestFit="1" customWidth="1"/>
    <col min="1028" max="1028" width="21.5" style="1" bestFit="1" customWidth="1"/>
    <col min="1029" max="1029" width="13" style="1" bestFit="1" customWidth="1"/>
    <col min="1030" max="1030" width="16.625" style="1" customWidth="1"/>
    <col min="1031" max="1031" width="13.625" style="1" customWidth="1"/>
    <col min="1032" max="1032" width="11.125" style="1" bestFit="1" customWidth="1"/>
    <col min="1033" max="1280" width="9" style="1"/>
    <col min="1281" max="1281" width="13" style="1" bestFit="1" customWidth="1"/>
    <col min="1282" max="1282" width="15.5" style="1" bestFit="1" customWidth="1"/>
    <col min="1283" max="1283" width="15.125" style="1" bestFit="1" customWidth="1"/>
    <col min="1284" max="1284" width="21.5" style="1" bestFit="1" customWidth="1"/>
    <col min="1285" max="1285" width="13" style="1" bestFit="1" customWidth="1"/>
    <col min="1286" max="1286" width="16.625" style="1" customWidth="1"/>
    <col min="1287" max="1287" width="13.625" style="1" customWidth="1"/>
    <col min="1288" max="1288" width="11.125" style="1" bestFit="1" customWidth="1"/>
    <col min="1289" max="1536" width="9" style="1"/>
    <col min="1537" max="1537" width="13" style="1" bestFit="1" customWidth="1"/>
    <col min="1538" max="1538" width="15.5" style="1" bestFit="1" customWidth="1"/>
    <col min="1539" max="1539" width="15.125" style="1" bestFit="1" customWidth="1"/>
    <col min="1540" max="1540" width="21.5" style="1" bestFit="1" customWidth="1"/>
    <col min="1541" max="1541" width="13" style="1" bestFit="1" customWidth="1"/>
    <col min="1542" max="1542" width="16.625" style="1" customWidth="1"/>
    <col min="1543" max="1543" width="13.625" style="1" customWidth="1"/>
    <col min="1544" max="1544" width="11.125" style="1" bestFit="1" customWidth="1"/>
    <col min="1545" max="1792" width="9" style="1"/>
    <col min="1793" max="1793" width="13" style="1" bestFit="1" customWidth="1"/>
    <col min="1794" max="1794" width="15.5" style="1" bestFit="1" customWidth="1"/>
    <col min="1795" max="1795" width="15.125" style="1" bestFit="1" customWidth="1"/>
    <col min="1796" max="1796" width="21.5" style="1" bestFit="1" customWidth="1"/>
    <col min="1797" max="1797" width="13" style="1" bestFit="1" customWidth="1"/>
    <col min="1798" max="1798" width="16.625" style="1" customWidth="1"/>
    <col min="1799" max="1799" width="13.625" style="1" customWidth="1"/>
    <col min="1800" max="1800" width="11.125" style="1" bestFit="1" customWidth="1"/>
    <col min="1801" max="2048" width="9" style="1"/>
    <col min="2049" max="2049" width="13" style="1" bestFit="1" customWidth="1"/>
    <col min="2050" max="2050" width="15.5" style="1" bestFit="1" customWidth="1"/>
    <col min="2051" max="2051" width="15.125" style="1" bestFit="1" customWidth="1"/>
    <col min="2052" max="2052" width="21.5" style="1" bestFit="1" customWidth="1"/>
    <col min="2053" max="2053" width="13" style="1" bestFit="1" customWidth="1"/>
    <col min="2054" max="2054" width="16.625" style="1" customWidth="1"/>
    <col min="2055" max="2055" width="13.625" style="1" customWidth="1"/>
    <col min="2056" max="2056" width="11.125" style="1" bestFit="1" customWidth="1"/>
    <col min="2057" max="2304" width="9" style="1"/>
    <col min="2305" max="2305" width="13" style="1" bestFit="1" customWidth="1"/>
    <col min="2306" max="2306" width="15.5" style="1" bestFit="1" customWidth="1"/>
    <col min="2307" max="2307" width="15.125" style="1" bestFit="1" customWidth="1"/>
    <col min="2308" max="2308" width="21.5" style="1" bestFit="1" customWidth="1"/>
    <col min="2309" max="2309" width="13" style="1" bestFit="1" customWidth="1"/>
    <col min="2310" max="2310" width="16.625" style="1" customWidth="1"/>
    <col min="2311" max="2311" width="13.625" style="1" customWidth="1"/>
    <col min="2312" max="2312" width="11.125" style="1" bestFit="1" customWidth="1"/>
    <col min="2313" max="2560" width="9" style="1"/>
    <col min="2561" max="2561" width="13" style="1" bestFit="1" customWidth="1"/>
    <col min="2562" max="2562" width="15.5" style="1" bestFit="1" customWidth="1"/>
    <col min="2563" max="2563" width="15.125" style="1" bestFit="1" customWidth="1"/>
    <col min="2564" max="2564" width="21.5" style="1" bestFit="1" customWidth="1"/>
    <col min="2565" max="2565" width="13" style="1" bestFit="1" customWidth="1"/>
    <col min="2566" max="2566" width="16.625" style="1" customWidth="1"/>
    <col min="2567" max="2567" width="13.625" style="1" customWidth="1"/>
    <col min="2568" max="2568" width="11.125" style="1" bestFit="1" customWidth="1"/>
    <col min="2569" max="2816" width="9" style="1"/>
    <col min="2817" max="2817" width="13" style="1" bestFit="1" customWidth="1"/>
    <col min="2818" max="2818" width="15.5" style="1" bestFit="1" customWidth="1"/>
    <col min="2819" max="2819" width="15.125" style="1" bestFit="1" customWidth="1"/>
    <col min="2820" max="2820" width="21.5" style="1" bestFit="1" customWidth="1"/>
    <col min="2821" max="2821" width="13" style="1" bestFit="1" customWidth="1"/>
    <col min="2822" max="2822" width="16.625" style="1" customWidth="1"/>
    <col min="2823" max="2823" width="13.625" style="1" customWidth="1"/>
    <col min="2824" max="2824" width="11.125" style="1" bestFit="1" customWidth="1"/>
    <col min="2825" max="3072" width="9" style="1"/>
    <col min="3073" max="3073" width="13" style="1" bestFit="1" customWidth="1"/>
    <col min="3074" max="3074" width="15.5" style="1" bestFit="1" customWidth="1"/>
    <col min="3075" max="3075" width="15.125" style="1" bestFit="1" customWidth="1"/>
    <col min="3076" max="3076" width="21.5" style="1" bestFit="1" customWidth="1"/>
    <col min="3077" max="3077" width="13" style="1" bestFit="1" customWidth="1"/>
    <col min="3078" max="3078" width="16.625" style="1" customWidth="1"/>
    <col min="3079" max="3079" width="13.625" style="1" customWidth="1"/>
    <col min="3080" max="3080" width="11.125" style="1" bestFit="1" customWidth="1"/>
    <col min="3081" max="3328" width="9" style="1"/>
    <col min="3329" max="3329" width="13" style="1" bestFit="1" customWidth="1"/>
    <col min="3330" max="3330" width="15.5" style="1" bestFit="1" customWidth="1"/>
    <col min="3331" max="3331" width="15.125" style="1" bestFit="1" customWidth="1"/>
    <col min="3332" max="3332" width="21.5" style="1" bestFit="1" customWidth="1"/>
    <col min="3333" max="3333" width="13" style="1" bestFit="1" customWidth="1"/>
    <col min="3334" max="3334" width="16.625" style="1" customWidth="1"/>
    <col min="3335" max="3335" width="13.625" style="1" customWidth="1"/>
    <col min="3336" max="3336" width="11.125" style="1" bestFit="1" customWidth="1"/>
    <col min="3337" max="3584" width="9" style="1"/>
    <col min="3585" max="3585" width="13" style="1" bestFit="1" customWidth="1"/>
    <col min="3586" max="3586" width="15.5" style="1" bestFit="1" customWidth="1"/>
    <col min="3587" max="3587" width="15.125" style="1" bestFit="1" customWidth="1"/>
    <col min="3588" max="3588" width="21.5" style="1" bestFit="1" customWidth="1"/>
    <col min="3589" max="3589" width="13" style="1" bestFit="1" customWidth="1"/>
    <col min="3590" max="3590" width="16.625" style="1" customWidth="1"/>
    <col min="3591" max="3591" width="13.625" style="1" customWidth="1"/>
    <col min="3592" max="3592" width="11.125" style="1" bestFit="1" customWidth="1"/>
    <col min="3593" max="3840" width="9" style="1"/>
    <col min="3841" max="3841" width="13" style="1" bestFit="1" customWidth="1"/>
    <col min="3842" max="3842" width="15.5" style="1" bestFit="1" customWidth="1"/>
    <col min="3843" max="3843" width="15.125" style="1" bestFit="1" customWidth="1"/>
    <col min="3844" max="3844" width="21.5" style="1" bestFit="1" customWidth="1"/>
    <col min="3845" max="3845" width="13" style="1" bestFit="1" customWidth="1"/>
    <col min="3846" max="3846" width="16.625" style="1" customWidth="1"/>
    <col min="3847" max="3847" width="13.625" style="1" customWidth="1"/>
    <col min="3848" max="3848" width="11.125" style="1" bestFit="1" customWidth="1"/>
    <col min="3849" max="4096" width="9" style="1"/>
    <col min="4097" max="4097" width="13" style="1" bestFit="1" customWidth="1"/>
    <col min="4098" max="4098" width="15.5" style="1" bestFit="1" customWidth="1"/>
    <col min="4099" max="4099" width="15.125" style="1" bestFit="1" customWidth="1"/>
    <col min="4100" max="4100" width="21.5" style="1" bestFit="1" customWidth="1"/>
    <col min="4101" max="4101" width="13" style="1" bestFit="1" customWidth="1"/>
    <col min="4102" max="4102" width="16.625" style="1" customWidth="1"/>
    <col min="4103" max="4103" width="13.625" style="1" customWidth="1"/>
    <col min="4104" max="4104" width="11.125" style="1" bestFit="1" customWidth="1"/>
    <col min="4105" max="4352" width="9" style="1"/>
    <col min="4353" max="4353" width="13" style="1" bestFit="1" customWidth="1"/>
    <col min="4354" max="4354" width="15.5" style="1" bestFit="1" customWidth="1"/>
    <col min="4355" max="4355" width="15.125" style="1" bestFit="1" customWidth="1"/>
    <col min="4356" max="4356" width="21.5" style="1" bestFit="1" customWidth="1"/>
    <col min="4357" max="4357" width="13" style="1" bestFit="1" customWidth="1"/>
    <col min="4358" max="4358" width="16.625" style="1" customWidth="1"/>
    <col min="4359" max="4359" width="13.625" style="1" customWidth="1"/>
    <col min="4360" max="4360" width="11.125" style="1" bestFit="1" customWidth="1"/>
    <col min="4361" max="4608" width="9" style="1"/>
    <col min="4609" max="4609" width="13" style="1" bestFit="1" customWidth="1"/>
    <col min="4610" max="4610" width="15.5" style="1" bestFit="1" customWidth="1"/>
    <col min="4611" max="4611" width="15.125" style="1" bestFit="1" customWidth="1"/>
    <col min="4612" max="4612" width="21.5" style="1" bestFit="1" customWidth="1"/>
    <col min="4613" max="4613" width="13" style="1" bestFit="1" customWidth="1"/>
    <col min="4614" max="4614" width="16.625" style="1" customWidth="1"/>
    <col min="4615" max="4615" width="13.625" style="1" customWidth="1"/>
    <col min="4616" max="4616" width="11.125" style="1" bestFit="1" customWidth="1"/>
    <col min="4617" max="4864" width="9" style="1"/>
    <col min="4865" max="4865" width="13" style="1" bestFit="1" customWidth="1"/>
    <col min="4866" max="4866" width="15.5" style="1" bestFit="1" customWidth="1"/>
    <col min="4867" max="4867" width="15.125" style="1" bestFit="1" customWidth="1"/>
    <col min="4868" max="4868" width="21.5" style="1" bestFit="1" customWidth="1"/>
    <col min="4869" max="4869" width="13" style="1" bestFit="1" customWidth="1"/>
    <col min="4870" max="4870" width="16.625" style="1" customWidth="1"/>
    <col min="4871" max="4871" width="13.625" style="1" customWidth="1"/>
    <col min="4872" max="4872" width="11.125" style="1" bestFit="1" customWidth="1"/>
    <col min="4873" max="5120" width="9" style="1"/>
    <col min="5121" max="5121" width="13" style="1" bestFit="1" customWidth="1"/>
    <col min="5122" max="5122" width="15.5" style="1" bestFit="1" customWidth="1"/>
    <col min="5123" max="5123" width="15.125" style="1" bestFit="1" customWidth="1"/>
    <col min="5124" max="5124" width="21.5" style="1" bestFit="1" customWidth="1"/>
    <col min="5125" max="5125" width="13" style="1" bestFit="1" customWidth="1"/>
    <col min="5126" max="5126" width="16.625" style="1" customWidth="1"/>
    <col min="5127" max="5127" width="13.625" style="1" customWidth="1"/>
    <col min="5128" max="5128" width="11.125" style="1" bestFit="1" customWidth="1"/>
    <col min="5129" max="5376" width="9" style="1"/>
    <col min="5377" max="5377" width="13" style="1" bestFit="1" customWidth="1"/>
    <col min="5378" max="5378" width="15.5" style="1" bestFit="1" customWidth="1"/>
    <col min="5379" max="5379" width="15.125" style="1" bestFit="1" customWidth="1"/>
    <col min="5380" max="5380" width="21.5" style="1" bestFit="1" customWidth="1"/>
    <col min="5381" max="5381" width="13" style="1" bestFit="1" customWidth="1"/>
    <col min="5382" max="5382" width="16.625" style="1" customWidth="1"/>
    <col min="5383" max="5383" width="13.625" style="1" customWidth="1"/>
    <col min="5384" max="5384" width="11.125" style="1" bestFit="1" customWidth="1"/>
    <col min="5385" max="5632" width="9" style="1"/>
    <col min="5633" max="5633" width="13" style="1" bestFit="1" customWidth="1"/>
    <col min="5634" max="5634" width="15.5" style="1" bestFit="1" customWidth="1"/>
    <col min="5635" max="5635" width="15.125" style="1" bestFit="1" customWidth="1"/>
    <col min="5636" max="5636" width="21.5" style="1" bestFit="1" customWidth="1"/>
    <col min="5637" max="5637" width="13" style="1" bestFit="1" customWidth="1"/>
    <col min="5638" max="5638" width="16.625" style="1" customWidth="1"/>
    <col min="5639" max="5639" width="13.625" style="1" customWidth="1"/>
    <col min="5640" max="5640" width="11.125" style="1" bestFit="1" customWidth="1"/>
    <col min="5641" max="5888" width="9" style="1"/>
    <col min="5889" max="5889" width="13" style="1" bestFit="1" customWidth="1"/>
    <col min="5890" max="5890" width="15.5" style="1" bestFit="1" customWidth="1"/>
    <col min="5891" max="5891" width="15.125" style="1" bestFit="1" customWidth="1"/>
    <col min="5892" max="5892" width="21.5" style="1" bestFit="1" customWidth="1"/>
    <col min="5893" max="5893" width="13" style="1" bestFit="1" customWidth="1"/>
    <col min="5894" max="5894" width="16.625" style="1" customWidth="1"/>
    <col min="5895" max="5895" width="13.625" style="1" customWidth="1"/>
    <col min="5896" max="5896" width="11.125" style="1" bestFit="1" customWidth="1"/>
    <col min="5897" max="6144" width="9" style="1"/>
    <col min="6145" max="6145" width="13" style="1" bestFit="1" customWidth="1"/>
    <col min="6146" max="6146" width="15.5" style="1" bestFit="1" customWidth="1"/>
    <col min="6147" max="6147" width="15.125" style="1" bestFit="1" customWidth="1"/>
    <col min="6148" max="6148" width="21.5" style="1" bestFit="1" customWidth="1"/>
    <col min="6149" max="6149" width="13" style="1" bestFit="1" customWidth="1"/>
    <col min="6150" max="6150" width="16.625" style="1" customWidth="1"/>
    <col min="6151" max="6151" width="13.625" style="1" customWidth="1"/>
    <col min="6152" max="6152" width="11.125" style="1" bestFit="1" customWidth="1"/>
    <col min="6153" max="6400" width="9" style="1"/>
    <col min="6401" max="6401" width="13" style="1" bestFit="1" customWidth="1"/>
    <col min="6402" max="6402" width="15.5" style="1" bestFit="1" customWidth="1"/>
    <col min="6403" max="6403" width="15.125" style="1" bestFit="1" customWidth="1"/>
    <col min="6404" max="6404" width="21.5" style="1" bestFit="1" customWidth="1"/>
    <col min="6405" max="6405" width="13" style="1" bestFit="1" customWidth="1"/>
    <col min="6406" max="6406" width="16.625" style="1" customWidth="1"/>
    <col min="6407" max="6407" width="13.625" style="1" customWidth="1"/>
    <col min="6408" max="6408" width="11.125" style="1" bestFit="1" customWidth="1"/>
    <col min="6409" max="6656" width="9" style="1"/>
    <col min="6657" max="6657" width="13" style="1" bestFit="1" customWidth="1"/>
    <col min="6658" max="6658" width="15.5" style="1" bestFit="1" customWidth="1"/>
    <col min="6659" max="6659" width="15.125" style="1" bestFit="1" customWidth="1"/>
    <col min="6660" max="6660" width="21.5" style="1" bestFit="1" customWidth="1"/>
    <col min="6661" max="6661" width="13" style="1" bestFit="1" customWidth="1"/>
    <col min="6662" max="6662" width="16.625" style="1" customWidth="1"/>
    <col min="6663" max="6663" width="13.625" style="1" customWidth="1"/>
    <col min="6664" max="6664" width="11.125" style="1" bestFit="1" customWidth="1"/>
    <col min="6665" max="6912" width="9" style="1"/>
    <col min="6913" max="6913" width="13" style="1" bestFit="1" customWidth="1"/>
    <col min="6914" max="6914" width="15.5" style="1" bestFit="1" customWidth="1"/>
    <col min="6915" max="6915" width="15.125" style="1" bestFit="1" customWidth="1"/>
    <col min="6916" max="6916" width="21.5" style="1" bestFit="1" customWidth="1"/>
    <col min="6917" max="6917" width="13" style="1" bestFit="1" customWidth="1"/>
    <col min="6918" max="6918" width="16.625" style="1" customWidth="1"/>
    <col min="6919" max="6919" width="13.625" style="1" customWidth="1"/>
    <col min="6920" max="6920" width="11.125" style="1" bestFit="1" customWidth="1"/>
    <col min="6921" max="7168" width="9" style="1"/>
    <col min="7169" max="7169" width="13" style="1" bestFit="1" customWidth="1"/>
    <col min="7170" max="7170" width="15.5" style="1" bestFit="1" customWidth="1"/>
    <col min="7171" max="7171" width="15.125" style="1" bestFit="1" customWidth="1"/>
    <col min="7172" max="7172" width="21.5" style="1" bestFit="1" customWidth="1"/>
    <col min="7173" max="7173" width="13" style="1" bestFit="1" customWidth="1"/>
    <col min="7174" max="7174" width="16.625" style="1" customWidth="1"/>
    <col min="7175" max="7175" width="13.625" style="1" customWidth="1"/>
    <col min="7176" max="7176" width="11.125" style="1" bestFit="1" customWidth="1"/>
    <col min="7177" max="7424" width="9" style="1"/>
    <col min="7425" max="7425" width="13" style="1" bestFit="1" customWidth="1"/>
    <col min="7426" max="7426" width="15.5" style="1" bestFit="1" customWidth="1"/>
    <col min="7427" max="7427" width="15.125" style="1" bestFit="1" customWidth="1"/>
    <col min="7428" max="7428" width="21.5" style="1" bestFit="1" customWidth="1"/>
    <col min="7429" max="7429" width="13" style="1" bestFit="1" customWidth="1"/>
    <col min="7430" max="7430" width="16.625" style="1" customWidth="1"/>
    <col min="7431" max="7431" width="13.625" style="1" customWidth="1"/>
    <col min="7432" max="7432" width="11.125" style="1" bestFit="1" customWidth="1"/>
    <col min="7433" max="7680" width="9" style="1"/>
    <col min="7681" max="7681" width="13" style="1" bestFit="1" customWidth="1"/>
    <col min="7682" max="7682" width="15.5" style="1" bestFit="1" customWidth="1"/>
    <col min="7683" max="7683" width="15.125" style="1" bestFit="1" customWidth="1"/>
    <col min="7684" max="7684" width="21.5" style="1" bestFit="1" customWidth="1"/>
    <col min="7685" max="7685" width="13" style="1" bestFit="1" customWidth="1"/>
    <col min="7686" max="7686" width="16.625" style="1" customWidth="1"/>
    <col min="7687" max="7687" width="13.625" style="1" customWidth="1"/>
    <col min="7688" max="7688" width="11.125" style="1" bestFit="1" customWidth="1"/>
    <col min="7689" max="7936" width="9" style="1"/>
    <col min="7937" max="7937" width="13" style="1" bestFit="1" customWidth="1"/>
    <col min="7938" max="7938" width="15.5" style="1" bestFit="1" customWidth="1"/>
    <col min="7939" max="7939" width="15.125" style="1" bestFit="1" customWidth="1"/>
    <col min="7940" max="7940" width="21.5" style="1" bestFit="1" customWidth="1"/>
    <col min="7941" max="7941" width="13" style="1" bestFit="1" customWidth="1"/>
    <col min="7942" max="7942" width="16.625" style="1" customWidth="1"/>
    <col min="7943" max="7943" width="13.625" style="1" customWidth="1"/>
    <col min="7944" max="7944" width="11.125" style="1" bestFit="1" customWidth="1"/>
    <col min="7945" max="8192" width="9" style="1"/>
    <col min="8193" max="8193" width="13" style="1" bestFit="1" customWidth="1"/>
    <col min="8194" max="8194" width="15.5" style="1" bestFit="1" customWidth="1"/>
    <col min="8195" max="8195" width="15.125" style="1" bestFit="1" customWidth="1"/>
    <col min="8196" max="8196" width="21.5" style="1" bestFit="1" customWidth="1"/>
    <col min="8197" max="8197" width="13" style="1" bestFit="1" customWidth="1"/>
    <col min="8198" max="8198" width="16.625" style="1" customWidth="1"/>
    <col min="8199" max="8199" width="13.625" style="1" customWidth="1"/>
    <col min="8200" max="8200" width="11.125" style="1" bestFit="1" customWidth="1"/>
    <col min="8201" max="8448" width="9" style="1"/>
    <col min="8449" max="8449" width="13" style="1" bestFit="1" customWidth="1"/>
    <col min="8450" max="8450" width="15.5" style="1" bestFit="1" customWidth="1"/>
    <col min="8451" max="8451" width="15.125" style="1" bestFit="1" customWidth="1"/>
    <col min="8452" max="8452" width="21.5" style="1" bestFit="1" customWidth="1"/>
    <col min="8453" max="8453" width="13" style="1" bestFit="1" customWidth="1"/>
    <col min="8454" max="8454" width="16.625" style="1" customWidth="1"/>
    <col min="8455" max="8455" width="13.625" style="1" customWidth="1"/>
    <col min="8456" max="8456" width="11.125" style="1" bestFit="1" customWidth="1"/>
    <col min="8457" max="8704" width="9" style="1"/>
    <col min="8705" max="8705" width="13" style="1" bestFit="1" customWidth="1"/>
    <col min="8706" max="8706" width="15.5" style="1" bestFit="1" customWidth="1"/>
    <col min="8707" max="8707" width="15.125" style="1" bestFit="1" customWidth="1"/>
    <col min="8708" max="8708" width="21.5" style="1" bestFit="1" customWidth="1"/>
    <col min="8709" max="8709" width="13" style="1" bestFit="1" customWidth="1"/>
    <col min="8710" max="8710" width="16.625" style="1" customWidth="1"/>
    <col min="8711" max="8711" width="13.625" style="1" customWidth="1"/>
    <col min="8712" max="8712" width="11.125" style="1" bestFit="1" customWidth="1"/>
    <col min="8713" max="8960" width="9" style="1"/>
    <col min="8961" max="8961" width="13" style="1" bestFit="1" customWidth="1"/>
    <col min="8962" max="8962" width="15.5" style="1" bestFit="1" customWidth="1"/>
    <col min="8963" max="8963" width="15.125" style="1" bestFit="1" customWidth="1"/>
    <col min="8964" max="8964" width="21.5" style="1" bestFit="1" customWidth="1"/>
    <col min="8965" max="8965" width="13" style="1" bestFit="1" customWidth="1"/>
    <col min="8966" max="8966" width="16.625" style="1" customWidth="1"/>
    <col min="8967" max="8967" width="13.625" style="1" customWidth="1"/>
    <col min="8968" max="8968" width="11.125" style="1" bestFit="1" customWidth="1"/>
    <col min="8969" max="9216" width="9" style="1"/>
    <col min="9217" max="9217" width="13" style="1" bestFit="1" customWidth="1"/>
    <col min="9218" max="9218" width="15.5" style="1" bestFit="1" customWidth="1"/>
    <col min="9219" max="9219" width="15.125" style="1" bestFit="1" customWidth="1"/>
    <col min="9220" max="9220" width="21.5" style="1" bestFit="1" customWidth="1"/>
    <col min="9221" max="9221" width="13" style="1" bestFit="1" customWidth="1"/>
    <col min="9222" max="9222" width="16.625" style="1" customWidth="1"/>
    <col min="9223" max="9223" width="13.625" style="1" customWidth="1"/>
    <col min="9224" max="9224" width="11.125" style="1" bestFit="1" customWidth="1"/>
    <col min="9225" max="9472" width="9" style="1"/>
    <col min="9473" max="9473" width="13" style="1" bestFit="1" customWidth="1"/>
    <col min="9474" max="9474" width="15.5" style="1" bestFit="1" customWidth="1"/>
    <col min="9475" max="9475" width="15.125" style="1" bestFit="1" customWidth="1"/>
    <col min="9476" max="9476" width="21.5" style="1" bestFit="1" customWidth="1"/>
    <col min="9477" max="9477" width="13" style="1" bestFit="1" customWidth="1"/>
    <col min="9478" max="9478" width="16.625" style="1" customWidth="1"/>
    <col min="9479" max="9479" width="13.625" style="1" customWidth="1"/>
    <col min="9480" max="9480" width="11.125" style="1" bestFit="1" customWidth="1"/>
    <col min="9481" max="9728" width="9" style="1"/>
    <col min="9729" max="9729" width="13" style="1" bestFit="1" customWidth="1"/>
    <col min="9730" max="9730" width="15.5" style="1" bestFit="1" customWidth="1"/>
    <col min="9731" max="9731" width="15.125" style="1" bestFit="1" customWidth="1"/>
    <col min="9732" max="9732" width="21.5" style="1" bestFit="1" customWidth="1"/>
    <col min="9733" max="9733" width="13" style="1" bestFit="1" customWidth="1"/>
    <col min="9734" max="9734" width="16.625" style="1" customWidth="1"/>
    <col min="9735" max="9735" width="13.625" style="1" customWidth="1"/>
    <col min="9736" max="9736" width="11.125" style="1" bestFit="1" customWidth="1"/>
    <col min="9737" max="9984" width="9" style="1"/>
    <col min="9985" max="9985" width="13" style="1" bestFit="1" customWidth="1"/>
    <col min="9986" max="9986" width="15.5" style="1" bestFit="1" customWidth="1"/>
    <col min="9987" max="9987" width="15.125" style="1" bestFit="1" customWidth="1"/>
    <col min="9988" max="9988" width="21.5" style="1" bestFit="1" customWidth="1"/>
    <col min="9989" max="9989" width="13" style="1" bestFit="1" customWidth="1"/>
    <col min="9990" max="9990" width="16.625" style="1" customWidth="1"/>
    <col min="9991" max="9991" width="13.625" style="1" customWidth="1"/>
    <col min="9992" max="9992" width="11.125" style="1" bestFit="1" customWidth="1"/>
    <col min="9993" max="10240" width="9" style="1"/>
    <col min="10241" max="10241" width="13" style="1" bestFit="1" customWidth="1"/>
    <col min="10242" max="10242" width="15.5" style="1" bestFit="1" customWidth="1"/>
    <col min="10243" max="10243" width="15.125" style="1" bestFit="1" customWidth="1"/>
    <col min="10244" max="10244" width="21.5" style="1" bestFit="1" customWidth="1"/>
    <col min="10245" max="10245" width="13" style="1" bestFit="1" customWidth="1"/>
    <col min="10246" max="10246" width="16.625" style="1" customWidth="1"/>
    <col min="10247" max="10247" width="13.625" style="1" customWidth="1"/>
    <col min="10248" max="10248" width="11.125" style="1" bestFit="1" customWidth="1"/>
    <col min="10249" max="10496" width="9" style="1"/>
    <col min="10497" max="10497" width="13" style="1" bestFit="1" customWidth="1"/>
    <col min="10498" max="10498" width="15.5" style="1" bestFit="1" customWidth="1"/>
    <col min="10499" max="10499" width="15.125" style="1" bestFit="1" customWidth="1"/>
    <col min="10500" max="10500" width="21.5" style="1" bestFit="1" customWidth="1"/>
    <col min="10501" max="10501" width="13" style="1" bestFit="1" customWidth="1"/>
    <col min="10502" max="10502" width="16.625" style="1" customWidth="1"/>
    <col min="10503" max="10503" width="13.625" style="1" customWidth="1"/>
    <col min="10504" max="10504" width="11.125" style="1" bestFit="1" customWidth="1"/>
    <col min="10505" max="10752" width="9" style="1"/>
    <col min="10753" max="10753" width="13" style="1" bestFit="1" customWidth="1"/>
    <col min="10754" max="10754" width="15.5" style="1" bestFit="1" customWidth="1"/>
    <col min="10755" max="10755" width="15.125" style="1" bestFit="1" customWidth="1"/>
    <col min="10756" max="10756" width="21.5" style="1" bestFit="1" customWidth="1"/>
    <col min="10757" max="10757" width="13" style="1" bestFit="1" customWidth="1"/>
    <col min="10758" max="10758" width="16.625" style="1" customWidth="1"/>
    <col min="10759" max="10759" width="13.625" style="1" customWidth="1"/>
    <col min="10760" max="10760" width="11.125" style="1" bestFit="1" customWidth="1"/>
    <col min="10761" max="11008" width="9" style="1"/>
    <col min="11009" max="11009" width="13" style="1" bestFit="1" customWidth="1"/>
    <col min="11010" max="11010" width="15.5" style="1" bestFit="1" customWidth="1"/>
    <col min="11011" max="11011" width="15.125" style="1" bestFit="1" customWidth="1"/>
    <col min="11012" max="11012" width="21.5" style="1" bestFit="1" customWidth="1"/>
    <col min="11013" max="11013" width="13" style="1" bestFit="1" customWidth="1"/>
    <col min="11014" max="11014" width="16.625" style="1" customWidth="1"/>
    <col min="11015" max="11015" width="13.625" style="1" customWidth="1"/>
    <col min="11016" max="11016" width="11.125" style="1" bestFit="1" customWidth="1"/>
    <col min="11017" max="11264" width="9" style="1"/>
    <col min="11265" max="11265" width="13" style="1" bestFit="1" customWidth="1"/>
    <col min="11266" max="11266" width="15.5" style="1" bestFit="1" customWidth="1"/>
    <col min="11267" max="11267" width="15.125" style="1" bestFit="1" customWidth="1"/>
    <col min="11268" max="11268" width="21.5" style="1" bestFit="1" customWidth="1"/>
    <col min="11269" max="11269" width="13" style="1" bestFit="1" customWidth="1"/>
    <col min="11270" max="11270" width="16.625" style="1" customWidth="1"/>
    <col min="11271" max="11271" width="13.625" style="1" customWidth="1"/>
    <col min="11272" max="11272" width="11.125" style="1" bestFit="1" customWidth="1"/>
    <col min="11273" max="11520" width="9" style="1"/>
    <col min="11521" max="11521" width="13" style="1" bestFit="1" customWidth="1"/>
    <col min="11522" max="11522" width="15.5" style="1" bestFit="1" customWidth="1"/>
    <col min="11523" max="11523" width="15.125" style="1" bestFit="1" customWidth="1"/>
    <col min="11524" max="11524" width="21.5" style="1" bestFit="1" customWidth="1"/>
    <col min="11525" max="11525" width="13" style="1" bestFit="1" customWidth="1"/>
    <col min="11526" max="11526" width="16.625" style="1" customWidth="1"/>
    <col min="11527" max="11527" width="13.625" style="1" customWidth="1"/>
    <col min="11528" max="11528" width="11.125" style="1" bestFit="1" customWidth="1"/>
    <col min="11529" max="11776" width="9" style="1"/>
    <col min="11777" max="11777" width="13" style="1" bestFit="1" customWidth="1"/>
    <col min="11778" max="11778" width="15.5" style="1" bestFit="1" customWidth="1"/>
    <col min="11779" max="11779" width="15.125" style="1" bestFit="1" customWidth="1"/>
    <col min="11780" max="11780" width="21.5" style="1" bestFit="1" customWidth="1"/>
    <col min="11781" max="11781" width="13" style="1" bestFit="1" customWidth="1"/>
    <col min="11782" max="11782" width="16.625" style="1" customWidth="1"/>
    <col min="11783" max="11783" width="13.625" style="1" customWidth="1"/>
    <col min="11784" max="11784" width="11.125" style="1" bestFit="1" customWidth="1"/>
    <col min="11785" max="12032" width="9" style="1"/>
    <col min="12033" max="12033" width="13" style="1" bestFit="1" customWidth="1"/>
    <col min="12034" max="12034" width="15.5" style="1" bestFit="1" customWidth="1"/>
    <col min="12035" max="12035" width="15.125" style="1" bestFit="1" customWidth="1"/>
    <col min="12036" max="12036" width="21.5" style="1" bestFit="1" customWidth="1"/>
    <col min="12037" max="12037" width="13" style="1" bestFit="1" customWidth="1"/>
    <col min="12038" max="12038" width="16.625" style="1" customWidth="1"/>
    <col min="12039" max="12039" width="13.625" style="1" customWidth="1"/>
    <col min="12040" max="12040" width="11.125" style="1" bestFit="1" customWidth="1"/>
    <col min="12041" max="12288" width="9" style="1"/>
    <col min="12289" max="12289" width="13" style="1" bestFit="1" customWidth="1"/>
    <col min="12290" max="12290" width="15.5" style="1" bestFit="1" customWidth="1"/>
    <col min="12291" max="12291" width="15.125" style="1" bestFit="1" customWidth="1"/>
    <col min="12292" max="12292" width="21.5" style="1" bestFit="1" customWidth="1"/>
    <col min="12293" max="12293" width="13" style="1" bestFit="1" customWidth="1"/>
    <col min="12294" max="12294" width="16.625" style="1" customWidth="1"/>
    <col min="12295" max="12295" width="13.625" style="1" customWidth="1"/>
    <col min="12296" max="12296" width="11.125" style="1" bestFit="1" customWidth="1"/>
    <col min="12297" max="12544" width="9" style="1"/>
    <col min="12545" max="12545" width="13" style="1" bestFit="1" customWidth="1"/>
    <col min="12546" max="12546" width="15.5" style="1" bestFit="1" customWidth="1"/>
    <col min="12547" max="12547" width="15.125" style="1" bestFit="1" customWidth="1"/>
    <col min="12548" max="12548" width="21.5" style="1" bestFit="1" customWidth="1"/>
    <col min="12549" max="12549" width="13" style="1" bestFit="1" customWidth="1"/>
    <col min="12550" max="12550" width="16.625" style="1" customWidth="1"/>
    <col min="12551" max="12551" width="13.625" style="1" customWidth="1"/>
    <col min="12552" max="12552" width="11.125" style="1" bestFit="1" customWidth="1"/>
    <col min="12553" max="12800" width="9" style="1"/>
    <col min="12801" max="12801" width="13" style="1" bestFit="1" customWidth="1"/>
    <col min="12802" max="12802" width="15.5" style="1" bestFit="1" customWidth="1"/>
    <col min="12803" max="12803" width="15.125" style="1" bestFit="1" customWidth="1"/>
    <col min="12804" max="12804" width="21.5" style="1" bestFit="1" customWidth="1"/>
    <col min="12805" max="12805" width="13" style="1" bestFit="1" customWidth="1"/>
    <col min="12806" max="12806" width="16.625" style="1" customWidth="1"/>
    <col min="12807" max="12807" width="13.625" style="1" customWidth="1"/>
    <col min="12808" max="12808" width="11.125" style="1" bestFit="1" customWidth="1"/>
    <col min="12809" max="13056" width="9" style="1"/>
    <col min="13057" max="13057" width="13" style="1" bestFit="1" customWidth="1"/>
    <col min="13058" max="13058" width="15.5" style="1" bestFit="1" customWidth="1"/>
    <col min="13059" max="13059" width="15.125" style="1" bestFit="1" customWidth="1"/>
    <col min="13060" max="13060" width="21.5" style="1" bestFit="1" customWidth="1"/>
    <col min="13061" max="13061" width="13" style="1" bestFit="1" customWidth="1"/>
    <col min="13062" max="13062" width="16.625" style="1" customWidth="1"/>
    <col min="13063" max="13063" width="13.625" style="1" customWidth="1"/>
    <col min="13064" max="13064" width="11.125" style="1" bestFit="1" customWidth="1"/>
    <col min="13065" max="13312" width="9" style="1"/>
    <col min="13313" max="13313" width="13" style="1" bestFit="1" customWidth="1"/>
    <col min="13314" max="13314" width="15.5" style="1" bestFit="1" customWidth="1"/>
    <col min="13315" max="13315" width="15.125" style="1" bestFit="1" customWidth="1"/>
    <col min="13316" max="13316" width="21.5" style="1" bestFit="1" customWidth="1"/>
    <col min="13317" max="13317" width="13" style="1" bestFit="1" customWidth="1"/>
    <col min="13318" max="13318" width="16.625" style="1" customWidth="1"/>
    <col min="13319" max="13319" width="13.625" style="1" customWidth="1"/>
    <col min="13320" max="13320" width="11.125" style="1" bestFit="1" customWidth="1"/>
    <col min="13321" max="13568" width="9" style="1"/>
    <col min="13569" max="13569" width="13" style="1" bestFit="1" customWidth="1"/>
    <col min="13570" max="13570" width="15.5" style="1" bestFit="1" customWidth="1"/>
    <col min="13571" max="13571" width="15.125" style="1" bestFit="1" customWidth="1"/>
    <col min="13572" max="13572" width="21.5" style="1" bestFit="1" customWidth="1"/>
    <col min="13573" max="13573" width="13" style="1" bestFit="1" customWidth="1"/>
    <col min="13574" max="13574" width="16.625" style="1" customWidth="1"/>
    <col min="13575" max="13575" width="13.625" style="1" customWidth="1"/>
    <col min="13576" max="13576" width="11.125" style="1" bestFit="1" customWidth="1"/>
    <col min="13577" max="13824" width="9" style="1"/>
    <col min="13825" max="13825" width="13" style="1" bestFit="1" customWidth="1"/>
    <col min="13826" max="13826" width="15.5" style="1" bestFit="1" customWidth="1"/>
    <col min="13827" max="13827" width="15.125" style="1" bestFit="1" customWidth="1"/>
    <col min="13828" max="13828" width="21.5" style="1" bestFit="1" customWidth="1"/>
    <col min="13829" max="13829" width="13" style="1" bestFit="1" customWidth="1"/>
    <col min="13830" max="13830" width="16.625" style="1" customWidth="1"/>
    <col min="13831" max="13831" width="13.625" style="1" customWidth="1"/>
    <col min="13832" max="13832" width="11.125" style="1" bestFit="1" customWidth="1"/>
    <col min="13833" max="14080" width="9" style="1"/>
    <col min="14081" max="14081" width="13" style="1" bestFit="1" customWidth="1"/>
    <col min="14082" max="14082" width="15.5" style="1" bestFit="1" customWidth="1"/>
    <col min="14083" max="14083" width="15.125" style="1" bestFit="1" customWidth="1"/>
    <col min="14084" max="14084" width="21.5" style="1" bestFit="1" customWidth="1"/>
    <col min="14085" max="14085" width="13" style="1" bestFit="1" customWidth="1"/>
    <col min="14086" max="14086" width="16.625" style="1" customWidth="1"/>
    <col min="14087" max="14087" width="13.625" style="1" customWidth="1"/>
    <col min="14088" max="14088" width="11.125" style="1" bestFit="1" customWidth="1"/>
    <col min="14089" max="14336" width="9" style="1"/>
    <col min="14337" max="14337" width="13" style="1" bestFit="1" customWidth="1"/>
    <col min="14338" max="14338" width="15.5" style="1" bestFit="1" customWidth="1"/>
    <col min="14339" max="14339" width="15.125" style="1" bestFit="1" customWidth="1"/>
    <col min="14340" max="14340" width="21.5" style="1" bestFit="1" customWidth="1"/>
    <col min="14341" max="14341" width="13" style="1" bestFit="1" customWidth="1"/>
    <col min="14342" max="14342" width="16.625" style="1" customWidth="1"/>
    <col min="14343" max="14343" width="13.625" style="1" customWidth="1"/>
    <col min="14344" max="14344" width="11.125" style="1" bestFit="1" customWidth="1"/>
    <col min="14345" max="14592" width="9" style="1"/>
    <col min="14593" max="14593" width="13" style="1" bestFit="1" customWidth="1"/>
    <col min="14594" max="14594" width="15.5" style="1" bestFit="1" customWidth="1"/>
    <col min="14595" max="14595" width="15.125" style="1" bestFit="1" customWidth="1"/>
    <col min="14596" max="14596" width="21.5" style="1" bestFit="1" customWidth="1"/>
    <col min="14597" max="14597" width="13" style="1" bestFit="1" customWidth="1"/>
    <col min="14598" max="14598" width="16.625" style="1" customWidth="1"/>
    <col min="14599" max="14599" width="13.625" style="1" customWidth="1"/>
    <col min="14600" max="14600" width="11.125" style="1" bestFit="1" customWidth="1"/>
    <col min="14601" max="14848" width="9" style="1"/>
    <col min="14849" max="14849" width="13" style="1" bestFit="1" customWidth="1"/>
    <col min="14850" max="14850" width="15.5" style="1" bestFit="1" customWidth="1"/>
    <col min="14851" max="14851" width="15.125" style="1" bestFit="1" customWidth="1"/>
    <col min="14852" max="14852" width="21.5" style="1" bestFit="1" customWidth="1"/>
    <col min="14853" max="14853" width="13" style="1" bestFit="1" customWidth="1"/>
    <col min="14854" max="14854" width="16.625" style="1" customWidth="1"/>
    <col min="14855" max="14855" width="13.625" style="1" customWidth="1"/>
    <col min="14856" max="14856" width="11.125" style="1" bestFit="1" customWidth="1"/>
    <col min="14857" max="15104" width="9" style="1"/>
    <col min="15105" max="15105" width="13" style="1" bestFit="1" customWidth="1"/>
    <col min="15106" max="15106" width="15.5" style="1" bestFit="1" customWidth="1"/>
    <col min="15107" max="15107" width="15.125" style="1" bestFit="1" customWidth="1"/>
    <col min="15108" max="15108" width="21.5" style="1" bestFit="1" customWidth="1"/>
    <col min="15109" max="15109" width="13" style="1" bestFit="1" customWidth="1"/>
    <col min="15110" max="15110" width="16.625" style="1" customWidth="1"/>
    <col min="15111" max="15111" width="13.625" style="1" customWidth="1"/>
    <col min="15112" max="15112" width="11.125" style="1" bestFit="1" customWidth="1"/>
    <col min="15113" max="15360" width="9" style="1"/>
    <col min="15361" max="15361" width="13" style="1" bestFit="1" customWidth="1"/>
    <col min="15362" max="15362" width="15.5" style="1" bestFit="1" customWidth="1"/>
    <col min="15363" max="15363" width="15.125" style="1" bestFit="1" customWidth="1"/>
    <col min="15364" max="15364" width="21.5" style="1" bestFit="1" customWidth="1"/>
    <col min="15365" max="15365" width="13" style="1" bestFit="1" customWidth="1"/>
    <col min="15366" max="15366" width="16.625" style="1" customWidth="1"/>
    <col min="15367" max="15367" width="13.625" style="1" customWidth="1"/>
    <col min="15368" max="15368" width="11.125" style="1" bestFit="1" customWidth="1"/>
    <col min="15369" max="15616" width="9" style="1"/>
    <col min="15617" max="15617" width="13" style="1" bestFit="1" customWidth="1"/>
    <col min="15618" max="15618" width="15.5" style="1" bestFit="1" customWidth="1"/>
    <col min="15619" max="15619" width="15.125" style="1" bestFit="1" customWidth="1"/>
    <col min="15620" max="15620" width="21.5" style="1" bestFit="1" customWidth="1"/>
    <col min="15621" max="15621" width="13" style="1" bestFit="1" customWidth="1"/>
    <col min="15622" max="15622" width="16.625" style="1" customWidth="1"/>
    <col min="15623" max="15623" width="13.625" style="1" customWidth="1"/>
    <col min="15624" max="15624" width="11.125" style="1" bestFit="1" customWidth="1"/>
    <col min="15625" max="15872" width="9" style="1"/>
    <col min="15873" max="15873" width="13" style="1" bestFit="1" customWidth="1"/>
    <col min="15874" max="15874" width="15.5" style="1" bestFit="1" customWidth="1"/>
    <col min="15875" max="15875" width="15.125" style="1" bestFit="1" customWidth="1"/>
    <col min="15876" max="15876" width="21.5" style="1" bestFit="1" customWidth="1"/>
    <col min="15877" max="15877" width="13" style="1" bestFit="1" customWidth="1"/>
    <col min="15878" max="15878" width="16.625" style="1" customWidth="1"/>
    <col min="15879" max="15879" width="13.625" style="1" customWidth="1"/>
    <col min="15880" max="15880" width="11.125" style="1" bestFit="1" customWidth="1"/>
    <col min="15881" max="16128" width="9" style="1"/>
    <col min="16129" max="16129" width="13" style="1" bestFit="1" customWidth="1"/>
    <col min="16130" max="16130" width="15.5" style="1" bestFit="1" customWidth="1"/>
    <col min="16131" max="16131" width="15.125" style="1" bestFit="1" customWidth="1"/>
    <col min="16132" max="16132" width="21.5" style="1" bestFit="1" customWidth="1"/>
    <col min="16133" max="16133" width="13" style="1" bestFit="1" customWidth="1"/>
    <col min="16134" max="16134" width="16.625" style="1" customWidth="1"/>
    <col min="16135" max="16135" width="13.625" style="1" customWidth="1"/>
    <col min="16136" max="16136" width="11.125" style="1" bestFit="1" customWidth="1"/>
    <col min="16137" max="16384" width="9" style="1"/>
  </cols>
  <sheetData>
    <row r="1" spans="1:9" ht="21" x14ac:dyDescent="0.15">
      <c r="A1" s="19" t="s">
        <v>84</v>
      </c>
      <c r="C1" s="19"/>
      <c r="D1" s="19"/>
      <c r="E1" s="19"/>
      <c r="F1" s="19"/>
      <c r="G1" s="19"/>
      <c r="H1" s="19"/>
    </row>
    <row r="2" spans="1:9" ht="17.25" x14ac:dyDescent="0.15">
      <c r="A2" s="20" t="s">
        <v>142</v>
      </c>
      <c r="B2" s="20"/>
      <c r="C2" s="20"/>
      <c r="D2" s="20"/>
      <c r="E2" s="20"/>
      <c r="F2" s="20"/>
      <c r="G2" s="155" t="s">
        <v>85</v>
      </c>
      <c r="H2" s="155"/>
    </row>
    <row r="3" spans="1:9" ht="13.5" customHeight="1" x14ac:dyDescent="0.15">
      <c r="A3" s="156"/>
      <c r="B3" s="157" t="s">
        <v>86</v>
      </c>
      <c r="C3" s="158" t="s">
        <v>87</v>
      </c>
      <c r="D3" s="158" t="s">
        <v>88</v>
      </c>
      <c r="E3" s="157" t="s">
        <v>89</v>
      </c>
      <c r="F3" s="158" t="s">
        <v>90</v>
      </c>
      <c r="G3" s="158" t="s">
        <v>91</v>
      </c>
      <c r="H3" s="158" t="s">
        <v>92</v>
      </c>
    </row>
    <row r="4" spans="1:9" x14ac:dyDescent="0.15">
      <c r="A4" s="156"/>
      <c r="B4" s="157"/>
      <c r="C4" s="157"/>
      <c r="D4" s="157"/>
      <c r="E4" s="157"/>
      <c r="F4" s="158"/>
      <c r="G4" s="158"/>
      <c r="H4" s="158"/>
    </row>
    <row r="5" spans="1:9" x14ac:dyDescent="0.15">
      <c r="A5" s="156"/>
      <c r="B5" s="157"/>
      <c r="C5" s="157"/>
      <c r="D5" s="157"/>
      <c r="E5" s="157"/>
      <c r="F5" s="158"/>
      <c r="G5" s="158"/>
      <c r="H5" s="158"/>
    </row>
    <row r="6" spans="1:9" ht="30" customHeight="1" x14ac:dyDescent="0.15">
      <c r="A6" s="21" t="s">
        <v>93</v>
      </c>
      <c r="B6" s="22">
        <f>SUMIF(土地!$AR:$AR,$A$2,土地!V:V)</f>
        <v>0</v>
      </c>
      <c r="C6" s="22">
        <f>SUMIF(土地!$AR:$AR,$A$2,土地!Y:Y)</f>
        <v>0</v>
      </c>
      <c r="D6" s="22">
        <f>SUMIF(土地!$AR:$AR,$A$2,土地!Z:Z)</f>
        <v>0</v>
      </c>
      <c r="E6" s="22">
        <f>SUMIF(土地!$AR:$AR,$A$2,土地!$AO:$AO)</f>
        <v>0</v>
      </c>
      <c r="F6" s="22">
        <f>SUMIF(土地!$AR:$AR,$A$2,土地!AQ:AQ)</f>
        <v>0</v>
      </c>
      <c r="G6" s="22">
        <f>SUMIF(土地!$AR:$AR,$A$2,土地!BJ:BJ)</f>
        <v>0</v>
      </c>
      <c r="H6" s="23" t="s">
        <v>94</v>
      </c>
      <c r="I6" s="1">
        <f>SUMIFS(土地!V:V,土地!U:U,土地!$P$1,土地!AR:AR,$A$2)</f>
        <v>0</v>
      </c>
    </row>
    <row r="7" spans="1:9" ht="30" customHeight="1" x14ac:dyDescent="0.15">
      <c r="A7" s="21" t="s">
        <v>146</v>
      </c>
      <c r="B7" s="22">
        <f>SUMIF(立木竹!$AQ:$AQ,$A$2,立木竹!U:U)</f>
        <v>0</v>
      </c>
      <c r="C7" s="22">
        <f>SUMIF(立木竹!$AQ:$AQ,$A$2,立木竹!X:X)</f>
        <v>0</v>
      </c>
      <c r="D7" s="22">
        <f>SUMIF(立木竹!$AQ:$AQ,$A$2,立木竹!Y:Y)</f>
        <v>0</v>
      </c>
      <c r="E7" s="22">
        <f>SUMIF(立木竹!$AQ:$AQ,$A$2,立木竹!$AN:$AN)</f>
        <v>0</v>
      </c>
      <c r="F7" s="22">
        <f>SUMIF(立木竹!$AQ:$AQ,$A$2,立木竹!AP:AP)</f>
        <v>0</v>
      </c>
      <c r="G7" s="22">
        <f>SUMIF(立木竹!$AQ:$AQ,$A$2,立木竹!BI:BI)</f>
        <v>0</v>
      </c>
      <c r="H7" s="44" t="s">
        <v>147</v>
      </c>
      <c r="I7" s="1">
        <f>SUMIFS(立木竹!U:U,立木竹!T:T,土地!$P$1,立木竹!AQ:AQ,$A$2)</f>
        <v>0</v>
      </c>
    </row>
    <row r="8" spans="1:9" ht="30" customHeight="1" x14ac:dyDescent="0.15">
      <c r="A8" s="21" t="s">
        <v>95</v>
      </c>
      <c r="B8" s="22">
        <f>SUMIF(建物!$AS:$AS,$A$2,建物!W:W)</f>
        <v>0</v>
      </c>
      <c r="C8" s="22">
        <f>SUMIF(建物!$AS:$AS,$A$2,建物!Z:Z)</f>
        <v>0</v>
      </c>
      <c r="D8" s="22">
        <f>SUMIF(建物!$AS:$AS,$A$2,建物!AA:AA)</f>
        <v>0</v>
      </c>
      <c r="E8" s="22">
        <f>SUMIF(建物!$AS:$AS,$A$2,建物!$AP:$AP)</f>
        <v>0</v>
      </c>
      <c r="F8" s="22">
        <f>SUMIF(建物!$AS:$AS,$A$2,建物!AR:AR)</f>
        <v>0</v>
      </c>
      <c r="G8" s="22">
        <f>SUMIF(建物!$AS:$AS,$A$2,建物!BK:BK)</f>
        <v>0</v>
      </c>
      <c r="H8" s="24" t="e">
        <f t="shared" ref="H8:H15" si="0">G8/B8</f>
        <v>#DIV/0!</v>
      </c>
      <c r="I8" s="1">
        <f>SUMIFS(建物!W:W,建物!V:V,土地!$P$1,建物!AS:AS,$A$2)</f>
        <v>0</v>
      </c>
    </row>
    <row r="9" spans="1:9" ht="30" customHeight="1" x14ac:dyDescent="0.15">
      <c r="A9" s="25" t="s">
        <v>96</v>
      </c>
      <c r="B9" s="22">
        <f>SUMIF(工作物!$AS:$AS,$A$2,工作物!W:W)</f>
        <v>0</v>
      </c>
      <c r="C9" s="22">
        <f>SUMIF(工作物!$AS:$AS,$A$2,工作物!Z:Z)</f>
        <v>0</v>
      </c>
      <c r="D9" s="22">
        <f>SUMIF(工作物!$AS:$AS,$A$2,工作物!AA:AA)</f>
        <v>0</v>
      </c>
      <c r="E9" s="22">
        <f>SUMIF(工作物!$AS:$AS,$A$2,工作物!$AP:$AP)</f>
        <v>0</v>
      </c>
      <c r="F9" s="22">
        <f>SUMIF(工作物!$AS:$AS,$A$2,工作物!AR:AR)</f>
        <v>0</v>
      </c>
      <c r="G9" s="22">
        <f>SUMIF(工作物!$AS:$AS,$A$2,工作物!BK:BK)</f>
        <v>0</v>
      </c>
      <c r="H9" s="24" t="e">
        <f t="shared" si="0"/>
        <v>#DIV/0!</v>
      </c>
      <c r="I9" s="1">
        <f>SUMIFS(工作物!W:W,工作物!V:V,工作物!$Q$1,工作物!AS:AS,$A$2)</f>
        <v>0</v>
      </c>
    </row>
    <row r="10" spans="1:9" ht="30" customHeight="1" x14ac:dyDescent="0.15">
      <c r="A10" s="21" t="s">
        <v>97</v>
      </c>
      <c r="B10" s="22" t="e">
        <f>SUMIF(#REF!,$A$2,#REF!)</f>
        <v>#REF!</v>
      </c>
      <c r="C10" s="22" t="e">
        <f>SUMIF(#REF!,$A$2,#REF!)</f>
        <v>#REF!</v>
      </c>
      <c r="D10" s="22" t="e">
        <f>SUMIF(#REF!,$A$2,#REF!)</f>
        <v>#REF!</v>
      </c>
      <c r="E10" s="22" t="e">
        <f>SUMIF(#REF!,$A$2,#REF!)</f>
        <v>#REF!</v>
      </c>
      <c r="F10" s="22" t="e">
        <f>SUMIF(#REF!,$A$2,#REF!)</f>
        <v>#REF!</v>
      </c>
      <c r="G10" s="22" t="e">
        <f>SUMIF(#REF!,$A$2,#REF!)</f>
        <v>#REF!</v>
      </c>
      <c r="H10" s="24" t="e">
        <f t="shared" si="0"/>
        <v>#REF!</v>
      </c>
      <c r="I10" s="1" t="e">
        <f>SUMIFS(#REF!,#REF!,土地!$P$1,#REF!,$A$2)</f>
        <v>#REF!</v>
      </c>
    </row>
    <row r="11" spans="1:9" ht="30" customHeight="1" x14ac:dyDescent="0.15">
      <c r="A11" s="25" t="s">
        <v>148</v>
      </c>
      <c r="B11" s="22">
        <f>SUMIF(ソフトウェア!$AQ:$AQ,$A$2,ソフトウェア!U:U)</f>
        <v>0</v>
      </c>
      <c r="C11" s="22">
        <f>SUMIF(ソフトウェア!$AQ:$AQ,$A$2,ソフトウェア!X:X)</f>
        <v>0</v>
      </c>
      <c r="D11" s="22">
        <f>SUMIF(ソフトウェア!$AQ:$AQ,$A$2,ソフトウェア!Y:Y)</f>
        <v>0</v>
      </c>
      <c r="E11" s="22">
        <f>SUMIF(ソフトウェア!$AQ:$AQ,$A$2,ソフトウェア!$AN:$AN)</f>
        <v>0</v>
      </c>
      <c r="F11" s="22">
        <f>SUMIF(ソフトウェア!$AQ:$AQ,$A$2,ソフトウェア!AP:AP)</f>
        <v>0</v>
      </c>
      <c r="G11" s="22">
        <f>SUMIF(ソフトウェア!$AQ:$AQ,$A$2,ソフトウェア!BI:BI)</f>
        <v>0</v>
      </c>
      <c r="H11" s="24" t="e">
        <f t="shared" si="0"/>
        <v>#DIV/0!</v>
      </c>
      <c r="I11" s="1">
        <f>SUMIFS(ソフトウェア!U:U,ソフトウェア!T:T,土地!$P$1,ソフトウェア!AQ:AQ,$A$2)</f>
        <v>0</v>
      </c>
    </row>
    <row r="12" spans="1:9" ht="30" customHeight="1" x14ac:dyDescent="0.15">
      <c r="A12" s="45" t="s">
        <v>149</v>
      </c>
      <c r="B12" s="22">
        <f>SUMIF(無形!$AS:$AS,$A$2,無形!W:W)</f>
        <v>0</v>
      </c>
      <c r="C12" s="22">
        <f>SUMIF(無形!$AS:$AS,$A$2,無形!Z:Z)</f>
        <v>0</v>
      </c>
      <c r="D12" s="22">
        <f>SUMIF(無形!$AS:$AS,$A$2,無形!AA:AA)</f>
        <v>0</v>
      </c>
      <c r="E12" s="22">
        <f>SUMIF(無形!$AS:$AS,$A$2,無形!$AP:$AP)</f>
        <v>0</v>
      </c>
      <c r="F12" s="22">
        <f>SUMIF(無形!$AS:$AS,$A$2,無形!AR:AR)</f>
        <v>0</v>
      </c>
      <c r="G12" s="22">
        <f>SUMIF(無形!$AS:$AS,$A$2,無形!BK:BK)</f>
        <v>0</v>
      </c>
      <c r="H12" s="24" t="e">
        <f t="shared" si="0"/>
        <v>#DIV/0!</v>
      </c>
      <c r="I12" s="1">
        <f>SUMIFS(無形!W:W,無形!V:V,土地!$P$1,無形!AS:AS,$A$2)</f>
        <v>0</v>
      </c>
    </row>
    <row r="13" spans="1:9" ht="30" customHeight="1" x14ac:dyDescent="0.15">
      <c r="A13" s="45" t="s">
        <v>150</v>
      </c>
      <c r="B13" s="22">
        <f>SUMIF(棚卸資産!$AQ:$AQ,$A$2,棚卸資産!U:U)</f>
        <v>0</v>
      </c>
      <c r="C13" s="22">
        <f>SUMIF(棚卸資産!$AQ:$AQ,$A$2,棚卸資産!X:X)</f>
        <v>0</v>
      </c>
      <c r="D13" s="22">
        <f>SUMIF(棚卸資産!$AQ:$AQ,$A$2,棚卸資産!Y:Y)</f>
        <v>0</v>
      </c>
      <c r="E13" s="22">
        <f>SUMIF(棚卸資産!$AQ:$AQ,$A$2,棚卸資産!$AN:$AN)</f>
        <v>0</v>
      </c>
      <c r="F13" s="22">
        <f>SUMIF(棚卸資産!$AQ:$AQ,$A$2,棚卸資産!AP:AP)</f>
        <v>0</v>
      </c>
      <c r="G13" s="22">
        <f>SUMIF(棚卸資産!$AQ:$AQ,$A$2,棚卸資産!BI:BI)</f>
        <v>0</v>
      </c>
      <c r="H13" s="24" t="e">
        <f t="shared" si="0"/>
        <v>#DIV/0!</v>
      </c>
      <c r="I13" s="1">
        <f>SUMIFS(棚卸資産!U:U,棚卸資産!T:T,土地!$P$1,棚卸資産!AQ:AQ,$A$2)</f>
        <v>0</v>
      </c>
    </row>
    <row r="14" spans="1:9" ht="29.25" customHeight="1" thickBot="1" x14ac:dyDescent="0.2">
      <c r="A14" s="26" t="s">
        <v>98</v>
      </c>
      <c r="B14" s="22">
        <f>SUMIF(物品!$AS:$AS,$A$2,物品!W:W)</f>
        <v>0</v>
      </c>
      <c r="C14" s="22">
        <f>SUMIF(物品!$AS:$AS,$A$2,物品!Z:Z)</f>
        <v>0</v>
      </c>
      <c r="D14" s="22">
        <f>SUMIF(物品!$AS:$AS,$A$2,物品!AA:AA)</f>
        <v>0</v>
      </c>
      <c r="E14" s="22">
        <f>SUMIF(物品!$AS:$AS,$A$2,物品!$AP:$AP)</f>
        <v>0</v>
      </c>
      <c r="F14" s="22">
        <f>SUMIF(物品!$AS:$AS,$A$2,物品!AR:AR)</f>
        <v>0</v>
      </c>
      <c r="G14" s="22">
        <f>SUMIF(物品!$AS:$AS,$A$2,物品!BK:BK)</f>
        <v>0</v>
      </c>
      <c r="H14" s="27" t="e">
        <f t="shared" si="0"/>
        <v>#DIV/0!</v>
      </c>
      <c r="I14" s="1">
        <f>SUMIFS(物品!W:W,物品!V:V,土地!$P$1,物品!AS:AS,$A$2)</f>
        <v>0</v>
      </c>
    </row>
    <row r="15" spans="1:9" ht="30" customHeight="1" thickTop="1" x14ac:dyDescent="0.15">
      <c r="A15" s="28" t="s">
        <v>99</v>
      </c>
      <c r="B15" s="29" t="e">
        <f t="shared" ref="B15:G15" si="1">SUM(B6:B14)</f>
        <v>#REF!</v>
      </c>
      <c r="C15" s="29" t="e">
        <f t="shared" si="1"/>
        <v>#REF!</v>
      </c>
      <c r="D15" s="29" t="e">
        <f t="shared" si="1"/>
        <v>#REF!</v>
      </c>
      <c r="E15" s="29" t="e">
        <f t="shared" si="1"/>
        <v>#REF!</v>
      </c>
      <c r="F15" s="29" t="e">
        <f t="shared" si="1"/>
        <v>#REF!</v>
      </c>
      <c r="G15" s="29" t="e">
        <f t="shared" si="1"/>
        <v>#REF!</v>
      </c>
      <c r="H15" s="30" t="e">
        <f t="shared" si="0"/>
        <v>#REF!</v>
      </c>
      <c r="I15" s="1" t="e">
        <f>SUM(I6:I14)</f>
        <v>#REF!</v>
      </c>
    </row>
    <row r="17" spans="1:8" x14ac:dyDescent="0.15">
      <c r="A17" s="1" t="s">
        <v>100</v>
      </c>
    </row>
    <row r="18" spans="1:8" x14ac:dyDescent="0.15">
      <c r="A18" s="156"/>
      <c r="B18" s="157" t="s">
        <v>86</v>
      </c>
      <c r="C18" s="158" t="s">
        <v>87</v>
      </c>
      <c r="D18" s="158" t="s">
        <v>88</v>
      </c>
      <c r="E18" s="157" t="s">
        <v>89</v>
      </c>
      <c r="F18" s="158" t="s">
        <v>90</v>
      </c>
      <c r="G18" s="158" t="s">
        <v>91</v>
      </c>
      <c r="H18" s="158" t="s">
        <v>92</v>
      </c>
    </row>
    <row r="19" spans="1:8" x14ac:dyDescent="0.15">
      <c r="A19" s="156"/>
      <c r="B19" s="157"/>
      <c r="C19" s="157"/>
      <c r="D19" s="157"/>
      <c r="E19" s="157"/>
      <c r="F19" s="158"/>
      <c r="G19" s="158"/>
      <c r="H19" s="158"/>
    </row>
    <row r="20" spans="1:8" x14ac:dyDescent="0.15">
      <c r="A20" s="156"/>
      <c r="B20" s="157"/>
      <c r="C20" s="157"/>
      <c r="D20" s="157"/>
      <c r="E20" s="157"/>
      <c r="F20" s="158"/>
      <c r="G20" s="158"/>
      <c r="H20" s="158"/>
    </row>
    <row r="21" spans="1:8" ht="30" customHeight="1" x14ac:dyDescent="0.15">
      <c r="A21" s="21" t="s">
        <v>93</v>
      </c>
      <c r="B21" s="22">
        <f>SUMIFS(土地!V:V,土地!$AR:$AR,$A$2,土地!$BI:$BI,$A$17)</f>
        <v>0</v>
      </c>
      <c r="C21" s="22">
        <f>SUMIFS(土地!Y:Y,土地!$AR:$AR,$A$2,土地!$BI:$BI,$A$17)</f>
        <v>0</v>
      </c>
      <c r="D21" s="22">
        <f>SUMIFS(土地!Z:Z,土地!$AR:$AR,$A$2,土地!$BI:$BI,$A$17)</f>
        <v>0</v>
      </c>
      <c r="E21" s="22">
        <f>SUMIFS(土地!AO:AO,土地!$AR:$AR,$A$2,土地!$BI:$BI,$A$17)</f>
        <v>0</v>
      </c>
      <c r="F21" s="22">
        <f>SUMIFS(土地!AQ:AQ,土地!$AR:$AR,$A$2,土地!$BI:$BI,$A$17)</f>
        <v>0</v>
      </c>
      <c r="G21" s="22">
        <f>SUMIFS(土地!BJ:BJ,土地!$AR:$AR,$A$2,土地!$BI:$BI,$A$17)</f>
        <v>0</v>
      </c>
      <c r="H21" s="23" t="s">
        <v>94</v>
      </c>
    </row>
    <row r="22" spans="1:8" ht="30" customHeight="1" x14ac:dyDescent="0.15">
      <c r="A22" s="21" t="s">
        <v>95</v>
      </c>
      <c r="B22" s="22">
        <f>SUMIFS(建物!W:W,建物!$AS:$AS,$A$2,建物!$BJ:$BJ,$A$17)</f>
        <v>0</v>
      </c>
      <c r="C22" s="22">
        <f>SUMIFS(建物!Z:Z,建物!$AS:$AS,$A$2,建物!$BJ:$BJ,$A$17)</f>
        <v>0</v>
      </c>
      <c r="D22" s="22">
        <f>SUMIFS(建物!AA:AA,建物!$AS:$AS,$A$2,建物!$BJ:$BJ,$A$17)</f>
        <v>0</v>
      </c>
      <c r="E22" s="22">
        <f>SUMIFS(建物!AP:AP,建物!$AS:$AS,$A$2,建物!$BJ:$BJ,$A$17)</f>
        <v>0</v>
      </c>
      <c r="F22" s="22">
        <f>SUMIFS(建物!AP:AP,建物!$AS:$AS,$A$2,建物!$BJ:$BJ,$A$17)</f>
        <v>0</v>
      </c>
      <c r="G22" s="22">
        <f>SUMIFS(建物!AP:AP,建物!$AS:$AS,$A$2,建物!$BJ:$BJ,$A$17)</f>
        <v>0</v>
      </c>
      <c r="H22" s="24" t="e">
        <f>G22/B22</f>
        <v>#DIV/0!</v>
      </c>
    </row>
    <row r="23" spans="1:8" ht="30" customHeight="1" x14ac:dyDescent="0.15">
      <c r="A23" s="25" t="s">
        <v>96</v>
      </c>
      <c r="B23" s="22">
        <f>SUMIFS(工作物!W:W,工作物!$AS:$AS,$A$2,工作物!$BJ:$BJ,$A$17)</f>
        <v>0</v>
      </c>
      <c r="C23" s="22">
        <f>SUMIFS(工作物!Z:Z,工作物!$AS:$AS,$A$2,工作物!$BJ:$BJ,$A$17)</f>
        <v>0</v>
      </c>
      <c r="D23" s="22">
        <f>SUMIFS(工作物!AA:AA,工作物!$AS:$AS,$A$2,工作物!$BJ:$BJ,$A$17)</f>
        <v>0</v>
      </c>
      <c r="E23" s="22">
        <f>SUMIFS(工作物!AP:AP,工作物!$AS:$AS,$A$2,工作物!$BJ:$BJ,$A$17)</f>
        <v>0</v>
      </c>
      <c r="F23" s="22">
        <f>SUMIFS(工作物!AR:AR,工作物!$AS:$AS,$A$2,工作物!$BJ:$BJ,$A$17)</f>
        <v>0</v>
      </c>
      <c r="G23" s="22">
        <f>SUMIFS(工作物!BK:BK,工作物!$AS:$AS,$A$2,工作物!$BJ:$BJ,$A$17)</f>
        <v>0</v>
      </c>
      <c r="H23" s="24" t="e">
        <f>G23/B23</f>
        <v>#DIV/0!</v>
      </c>
    </row>
    <row r="24" spans="1:8" ht="30" customHeight="1" x14ac:dyDescent="0.15">
      <c r="A24" s="21" t="s">
        <v>97</v>
      </c>
      <c r="B24" s="22" t="e">
        <f>SUMIFS(#REF!,#REF!,$A$2,#REF!,$A$17)</f>
        <v>#REF!</v>
      </c>
      <c r="C24" s="22" t="e">
        <f>SUMIFS(#REF!,#REF!,$A$2,#REF!,$A$17)</f>
        <v>#REF!</v>
      </c>
      <c r="D24" s="22" t="e">
        <f>SUMIFS(#REF!,#REF!,$A$2,#REF!,$A$17)</f>
        <v>#REF!</v>
      </c>
      <c r="E24" s="22" t="e">
        <f>SUMIFS(#REF!,#REF!,$A$2,#REF!,$A$17)</f>
        <v>#REF!</v>
      </c>
      <c r="F24" s="22" t="e">
        <f>SUMIFS(#REF!,#REF!,$A$2,#REF!,$A$17)</f>
        <v>#REF!</v>
      </c>
      <c r="G24" s="22" t="e">
        <f>SUMIFS(#REF!,#REF!,$A$2,#REF!,$A$17)</f>
        <v>#REF!</v>
      </c>
      <c r="H24" s="24" t="e">
        <f>G24/B24</f>
        <v>#REF!</v>
      </c>
    </row>
    <row r="25" spans="1:8" ht="30" customHeight="1" thickBot="1" x14ac:dyDescent="0.2">
      <c r="A25" s="26" t="s">
        <v>98</v>
      </c>
      <c r="B25" s="22">
        <f>SUMIFS(物品!W:W,物品!$AS:$AS,$A$2,物品!$BJ:$BJ,$A$17)</f>
        <v>0</v>
      </c>
      <c r="C25" s="22">
        <f>SUMIFS(物品!Z:Z,物品!$AS:$AS,$A$2,物品!$BJ:$BJ,$A$17)</f>
        <v>0</v>
      </c>
      <c r="D25" s="22">
        <f>SUMIFS(物品!AA:AA,物品!$AS:$AS,$A$2,物品!$BJ:$BJ,$A$17)</f>
        <v>0</v>
      </c>
      <c r="E25" s="22">
        <f>SUMIFS(物品!AP:AP,物品!$AS:$AS,$A$2,物品!$BJ:$BJ,$A$17)</f>
        <v>0</v>
      </c>
      <c r="F25" s="22">
        <f>SUMIFS(物品!AR:AR,物品!$AS:$AS,$A$2,物品!$BJ:$BJ,$A$17)</f>
        <v>0</v>
      </c>
      <c r="G25" s="22">
        <f>SUMIFS(物品!BK:BK,物品!$AS:$AS,$A$2,物品!$BJ:$BJ,$A$17)</f>
        <v>0</v>
      </c>
      <c r="H25" s="27" t="e">
        <f>G25/B25</f>
        <v>#DIV/0!</v>
      </c>
    </row>
    <row r="26" spans="1:8" ht="30" customHeight="1" thickTop="1" x14ac:dyDescent="0.15">
      <c r="A26" s="28" t="s">
        <v>99</v>
      </c>
      <c r="B26" s="29" t="e">
        <f t="shared" ref="B26:G26" si="2">SUM(B21:B25)</f>
        <v>#REF!</v>
      </c>
      <c r="C26" s="29" t="e">
        <f t="shared" si="2"/>
        <v>#REF!</v>
      </c>
      <c r="D26" s="29" t="e">
        <f t="shared" si="2"/>
        <v>#REF!</v>
      </c>
      <c r="E26" s="29" t="e">
        <f t="shared" si="2"/>
        <v>#REF!</v>
      </c>
      <c r="F26" s="29" t="e">
        <f t="shared" si="2"/>
        <v>#REF!</v>
      </c>
      <c r="G26" s="29" t="e">
        <f t="shared" si="2"/>
        <v>#REF!</v>
      </c>
      <c r="H26" s="30" t="e">
        <f>G26/B26</f>
        <v>#REF!</v>
      </c>
    </row>
    <row r="28" spans="1:8" x14ac:dyDescent="0.15">
      <c r="A28" s="1" t="s">
        <v>101</v>
      </c>
    </row>
    <row r="29" spans="1:8" x14ac:dyDescent="0.15">
      <c r="A29" s="156"/>
      <c r="B29" s="157" t="s">
        <v>86</v>
      </c>
      <c r="C29" s="158" t="s">
        <v>87</v>
      </c>
      <c r="D29" s="158" t="s">
        <v>88</v>
      </c>
      <c r="E29" s="157" t="s">
        <v>89</v>
      </c>
      <c r="F29" s="158" t="s">
        <v>90</v>
      </c>
      <c r="G29" s="158" t="s">
        <v>91</v>
      </c>
      <c r="H29" s="158" t="s">
        <v>92</v>
      </c>
    </row>
    <row r="30" spans="1:8" x14ac:dyDescent="0.15">
      <c r="A30" s="156"/>
      <c r="B30" s="157"/>
      <c r="C30" s="157"/>
      <c r="D30" s="157"/>
      <c r="E30" s="157"/>
      <c r="F30" s="158"/>
      <c r="G30" s="158"/>
      <c r="H30" s="158"/>
    </row>
    <row r="31" spans="1:8" x14ac:dyDescent="0.15">
      <c r="A31" s="156"/>
      <c r="B31" s="157"/>
      <c r="C31" s="157"/>
      <c r="D31" s="157"/>
      <c r="E31" s="157"/>
      <c r="F31" s="158"/>
      <c r="G31" s="158"/>
      <c r="H31" s="158"/>
    </row>
    <row r="32" spans="1:8" ht="30" customHeight="1" x14ac:dyDescent="0.15">
      <c r="A32" s="21" t="s">
        <v>93</v>
      </c>
      <c r="B32" s="22">
        <f>SUMIFS(土地!V:V,土地!$AR:$AR,$A$2,土地!$BI:$BI,$A$28)</f>
        <v>0</v>
      </c>
      <c r="C32" s="22">
        <f>SUMIFS(土地!Y:Y,土地!$AR:$AR,$A$2,土地!$BI:$BI,$A$28)</f>
        <v>0</v>
      </c>
      <c r="D32" s="22">
        <f>SUMIFS(土地!Z:Z,土地!$AR:$AR,$A$2,土地!$BI:$BI,$A$28)</f>
        <v>0</v>
      </c>
      <c r="E32" s="22">
        <f>SUMIFS(土地!AO:AO,土地!$AR:$AR,$A$2,土地!$BI:$BI,$A$28)</f>
        <v>0</v>
      </c>
      <c r="F32" s="22">
        <f>SUMIFS(土地!AQ:AQ,土地!$AR:$AR,$A$2,土地!$BI:$BI,$A$28)</f>
        <v>0</v>
      </c>
      <c r="G32" s="22">
        <f>SUMIFS(土地!BJ:BJ,土地!$AR:$AR,$A$2,土地!$BI:$BI,$A$28)</f>
        <v>0</v>
      </c>
      <c r="H32" s="23" t="s">
        <v>94</v>
      </c>
    </row>
    <row r="33" spans="1:8" ht="30" customHeight="1" x14ac:dyDescent="0.15">
      <c r="A33" s="21" t="s">
        <v>95</v>
      </c>
      <c r="B33" s="22">
        <f>SUMIFS(建物!W:W,建物!$AS:$AS,$A$2,建物!$BJ:$BJ,$A$28)</f>
        <v>0</v>
      </c>
      <c r="C33" s="22">
        <f>SUMIFS(建物!Z:Z,建物!$AS:$AS,$A$2,建物!$BJ:$BJ,$A$28)</f>
        <v>0</v>
      </c>
      <c r="D33" s="22">
        <f>SUMIFS(建物!AA:AA,建物!$AS:$AS,$A$2,建物!$BJ:$BJ,$A$28)</f>
        <v>0</v>
      </c>
      <c r="E33" s="22">
        <f>SUMIFS(建物!AP:AP,建物!$AS:$AS,$A$2,建物!$BJ:$BJ,$A$28)</f>
        <v>0</v>
      </c>
      <c r="F33" s="22">
        <f>SUMIFS(建物!AP:AP,建物!$AS:$AS,$A$2,建物!$BJ:$BJ,$A$28)</f>
        <v>0</v>
      </c>
      <c r="G33" s="22">
        <f>SUMIFS(建物!AP:AP,建物!$AS:$AS,$A$2,建物!$BJ:$BJ,$A$28)</f>
        <v>0</v>
      </c>
      <c r="H33" s="24" t="e">
        <f>G33/B33</f>
        <v>#DIV/0!</v>
      </c>
    </row>
    <row r="34" spans="1:8" ht="30" customHeight="1" x14ac:dyDescent="0.15">
      <c r="A34" s="25" t="s">
        <v>96</v>
      </c>
      <c r="B34" s="22">
        <f>SUMIFS(工作物!W:W,工作物!$AS:$AS,$A$2,工作物!$BJ:$BJ,$A$28)</f>
        <v>0</v>
      </c>
      <c r="C34" s="22">
        <f>SUMIFS(工作物!Z:Z,工作物!$AS:$AS,$A$2,工作物!$BJ:$BJ,$A$28)</f>
        <v>0</v>
      </c>
      <c r="D34" s="22">
        <f>SUMIFS(工作物!AA:AA,工作物!$AS:$AS,$A$2,工作物!$BJ:$BJ,$A$28)</f>
        <v>0</v>
      </c>
      <c r="E34" s="22">
        <f>SUMIFS(工作物!AP:AP,工作物!$AS:$AS,$A$2,工作物!$BJ:$BJ,$A$28)</f>
        <v>0</v>
      </c>
      <c r="F34" s="22">
        <f>SUMIFS(工作物!AR:AR,工作物!$AS:$AS,$A$2,工作物!$BJ:$BJ,$A$28)</f>
        <v>0</v>
      </c>
      <c r="G34" s="22">
        <f>SUMIFS(工作物!BK:BK,工作物!$AS:$AS,$A$2,工作物!$BJ:$BJ,$A$28)</f>
        <v>0</v>
      </c>
      <c r="H34" s="24" t="e">
        <f>G34/B34</f>
        <v>#DIV/0!</v>
      </c>
    </row>
    <row r="35" spans="1:8" ht="30" customHeight="1" x14ac:dyDescent="0.15">
      <c r="A35" s="21" t="s">
        <v>97</v>
      </c>
      <c r="B35" s="22" t="e">
        <f>SUMIFS(#REF!,#REF!,$A$2,#REF!,$A$28)</f>
        <v>#REF!</v>
      </c>
      <c r="C35" s="22" t="e">
        <f>SUMIFS(#REF!,#REF!,$A$2,#REF!,$A$28)</f>
        <v>#REF!</v>
      </c>
      <c r="D35" s="22" t="e">
        <f>SUMIFS(#REF!,#REF!,$A$2,#REF!,$A$28)</f>
        <v>#REF!</v>
      </c>
      <c r="E35" s="22" t="e">
        <f>SUMIFS(#REF!,#REF!,$A$2,#REF!,$A$28)</f>
        <v>#REF!</v>
      </c>
      <c r="F35" s="22" t="e">
        <f>SUMIFS(#REF!,#REF!,$A$2,#REF!,$A$28)</f>
        <v>#REF!</v>
      </c>
      <c r="G35" s="22" t="e">
        <f>SUMIFS(#REF!,#REF!,$A$2,#REF!,$A$28)</f>
        <v>#REF!</v>
      </c>
      <c r="H35" s="24" t="e">
        <f>G35/B35</f>
        <v>#REF!</v>
      </c>
    </row>
    <row r="36" spans="1:8" ht="30" customHeight="1" thickBot="1" x14ac:dyDescent="0.2">
      <c r="A36" s="26" t="s">
        <v>98</v>
      </c>
      <c r="B36" s="22">
        <f>SUMIFS(物品!W:W,物品!$AS:$AS,$A$2,物品!$BJ:$BJ,$A$28)</f>
        <v>0</v>
      </c>
      <c r="C36" s="22">
        <f>SUMIFS(物品!Z:Z,物品!$AS:$AS,$A$2,物品!$BJ:$BJ,$A$28)</f>
        <v>0</v>
      </c>
      <c r="D36" s="22">
        <f>SUMIFS(物品!AA:AA,物品!$AS:$AS,$A$2,物品!$BJ:$BJ,$A$28)</f>
        <v>0</v>
      </c>
      <c r="E36" s="22">
        <f>SUMIFS(物品!AP:AP,物品!$AS:$AS,$A$2,物品!$BJ:$BJ,$A$28)</f>
        <v>0</v>
      </c>
      <c r="F36" s="22">
        <f>SUMIFS(物品!AR:AR,物品!$AS:$AS,$A$2,物品!$BJ:$BJ,$A$28)</f>
        <v>0</v>
      </c>
      <c r="G36" s="22">
        <f>SUMIFS(物品!BK:BK,物品!$AS:$AS,$A$2,物品!$BJ:$BJ,$A$28)</f>
        <v>0</v>
      </c>
      <c r="H36" s="27" t="e">
        <f>G36/B36</f>
        <v>#DIV/0!</v>
      </c>
    </row>
    <row r="37" spans="1:8" ht="30" customHeight="1" thickTop="1" x14ac:dyDescent="0.15">
      <c r="A37" s="28" t="s">
        <v>99</v>
      </c>
      <c r="B37" s="29" t="e">
        <f t="shared" ref="B37:G37" si="3">SUM(B32:B36)</f>
        <v>#REF!</v>
      </c>
      <c r="C37" s="29" t="e">
        <f t="shared" si="3"/>
        <v>#REF!</v>
      </c>
      <c r="D37" s="29" t="e">
        <f t="shared" si="3"/>
        <v>#REF!</v>
      </c>
      <c r="E37" s="29" t="e">
        <f t="shared" si="3"/>
        <v>#REF!</v>
      </c>
      <c r="F37" s="29" t="e">
        <f t="shared" si="3"/>
        <v>#REF!</v>
      </c>
      <c r="G37" s="29" t="e">
        <f t="shared" si="3"/>
        <v>#REF!</v>
      </c>
      <c r="H37" s="30" t="e">
        <f>G37/B37</f>
        <v>#REF!</v>
      </c>
    </row>
  </sheetData>
  <mergeCells count="25">
    <mergeCell ref="G18:G20"/>
    <mergeCell ref="H18:H20"/>
    <mergeCell ref="A29:A31"/>
    <mergeCell ref="B29:B31"/>
    <mergeCell ref="C29:C31"/>
    <mergeCell ref="D29:D31"/>
    <mergeCell ref="E29:E31"/>
    <mergeCell ref="F29:F31"/>
    <mergeCell ref="G29:G31"/>
    <mergeCell ref="H29:H31"/>
    <mergeCell ref="A18:A20"/>
    <mergeCell ref="B18:B20"/>
    <mergeCell ref="C18:C20"/>
    <mergeCell ref="D18:D20"/>
    <mergeCell ref="E18:E20"/>
    <mergeCell ref="F18:F20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XN491"/>
  <sheetViews>
    <sheetView zoomScale="75" zoomScaleNormal="75" workbookViewId="0">
      <selection activeCell="O1" sqref="O1"/>
    </sheetView>
  </sheetViews>
  <sheetFormatPr defaultRowHeight="13.5" outlineLevelCol="1" x14ac:dyDescent="0.15"/>
  <cols>
    <col min="1" max="1" width="5.375" style="1" bestFit="1" customWidth="1"/>
    <col min="2" max="2" width="5.25" style="1" bestFit="1" customWidth="1"/>
    <col min="3" max="3" width="30.75" style="1" customWidth="1"/>
    <col min="4" max="4" width="9.5" style="1" customWidth="1"/>
    <col min="5" max="5" width="11.625" style="1" bestFit="1" customWidth="1"/>
    <col min="6" max="6" width="11.375" style="1" bestFit="1" customWidth="1"/>
    <col min="7" max="8" width="11.375" style="1" customWidth="1"/>
    <col min="9" max="9" width="34.125" style="1" customWidth="1"/>
    <col min="10" max="10" width="10.125" style="1" bestFit="1" customWidth="1"/>
    <col min="11" max="11" width="13" style="1" bestFit="1" customWidth="1"/>
    <col min="12" max="12" width="9" style="1"/>
    <col min="13" max="13" width="9.125" style="1" bestFit="1" customWidth="1"/>
    <col min="14" max="14" width="12.125" style="2" bestFit="1" customWidth="1"/>
    <col min="15" max="15" width="10.5" style="2" bestFit="1" customWidth="1"/>
    <col min="16" max="16" width="12.125" style="2" bestFit="1" customWidth="1"/>
    <col min="17" max="17" width="10.625" style="1" bestFit="1" customWidth="1"/>
    <col min="18" max="20" width="9.5" style="1" customWidth="1"/>
    <col min="21" max="21" width="11.5" style="4" bestFit="1" customWidth="1"/>
    <col min="22" max="22" width="9" style="1"/>
    <col min="23" max="23" width="13" style="1" bestFit="1" customWidth="1"/>
    <col min="24" max="24" width="16.875" style="1" customWidth="1"/>
    <col min="25" max="25" width="19.5" style="1" customWidth="1"/>
    <col min="26" max="26" width="13" style="1" customWidth="1" outlineLevel="1"/>
    <col min="27" max="28" width="11" style="1" customWidth="1" outlineLevel="1"/>
    <col min="29" max="29" width="15.125" style="1" customWidth="1" outlineLevel="1"/>
    <col min="30" max="30" width="17.125" style="1" customWidth="1" outlineLevel="1"/>
    <col min="31" max="31" width="13" style="1" customWidth="1" outlineLevel="1"/>
    <col min="32" max="32" width="9" style="1" customWidth="1" outlineLevel="1"/>
    <col min="33" max="34" width="11" style="1" customWidth="1" outlineLevel="1"/>
    <col min="35" max="35" width="9" style="1" customWidth="1" outlineLevel="1"/>
    <col min="36" max="36" width="15.125" style="1" customWidth="1" outlineLevel="1"/>
    <col min="37" max="37" width="17.125" style="1" customWidth="1" outlineLevel="1"/>
    <col min="38" max="38" width="13" style="1" customWidth="1" outlineLevel="1"/>
    <col min="39" max="39" width="14.125" style="1" customWidth="1" outlineLevel="1"/>
    <col min="40" max="40" width="11.125" style="1" bestFit="1" customWidth="1"/>
    <col min="41" max="41" width="11" style="1" bestFit="1" customWidth="1"/>
    <col min="42" max="42" width="15.25" style="1" bestFit="1" customWidth="1"/>
    <col min="43" max="43" width="9" style="1" customWidth="1" outlineLevel="1"/>
    <col min="44" max="44" width="7.5" style="1" customWidth="1" outlineLevel="1"/>
    <col min="45" max="45" width="11.625" style="1" customWidth="1" outlineLevel="1"/>
    <col min="46" max="46" width="16.125" style="1" customWidth="1" outlineLevel="1"/>
    <col min="47" max="47" width="9" style="1" customWidth="1" outlineLevel="1"/>
    <col min="48" max="48" width="5.25" style="1" customWidth="1" outlineLevel="1"/>
    <col min="49" max="49" width="9" style="1" customWidth="1" outlineLevel="1"/>
    <col min="50" max="50" width="15.125" style="1" customWidth="1" outlineLevel="1"/>
    <col min="51" max="52" width="13" style="1" customWidth="1" outlineLevel="1"/>
    <col min="53" max="53" width="7.125" style="1" customWidth="1" outlineLevel="1"/>
    <col min="54" max="54" width="15.125" style="1" customWidth="1" outlineLevel="1"/>
    <col min="55" max="55" width="8.625" style="1" customWidth="1" outlineLevel="1"/>
    <col min="56" max="56" width="11.75" style="1" customWidth="1" outlineLevel="1"/>
    <col min="57" max="57" width="6.5" style="1" customWidth="1" outlineLevel="1"/>
    <col min="58" max="58" width="7.25" style="1" customWidth="1" outlineLevel="1"/>
    <col min="59" max="59" width="9.125" style="1" bestFit="1" customWidth="1"/>
    <col min="60" max="60" width="11" style="1" bestFit="1" customWidth="1"/>
    <col min="61" max="61" width="15.125" style="1" customWidth="1"/>
    <col min="62" max="62" width="20.5" style="1" bestFit="1" customWidth="1"/>
    <col min="63" max="65" width="9" style="1"/>
    <col min="66" max="66" width="11.125" style="1" bestFit="1" customWidth="1"/>
    <col min="67" max="67" width="11" style="1" bestFit="1" customWidth="1"/>
    <col min="68" max="68" width="9" style="1"/>
    <col min="69" max="69" width="7.125" style="1" bestFit="1" customWidth="1"/>
    <col min="70" max="70" width="9" style="1"/>
    <col min="71" max="71" width="7.125" style="1" bestFit="1" customWidth="1"/>
    <col min="72" max="74" width="9" style="1"/>
    <col min="75" max="75" width="12.5" style="1" customWidth="1"/>
    <col min="76" max="256" width="9" style="1"/>
    <col min="257" max="258" width="5.25" style="1" bestFit="1" customWidth="1"/>
    <col min="259" max="259" width="9.875" style="1" bestFit="1" customWidth="1"/>
    <col min="260" max="260" width="9.5" style="1" bestFit="1" customWidth="1"/>
    <col min="261" max="261" width="11.625" style="1" bestFit="1" customWidth="1"/>
    <col min="262" max="262" width="11.375" style="1" bestFit="1" customWidth="1"/>
    <col min="263" max="264" width="11.375" style="1" customWidth="1"/>
    <col min="265" max="265" width="20.5" style="1" bestFit="1" customWidth="1"/>
    <col min="266" max="266" width="10.125" style="1" bestFit="1" customWidth="1"/>
    <col min="267" max="267" width="13" style="1" bestFit="1" customWidth="1"/>
    <col min="268" max="269" width="9" style="1"/>
    <col min="270" max="270" width="11" style="1" bestFit="1" customWidth="1"/>
    <col min="271" max="273" width="10.5" style="1" bestFit="1" customWidth="1"/>
    <col min="274" max="276" width="9.5" style="1" customWidth="1"/>
    <col min="277" max="277" width="11.5" style="1" bestFit="1" customWidth="1"/>
    <col min="278" max="278" width="9" style="1"/>
    <col min="279" max="279" width="13" style="1" bestFit="1" customWidth="1"/>
    <col min="280" max="280" width="16.875" style="1" customWidth="1"/>
    <col min="281" max="281" width="19.5" style="1" customWidth="1"/>
    <col min="282" max="295" width="0" style="1" hidden="1" customWidth="1"/>
    <col min="296" max="297" width="11" style="1" bestFit="1" customWidth="1"/>
    <col min="298" max="298" width="15.125" style="1" bestFit="1" customWidth="1"/>
    <col min="299" max="314" width="0" style="1" hidden="1" customWidth="1"/>
    <col min="315" max="315" width="9" style="1"/>
    <col min="316" max="316" width="11" style="1" bestFit="1" customWidth="1"/>
    <col min="317" max="317" width="15.125" style="1" customWidth="1"/>
    <col min="318" max="318" width="20.5" style="1" bestFit="1" customWidth="1"/>
    <col min="319" max="321" width="9" style="1"/>
    <col min="322" max="322" width="11.125" style="1" bestFit="1" customWidth="1"/>
    <col min="323" max="323" width="11" style="1" bestFit="1" customWidth="1"/>
    <col min="324" max="324" width="9" style="1"/>
    <col min="325" max="325" width="7.125" style="1" bestFit="1" customWidth="1"/>
    <col min="326" max="326" width="9" style="1"/>
    <col min="327" max="327" width="7.125" style="1" bestFit="1" customWidth="1"/>
    <col min="328" max="330" width="9" style="1"/>
    <col min="331" max="331" width="12.5" style="1" customWidth="1"/>
    <col min="332" max="512" width="9" style="1"/>
    <col min="513" max="514" width="5.25" style="1" bestFit="1" customWidth="1"/>
    <col min="515" max="515" width="9.875" style="1" bestFit="1" customWidth="1"/>
    <col min="516" max="516" width="9.5" style="1" bestFit="1" customWidth="1"/>
    <col min="517" max="517" width="11.625" style="1" bestFit="1" customWidth="1"/>
    <col min="518" max="518" width="11.375" style="1" bestFit="1" customWidth="1"/>
    <col min="519" max="520" width="11.375" style="1" customWidth="1"/>
    <col min="521" max="521" width="20.5" style="1" bestFit="1" customWidth="1"/>
    <col min="522" max="522" width="10.125" style="1" bestFit="1" customWidth="1"/>
    <col min="523" max="523" width="13" style="1" bestFit="1" customWidth="1"/>
    <col min="524" max="525" width="9" style="1"/>
    <col min="526" max="526" width="11" style="1" bestFit="1" customWidth="1"/>
    <col min="527" max="529" width="10.5" style="1" bestFit="1" customWidth="1"/>
    <col min="530" max="532" width="9.5" style="1" customWidth="1"/>
    <col min="533" max="533" width="11.5" style="1" bestFit="1" customWidth="1"/>
    <col min="534" max="534" width="9" style="1"/>
    <col min="535" max="535" width="13" style="1" bestFit="1" customWidth="1"/>
    <col min="536" max="536" width="16.875" style="1" customWidth="1"/>
    <col min="537" max="537" width="19.5" style="1" customWidth="1"/>
    <col min="538" max="551" width="0" style="1" hidden="1" customWidth="1"/>
    <col min="552" max="553" width="11" style="1" bestFit="1" customWidth="1"/>
    <col min="554" max="554" width="15.125" style="1" bestFit="1" customWidth="1"/>
    <col min="555" max="570" width="0" style="1" hidden="1" customWidth="1"/>
    <col min="571" max="571" width="9" style="1"/>
    <col min="572" max="572" width="11" style="1" bestFit="1" customWidth="1"/>
    <col min="573" max="573" width="15.125" style="1" customWidth="1"/>
    <col min="574" max="574" width="20.5" style="1" bestFit="1" customWidth="1"/>
    <col min="575" max="577" width="9" style="1"/>
    <col min="578" max="578" width="11.125" style="1" bestFit="1" customWidth="1"/>
    <col min="579" max="579" width="11" style="1" bestFit="1" customWidth="1"/>
    <col min="580" max="580" width="9" style="1"/>
    <col min="581" max="581" width="7.125" style="1" bestFit="1" customWidth="1"/>
    <col min="582" max="582" width="9" style="1"/>
    <col min="583" max="583" width="7.125" style="1" bestFit="1" customWidth="1"/>
    <col min="584" max="586" width="9" style="1"/>
    <col min="587" max="587" width="12.5" style="1" customWidth="1"/>
    <col min="588" max="768" width="9" style="1"/>
    <col min="769" max="770" width="5.25" style="1" bestFit="1" customWidth="1"/>
    <col min="771" max="771" width="9.875" style="1" bestFit="1" customWidth="1"/>
    <col min="772" max="772" width="9.5" style="1" bestFit="1" customWidth="1"/>
    <col min="773" max="773" width="11.625" style="1" bestFit="1" customWidth="1"/>
    <col min="774" max="774" width="11.375" style="1" bestFit="1" customWidth="1"/>
    <col min="775" max="776" width="11.375" style="1" customWidth="1"/>
    <col min="777" max="777" width="20.5" style="1" bestFit="1" customWidth="1"/>
    <col min="778" max="778" width="10.125" style="1" bestFit="1" customWidth="1"/>
    <col min="779" max="779" width="13" style="1" bestFit="1" customWidth="1"/>
    <col min="780" max="781" width="9" style="1"/>
    <col min="782" max="782" width="11" style="1" bestFit="1" customWidth="1"/>
    <col min="783" max="785" width="10.5" style="1" bestFit="1" customWidth="1"/>
    <col min="786" max="788" width="9.5" style="1" customWidth="1"/>
    <col min="789" max="789" width="11.5" style="1" bestFit="1" customWidth="1"/>
    <col min="790" max="790" width="9" style="1"/>
    <col min="791" max="791" width="13" style="1" bestFit="1" customWidth="1"/>
    <col min="792" max="792" width="16.875" style="1" customWidth="1"/>
    <col min="793" max="793" width="19.5" style="1" customWidth="1"/>
    <col min="794" max="807" width="0" style="1" hidden="1" customWidth="1"/>
    <col min="808" max="809" width="11" style="1" bestFit="1" customWidth="1"/>
    <col min="810" max="810" width="15.125" style="1" bestFit="1" customWidth="1"/>
    <col min="811" max="826" width="0" style="1" hidden="1" customWidth="1"/>
    <col min="827" max="827" width="9" style="1"/>
    <col min="828" max="828" width="11" style="1" bestFit="1" customWidth="1"/>
    <col min="829" max="829" width="15.125" style="1" customWidth="1"/>
    <col min="830" max="830" width="20.5" style="1" bestFit="1" customWidth="1"/>
    <col min="831" max="833" width="9" style="1"/>
    <col min="834" max="834" width="11.125" style="1" bestFit="1" customWidth="1"/>
    <col min="835" max="835" width="11" style="1" bestFit="1" customWidth="1"/>
    <col min="836" max="836" width="9" style="1"/>
    <col min="837" max="837" width="7.125" style="1" bestFit="1" customWidth="1"/>
    <col min="838" max="838" width="9" style="1"/>
    <col min="839" max="839" width="7.125" style="1" bestFit="1" customWidth="1"/>
    <col min="840" max="842" width="9" style="1"/>
    <col min="843" max="843" width="12.5" style="1" customWidth="1"/>
    <col min="844" max="1024" width="9" style="1"/>
    <col min="1025" max="1026" width="5.25" style="1" bestFit="1" customWidth="1"/>
    <col min="1027" max="1027" width="9.875" style="1" bestFit="1" customWidth="1"/>
    <col min="1028" max="1028" width="9.5" style="1" bestFit="1" customWidth="1"/>
    <col min="1029" max="1029" width="11.625" style="1" bestFit="1" customWidth="1"/>
    <col min="1030" max="1030" width="11.375" style="1" bestFit="1" customWidth="1"/>
    <col min="1031" max="1032" width="11.375" style="1" customWidth="1"/>
    <col min="1033" max="1033" width="20.5" style="1" bestFit="1" customWidth="1"/>
    <col min="1034" max="1034" width="10.125" style="1" bestFit="1" customWidth="1"/>
    <col min="1035" max="1035" width="13" style="1" bestFit="1" customWidth="1"/>
    <col min="1036" max="1037" width="9" style="1"/>
    <col min="1038" max="1038" width="11" style="1" bestFit="1" customWidth="1"/>
    <col min="1039" max="1041" width="10.5" style="1" bestFit="1" customWidth="1"/>
    <col min="1042" max="1044" width="9.5" style="1" customWidth="1"/>
    <col min="1045" max="1045" width="11.5" style="1" bestFit="1" customWidth="1"/>
    <col min="1046" max="1046" width="9" style="1"/>
    <col min="1047" max="1047" width="13" style="1" bestFit="1" customWidth="1"/>
    <col min="1048" max="1048" width="16.875" style="1" customWidth="1"/>
    <col min="1049" max="1049" width="19.5" style="1" customWidth="1"/>
    <col min="1050" max="1063" width="0" style="1" hidden="1" customWidth="1"/>
    <col min="1064" max="1065" width="11" style="1" bestFit="1" customWidth="1"/>
    <col min="1066" max="1066" width="15.125" style="1" bestFit="1" customWidth="1"/>
    <col min="1067" max="1082" width="0" style="1" hidden="1" customWidth="1"/>
    <col min="1083" max="1083" width="9" style="1"/>
    <col min="1084" max="1084" width="11" style="1" bestFit="1" customWidth="1"/>
    <col min="1085" max="1085" width="15.125" style="1" customWidth="1"/>
    <col min="1086" max="1086" width="20.5" style="1" bestFit="1" customWidth="1"/>
    <col min="1087" max="1089" width="9" style="1"/>
    <col min="1090" max="1090" width="11.125" style="1" bestFit="1" customWidth="1"/>
    <col min="1091" max="1091" width="11" style="1" bestFit="1" customWidth="1"/>
    <col min="1092" max="1092" width="9" style="1"/>
    <col min="1093" max="1093" width="7.125" style="1" bestFit="1" customWidth="1"/>
    <col min="1094" max="1094" width="9" style="1"/>
    <col min="1095" max="1095" width="7.125" style="1" bestFit="1" customWidth="1"/>
    <col min="1096" max="1098" width="9" style="1"/>
    <col min="1099" max="1099" width="12.5" style="1" customWidth="1"/>
    <col min="1100" max="1280" width="9" style="1"/>
    <col min="1281" max="1282" width="5.25" style="1" bestFit="1" customWidth="1"/>
    <col min="1283" max="1283" width="9.875" style="1" bestFit="1" customWidth="1"/>
    <col min="1284" max="1284" width="9.5" style="1" bestFit="1" customWidth="1"/>
    <col min="1285" max="1285" width="11.625" style="1" bestFit="1" customWidth="1"/>
    <col min="1286" max="1286" width="11.375" style="1" bestFit="1" customWidth="1"/>
    <col min="1287" max="1288" width="11.375" style="1" customWidth="1"/>
    <col min="1289" max="1289" width="20.5" style="1" bestFit="1" customWidth="1"/>
    <col min="1290" max="1290" width="10.125" style="1" bestFit="1" customWidth="1"/>
    <col min="1291" max="1291" width="13" style="1" bestFit="1" customWidth="1"/>
    <col min="1292" max="1293" width="9" style="1"/>
    <col min="1294" max="1294" width="11" style="1" bestFit="1" customWidth="1"/>
    <col min="1295" max="1297" width="10.5" style="1" bestFit="1" customWidth="1"/>
    <col min="1298" max="1300" width="9.5" style="1" customWidth="1"/>
    <col min="1301" max="1301" width="11.5" style="1" bestFit="1" customWidth="1"/>
    <col min="1302" max="1302" width="9" style="1"/>
    <col min="1303" max="1303" width="13" style="1" bestFit="1" customWidth="1"/>
    <col min="1304" max="1304" width="16.875" style="1" customWidth="1"/>
    <col min="1305" max="1305" width="19.5" style="1" customWidth="1"/>
    <col min="1306" max="1319" width="0" style="1" hidden="1" customWidth="1"/>
    <col min="1320" max="1321" width="11" style="1" bestFit="1" customWidth="1"/>
    <col min="1322" max="1322" width="15.125" style="1" bestFit="1" customWidth="1"/>
    <col min="1323" max="1338" width="0" style="1" hidden="1" customWidth="1"/>
    <col min="1339" max="1339" width="9" style="1"/>
    <col min="1340" max="1340" width="11" style="1" bestFit="1" customWidth="1"/>
    <col min="1341" max="1341" width="15.125" style="1" customWidth="1"/>
    <col min="1342" max="1342" width="20.5" style="1" bestFit="1" customWidth="1"/>
    <col min="1343" max="1345" width="9" style="1"/>
    <col min="1346" max="1346" width="11.125" style="1" bestFit="1" customWidth="1"/>
    <col min="1347" max="1347" width="11" style="1" bestFit="1" customWidth="1"/>
    <col min="1348" max="1348" width="9" style="1"/>
    <col min="1349" max="1349" width="7.125" style="1" bestFit="1" customWidth="1"/>
    <col min="1350" max="1350" width="9" style="1"/>
    <col min="1351" max="1351" width="7.125" style="1" bestFit="1" customWidth="1"/>
    <col min="1352" max="1354" width="9" style="1"/>
    <col min="1355" max="1355" width="12.5" style="1" customWidth="1"/>
    <col min="1356" max="1536" width="9" style="1"/>
    <col min="1537" max="1538" width="5.25" style="1" bestFit="1" customWidth="1"/>
    <col min="1539" max="1539" width="9.875" style="1" bestFit="1" customWidth="1"/>
    <col min="1540" max="1540" width="9.5" style="1" bestFit="1" customWidth="1"/>
    <col min="1541" max="1541" width="11.625" style="1" bestFit="1" customWidth="1"/>
    <col min="1542" max="1542" width="11.375" style="1" bestFit="1" customWidth="1"/>
    <col min="1543" max="1544" width="11.375" style="1" customWidth="1"/>
    <col min="1545" max="1545" width="20.5" style="1" bestFit="1" customWidth="1"/>
    <col min="1546" max="1546" width="10.125" style="1" bestFit="1" customWidth="1"/>
    <col min="1547" max="1547" width="13" style="1" bestFit="1" customWidth="1"/>
    <col min="1548" max="1549" width="9" style="1"/>
    <col min="1550" max="1550" width="11" style="1" bestFit="1" customWidth="1"/>
    <col min="1551" max="1553" width="10.5" style="1" bestFit="1" customWidth="1"/>
    <col min="1554" max="1556" width="9.5" style="1" customWidth="1"/>
    <col min="1557" max="1557" width="11.5" style="1" bestFit="1" customWidth="1"/>
    <col min="1558" max="1558" width="9" style="1"/>
    <col min="1559" max="1559" width="13" style="1" bestFit="1" customWidth="1"/>
    <col min="1560" max="1560" width="16.875" style="1" customWidth="1"/>
    <col min="1561" max="1561" width="19.5" style="1" customWidth="1"/>
    <col min="1562" max="1575" width="0" style="1" hidden="1" customWidth="1"/>
    <col min="1576" max="1577" width="11" style="1" bestFit="1" customWidth="1"/>
    <col min="1578" max="1578" width="15.125" style="1" bestFit="1" customWidth="1"/>
    <col min="1579" max="1594" width="0" style="1" hidden="1" customWidth="1"/>
    <col min="1595" max="1595" width="9" style="1"/>
    <col min="1596" max="1596" width="11" style="1" bestFit="1" customWidth="1"/>
    <col min="1597" max="1597" width="15.125" style="1" customWidth="1"/>
    <col min="1598" max="1598" width="20.5" style="1" bestFit="1" customWidth="1"/>
    <col min="1599" max="1601" width="9" style="1"/>
    <col min="1602" max="1602" width="11.125" style="1" bestFit="1" customWidth="1"/>
    <col min="1603" max="1603" width="11" style="1" bestFit="1" customWidth="1"/>
    <col min="1604" max="1604" width="9" style="1"/>
    <col min="1605" max="1605" width="7.125" style="1" bestFit="1" customWidth="1"/>
    <col min="1606" max="1606" width="9" style="1"/>
    <col min="1607" max="1607" width="7.125" style="1" bestFit="1" customWidth="1"/>
    <col min="1608" max="1610" width="9" style="1"/>
    <col min="1611" max="1611" width="12.5" style="1" customWidth="1"/>
    <col min="1612" max="1792" width="9" style="1"/>
    <col min="1793" max="1794" width="5.25" style="1" bestFit="1" customWidth="1"/>
    <col min="1795" max="1795" width="9.875" style="1" bestFit="1" customWidth="1"/>
    <col min="1796" max="1796" width="9.5" style="1" bestFit="1" customWidth="1"/>
    <col min="1797" max="1797" width="11.625" style="1" bestFit="1" customWidth="1"/>
    <col min="1798" max="1798" width="11.375" style="1" bestFit="1" customWidth="1"/>
    <col min="1799" max="1800" width="11.375" style="1" customWidth="1"/>
    <col min="1801" max="1801" width="20.5" style="1" bestFit="1" customWidth="1"/>
    <col min="1802" max="1802" width="10.125" style="1" bestFit="1" customWidth="1"/>
    <col min="1803" max="1803" width="13" style="1" bestFit="1" customWidth="1"/>
    <col min="1804" max="1805" width="9" style="1"/>
    <col min="1806" max="1806" width="11" style="1" bestFit="1" customWidth="1"/>
    <col min="1807" max="1809" width="10.5" style="1" bestFit="1" customWidth="1"/>
    <col min="1810" max="1812" width="9.5" style="1" customWidth="1"/>
    <col min="1813" max="1813" width="11.5" style="1" bestFit="1" customWidth="1"/>
    <col min="1814" max="1814" width="9" style="1"/>
    <col min="1815" max="1815" width="13" style="1" bestFit="1" customWidth="1"/>
    <col min="1816" max="1816" width="16.875" style="1" customWidth="1"/>
    <col min="1817" max="1817" width="19.5" style="1" customWidth="1"/>
    <col min="1818" max="1831" width="0" style="1" hidden="1" customWidth="1"/>
    <col min="1832" max="1833" width="11" style="1" bestFit="1" customWidth="1"/>
    <col min="1834" max="1834" width="15.125" style="1" bestFit="1" customWidth="1"/>
    <col min="1835" max="1850" width="0" style="1" hidden="1" customWidth="1"/>
    <col min="1851" max="1851" width="9" style="1"/>
    <col min="1852" max="1852" width="11" style="1" bestFit="1" customWidth="1"/>
    <col min="1853" max="1853" width="15.125" style="1" customWidth="1"/>
    <col min="1854" max="1854" width="20.5" style="1" bestFit="1" customWidth="1"/>
    <col min="1855" max="1857" width="9" style="1"/>
    <col min="1858" max="1858" width="11.125" style="1" bestFit="1" customWidth="1"/>
    <col min="1859" max="1859" width="11" style="1" bestFit="1" customWidth="1"/>
    <col min="1860" max="1860" width="9" style="1"/>
    <col min="1861" max="1861" width="7.125" style="1" bestFit="1" customWidth="1"/>
    <col min="1862" max="1862" width="9" style="1"/>
    <col min="1863" max="1863" width="7.125" style="1" bestFit="1" customWidth="1"/>
    <col min="1864" max="1866" width="9" style="1"/>
    <col min="1867" max="1867" width="12.5" style="1" customWidth="1"/>
    <col min="1868" max="2048" width="9" style="1"/>
    <col min="2049" max="2050" width="5.25" style="1" bestFit="1" customWidth="1"/>
    <col min="2051" max="2051" width="9.875" style="1" bestFit="1" customWidth="1"/>
    <col min="2052" max="2052" width="9.5" style="1" bestFit="1" customWidth="1"/>
    <col min="2053" max="2053" width="11.625" style="1" bestFit="1" customWidth="1"/>
    <col min="2054" max="2054" width="11.375" style="1" bestFit="1" customWidth="1"/>
    <col min="2055" max="2056" width="11.375" style="1" customWidth="1"/>
    <col min="2057" max="2057" width="20.5" style="1" bestFit="1" customWidth="1"/>
    <col min="2058" max="2058" width="10.125" style="1" bestFit="1" customWidth="1"/>
    <col min="2059" max="2059" width="13" style="1" bestFit="1" customWidth="1"/>
    <col min="2060" max="2061" width="9" style="1"/>
    <col min="2062" max="2062" width="11" style="1" bestFit="1" customWidth="1"/>
    <col min="2063" max="2065" width="10.5" style="1" bestFit="1" customWidth="1"/>
    <col min="2066" max="2068" width="9.5" style="1" customWidth="1"/>
    <col min="2069" max="2069" width="11.5" style="1" bestFit="1" customWidth="1"/>
    <col min="2070" max="2070" width="9" style="1"/>
    <col min="2071" max="2071" width="13" style="1" bestFit="1" customWidth="1"/>
    <col min="2072" max="2072" width="16.875" style="1" customWidth="1"/>
    <col min="2073" max="2073" width="19.5" style="1" customWidth="1"/>
    <col min="2074" max="2087" width="0" style="1" hidden="1" customWidth="1"/>
    <col min="2088" max="2089" width="11" style="1" bestFit="1" customWidth="1"/>
    <col min="2090" max="2090" width="15.125" style="1" bestFit="1" customWidth="1"/>
    <col min="2091" max="2106" width="0" style="1" hidden="1" customWidth="1"/>
    <col min="2107" max="2107" width="9" style="1"/>
    <col min="2108" max="2108" width="11" style="1" bestFit="1" customWidth="1"/>
    <col min="2109" max="2109" width="15.125" style="1" customWidth="1"/>
    <col min="2110" max="2110" width="20.5" style="1" bestFit="1" customWidth="1"/>
    <col min="2111" max="2113" width="9" style="1"/>
    <col min="2114" max="2114" width="11.125" style="1" bestFit="1" customWidth="1"/>
    <col min="2115" max="2115" width="11" style="1" bestFit="1" customWidth="1"/>
    <col min="2116" max="2116" width="9" style="1"/>
    <col min="2117" max="2117" width="7.125" style="1" bestFit="1" customWidth="1"/>
    <col min="2118" max="2118" width="9" style="1"/>
    <col min="2119" max="2119" width="7.125" style="1" bestFit="1" customWidth="1"/>
    <col min="2120" max="2122" width="9" style="1"/>
    <col min="2123" max="2123" width="12.5" style="1" customWidth="1"/>
    <col min="2124" max="2304" width="9" style="1"/>
    <col min="2305" max="2306" width="5.25" style="1" bestFit="1" customWidth="1"/>
    <col min="2307" max="2307" width="9.875" style="1" bestFit="1" customWidth="1"/>
    <col min="2308" max="2308" width="9.5" style="1" bestFit="1" customWidth="1"/>
    <col min="2309" max="2309" width="11.625" style="1" bestFit="1" customWidth="1"/>
    <col min="2310" max="2310" width="11.375" style="1" bestFit="1" customWidth="1"/>
    <col min="2311" max="2312" width="11.375" style="1" customWidth="1"/>
    <col min="2313" max="2313" width="20.5" style="1" bestFit="1" customWidth="1"/>
    <col min="2314" max="2314" width="10.125" style="1" bestFit="1" customWidth="1"/>
    <col min="2315" max="2315" width="13" style="1" bestFit="1" customWidth="1"/>
    <col min="2316" max="2317" width="9" style="1"/>
    <col min="2318" max="2318" width="11" style="1" bestFit="1" customWidth="1"/>
    <col min="2319" max="2321" width="10.5" style="1" bestFit="1" customWidth="1"/>
    <col min="2322" max="2324" width="9.5" style="1" customWidth="1"/>
    <col min="2325" max="2325" width="11.5" style="1" bestFit="1" customWidth="1"/>
    <col min="2326" max="2326" width="9" style="1"/>
    <col min="2327" max="2327" width="13" style="1" bestFit="1" customWidth="1"/>
    <col min="2328" max="2328" width="16.875" style="1" customWidth="1"/>
    <col min="2329" max="2329" width="19.5" style="1" customWidth="1"/>
    <col min="2330" max="2343" width="0" style="1" hidden="1" customWidth="1"/>
    <col min="2344" max="2345" width="11" style="1" bestFit="1" customWidth="1"/>
    <col min="2346" max="2346" width="15.125" style="1" bestFit="1" customWidth="1"/>
    <col min="2347" max="2362" width="0" style="1" hidden="1" customWidth="1"/>
    <col min="2363" max="2363" width="9" style="1"/>
    <col min="2364" max="2364" width="11" style="1" bestFit="1" customWidth="1"/>
    <col min="2365" max="2365" width="15.125" style="1" customWidth="1"/>
    <col min="2366" max="2366" width="20.5" style="1" bestFit="1" customWidth="1"/>
    <col min="2367" max="2369" width="9" style="1"/>
    <col min="2370" max="2370" width="11.125" style="1" bestFit="1" customWidth="1"/>
    <col min="2371" max="2371" width="11" style="1" bestFit="1" customWidth="1"/>
    <col min="2372" max="2372" width="9" style="1"/>
    <col min="2373" max="2373" width="7.125" style="1" bestFit="1" customWidth="1"/>
    <col min="2374" max="2374" width="9" style="1"/>
    <col min="2375" max="2375" width="7.125" style="1" bestFit="1" customWidth="1"/>
    <col min="2376" max="2378" width="9" style="1"/>
    <col min="2379" max="2379" width="12.5" style="1" customWidth="1"/>
    <col min="2380" max="2560" width="9" style="1"/>
    <col min="2561" max="2562" width="5.25" style="1" bestFit="1" customWidth="1"/>
    <col min="2563" max="2563" width="9.875" style="1" bestFit="1" customWidth="1"/>
    <col min="2564" max="2564" width="9.5" style="1" bestFit="1" customWidth="1"/>
    <col min="2565" max="2565" width="11.625" style="1" bestFit="1" customWidth="1"/>
    <col min="2566" max="2566" width="11.375" style="1" bestFit="1" customWidth="1"/>
    <col min="2567" max="2568" width="11.375" style="1" customWidth="1"/>
    <col min="2569" max="2569" width="20.5" style="1" bestFit="1" customWidth="1"/>
    <col min="2570" max="2570" width="10.125" style="1" bestFit="1" customWidth="1"/>
    <col min="2571" max="2571" width="13" style="1" bestFit="1" customWidth="1"/>
    <col min="2572" max="2573" width="9" style="1"/>
    <col min="2574" max="2574" width="11" style="1" bestFit="1" customWidth="1"/>
    <col min="2575" max="2577" width="10.5" style="1" bestFit="1" customWidth="1"/>
    <col min="2578" max="2580" width="9.5" style="1" customWidth="1"/>
    <col min="2581" max="2581" width="11.5" style="1" bestFit="1" customWidth="1"/>
    <col min="2582" max="2582" width="9" style="1"/>
    <col min="2583" max="2583" width="13" style="1" bestFit="1" customWidth="1"/>
    <col min="2584" max="2584" width="16.875" style="1" customWidth="1"/>
    <col min="2585" max="2585" width="19.5" style="1" customWidth="1"/>
    <col min="2586" max="2599" width="0" style="1" hidden="1" customWidth="1"/>
    <col min="2600" max="2601" width="11" style="1" bestFit="1" customWidth="1"/>
    <col min="2602" max="2602" width="15.125" style="1" bestFit="1" customWidth="1"/>
    <col min="2603" max="2618" width="0" style="1" hidden="1" customWidth="1"/>
    <col min="2619" max="2619" width="9" style="1"/>
    <col min="2620" max="2620" width="11" style="1" bestFit="1" customWidth="1"/>
    <col min="2621" max="2621" width="15.125" style="1" customWidth="1"/>
    <col min="2622" max="2622" width="20.5" style="1" bestFit="1" customWidth="1"/>
    <col min="2623" max="2625" width="9" style="1"/>
    <col min="2626" max="2626" width="11.125" style="1" bestFit="1" customWidth="1"/>
    <col min="2627" max="2627" width="11" style="1" bestFit="1" customWidth="1"/>
    <col min="2628" max="2628" width="9" style="1"/>
    <col min="2629" max="2629" width="7.125" style="1" bestFit="1" customWidth="1"/>
    <col min="2630" max="2630" width="9" style="1"/>
    <col min="2631" max="2631" width="7.125" style="1" bestFit="1" customWidth="1"/>
    <col min="2632" max="2634" width="9" style="1"/>
    <col min="2635" max="2635" width="12.5" style="1" customWidth="1"/>
    <col min="2636" max="2816" width="9" style="1"/>
    <col min="2817" max="2818" width="5.25" style="1" bestFit="1" customWidth="1"/>
    <col min="2819" max="2819" width="9.875" style="1" bestFit="1" customWidth="1"/>
    <col min="2820" max="2820" width="9.5" style="1" bestFit="1" customWidth="1"/>
    <col min="2821" max="2821" width="11.625" style="1" bestFit="1" customWidth="1"/>
    <col min="2822" max="2822" width="11.375" style="1" bestFit="1" customWidth="1"/>
    <col min="2823" max="2824" width="11.375" style="1" customWidth="1"/>
    <col min="2825" max="2825" width="20.5" style="1" bestFit="1" customWidth="1"/>
    <col min="2826" max="2826" width="10.125" style="1" bestFit="1" customWidth="1"/>
    <col min="2827" max="2827" width="13" style="1" bestFit="1" customWidth="1"/>
    <col min="2828" max="2829" width="9" style="1"/>
    <col min="2830" max="2830" width="11" style="1" bestFit="1" customWidth="1"/>
    <col min="2831" max="2833" width="10.5" style="1" bestFit="1" customWidth="1"/>
    <col min="2834" max="2836" width="9.5" style="1" customWidth="1"/>
    <col min="2837" max="2837" width="11.5" style="1" bestFit="1" customWidth="1"/>
    <col min="2838" max="2838" width="9" style="1"/>
    <col min="2839" max="2839" width="13" style="1" bestFit="1" customWidth="1"/>
    <col min="2840" max="2840" width="16.875" style="1" customWidth="1"/>
    <col min="2841" max="2841" width="19.5" style="1" customWidth="1"/>
    <col min="2842" max="2855" width="0" style="1" hidden="1" customWidth="1"/>
    <col min="2856" max="2857" width="11" style="1" bestFit="1" customWidth="1"/>
    <col min="2858" max="2858" width="15.125" style="1" bestFit="1" customWidth="1"/>
    <col min="2859" max="2874" width="0" style="1" hidden="1" customWidth="1"/>
    <col min="2875" max="2875" width="9" style="1"/>
    <col min="2876" max="2876" width="11" style="1" bestFit="1" customWidth="1"/>
    <col min="2877" max="2877" width="15.125" style="1" customWidth="1"/>
    <col min="2878" max="2878" width="20.5" style="1" bestFit="1" customWidth="1"/>
    <col min="2879" max="2881" width="9" style="1"/>
    <col min="2882" max="2882" width="11.125" style="1" bestFit="1" customWidth="1"/>
    <col min="2883" max="2883" width="11" style="1" bestFit="1" customWidth="1"/>
    <col min="2884" max="2884" width="9" style="1"/>
    <col min="2885" max="2885" width="7.125" style="1" bestFit="1" customWidth="1"/>
    <col min="2886" max="2886" width="9" style="1"/>
    <col min="2887" max="2887" width="7.125" style="1" bestFit="1" customWidth="1"/>
    <col min="2888" max="2890" width="9" style="1"/>
    <col min="2891" max="2891" width="12.5" style="1" customWidth="1"/>
    <col min="2892" max="3072" width="9" style="1"/>
    <col min="3073" max="3074" width="5.25" style="1" bestFit="1" customWidth="1"/>
    <col min="3075" max="3075" width="9.875" style="1" bestFit="1" customWidth="1"/>
    <col min="3076" max="3076" width="9.5" style="1" bestFit="1" customWidth="1"/>
    <col min="3077" max="3077" width="11.625" style="1" bestFit="1" customWidth="1"/>
    <col min="3078" max="3078" width="11.375" style="1" bestFit="1" customWidth="1"/>
    <col min="3079" max="3080" width="11.375" style="1" customWidth="1"/>
    <col min="3081" max="3081" width="20.5" style="1" bestFit="1" customWidth="1"/>
    <col min="3082" max="3082" width="10.125" style="1" bestFit="1" customWidth="1"/>
    <col min="3083" max="3083" width="13" style="1" bestFit="1" customWidth="1"/>
    <col min="3084" max="3085" width="9" style="1"/>
    <col min="3086" max="3086" width="11" style="1" bestFit="1" customWidth="1"/>
    <col min="3087" max="3089" width="10.5" style="1" bestFit="1" customWidth="1"/>
    <col min="3090" max="3092" width="9.5" style="1" customWidth="1"/>
    <col min="3093" max="3093" width="11.5" style="1" bestFit="1" customWidth="1"/>
    <col min="3094" max="3094" width="9" style="1"/>
    <col min="3095" max="3095" width="13" style="1" bestFit="1" customWidth="1"/>
    <col min="3096" max="3096" width="16.875" style="1" customWidth="1"/>
    <col min="3097" max="3097" width="19.5" style="1" customWidth="1"/>
    <col min="3098" max="3111" width="0" style="1" hidden="1" customWidth="1"/>
    <col min="3112" max="3113" width="11" style="1" bestFit="1" customWidth="1"/>
    <col min="3114" max="3114" width="15.125" style="1" bestFit="1" customWidth="1"/>
    <col min="3115" max="3130" width="0" style="1" hidden="1" customWidth="1"/>
    <col min="3131" max="3131" width="9" style="1"/>
    <col min="3132" max="3132" width="11" style="1" bestFit="1" customWidth="1"/>
    <col min="3133" max="3133" width="15.125" style="1" customWidth="1"/>
    <col min="3134" max="3134" width="20.5" style="1" bestFit="1" customWidth="1"/>
    <col min="3135" max="3137" width="9" style="1"/>
    <col min="3138" max="3138" width="11.125" style="1" bestFit="1" customWidth="1"/>
    <col min="3139" max="3139" width="11" style="1" bestFit="1" customWidth="1"/>
    <col min="3140" max="3140" width="9" style="1"/>
    <col min="3141" max="3141" width="7.125" style="1" bestFit="1" customWidth="1"/>
    <col min="3142" max="3142" width="9" style="1"/>
    <col min="3143" max="3143" width="7.125" style="1" bestFit="1" customWidth="1"/>
    <col min="3144" max="3146" width="9" style="1"/>
    <col min="3147" max="3147" width="12.5" style="1" customWidth="1"/>
    <col min="3148" max="3328" width="9" style="1"/>
    <col min="3329" max="3330" width="5.25" style="1" bestFit="1" customWidth="1"/>
    <col min="3331" max="3331" width="9.875" style="1" bestFit="1" customWidth="1"/>
    <col min="3332" max="3332" width="9.5" style="1" bestFit="1" customWidth="1"/>
    <col min="3333" max="3333" width="11.625" style="1" bestFit="1" customWidth="1"/>
    <col min="3334" max="3334" width="11.375" style="1" bestFit="1" customWidth="1"/>
    <col min="3335" max="3336" width="11.375" style="1" customWidth="1"/>
    <col min="3337" max="3337" width="20.5" style="1" bestFit="1" customWidth="1"/>
    <col min="3338" max="3338" width="10.125" style="1" bestFit="1" customWidth="1"/>
    <col min="3339" max="3339" width="13" style="1" bestFit="1" customWidth="1"/>
    <col min="3340" max="3341" width="9" style="1"/>
    <col min="3342" max="3342" width="11" style="1" bestFit="1" customWidth="1"/>
    <col min="3343" max="3345" width="10.5" style="1" bestFit="1" customWidth="1"/>
    <col min="3346" max="3348" width="9.5" style="1" customWidth="1"/>
    <col min="3349" max="3349" width="11.5" style="1" bestFit="1" customWidth="1"/>
    <col min="3350" max="3350" width="9" style="1"/>
    <col min="3351" max="3351" width="13" style="1" bestFit="1" customWidth="1"/>
    <col min="3352" max="3352" width="16.875" style="1" customWidth="1"/>
    <col min="3353" max="3353" width="19.5" style="1" customWidth="1"/>
    <col min="3354" max="3367" width="0" style="1" hidden="1" customWidth="1"/>
    <col min="3368" max="3369" width="11" style="1" bestFit="1" customWidth="1"/>
    <col min="3370" max="3370" width="15.125" style="1" bestFit="1" customWidth="1"/>
    <col min="3371" max="3386" width="0" style="1" hidden="1" customWidth="1"/>
    <col min="3387" max="3387" width="9" style="1"/>
    <col min="3388" max="3388" width="11" style="1" bestFit="1" customWidth="1"/>
    <col min="3389" max="3389" width="15.125" style="1" customWidth="1"/>
    <col min="3390" max="3390" width="20.5" style="1" bestFit="1" customWidth="1"/>
    <col min="3391" max="3393" width="9" style="1"/>
    <col min="3394" max="3394" width="11.125" style="1" bestFit="1" customWidth="1"/>
    <col min="3395" max="3395" width="11" style="1" bestFit="1" customWidth="1"/>
    <col min="3396" max="3396" width="9" style="1"/>
    <col min="3397" max="3397" width="7.125" style="1" bestFit="1" customWidth="1"/>
    <col min="3398" max="3398" width="9" style="1"/>
    <col min="3399" max="3399" width="7.125" style="1" bestFit="1" customWidth="1"/>
    <col min="3400" max="3402" width="9" style="1"/>
    <col min="3403" max="3403" width="12.5" style="1" customWidth="1"/>
    <col min="3404" max="3584" width="9" style="1"/>
    <col min="3585" max="3586" width="5.25" style="1" bestFit="1" customWidth="1"/>
    <col min="3587" max="3587" width="9.875" style="1" bestFit="1" customWidth="1"/>
    <col min="3588" max="3588" width="9.5" style="1" bestFit="1" customWidth="1"/>
    <col min="3589" max="3589" width="11.625" style="1" bestFit="1" customWidth="1"/>
    <col min="3590" max="3590" width="11.375" style="1" bestFit="1" customWidth="1"/>
    <col min="3591" max="3592" width="11.375" style="1" customWidth="1"/>
    <col min="3593" max="3593" width="20.5" style="1" bestFit="1" customWidth="1"/>
    <col min="3594" max="3594" width="10.125" style="1" bestFit="1" customWidth="1"/>
    <col min="3595" max="3595" width="13" style="1" bestFit="1" customWidth="1"/>
    <col min="3596" max="3597" width="9" style="1"/>
    <col min="3598" max="3598" width="11" style="1" bestFit="1" customWidth="1"/>
    <col min="3599" max="3601" width="10.5" style="1" bestFit="1" customWidth="1"/>
    <col min="3602" max="3604" width="9.5" style="1" customWidth="1"/>
    <col min="3605" max="3605" width="11.5" style="1" bestFit="1" customWidth="1"/>
    <col min="3606" max="3606" width="9" style="1"/>
    <col min="3607" max="3607" width="13" style="1" bestFit="1" customWidth="1"/>
    <col min="3608" max="3608" width="16.875" style="1" customWidth="1"/>
    <col min="3609" max="3609" width="19.5" style="1" customWidth="1"/>
    <col min="3610" max="3623" width="0" style="1" hidden="1" customWidth="1"/>
    <col min="3624" max="3625" width="11" style="1" bestFit="1" customWidth="1"/>
    <col min="3626" max="3626" width="15.125" style="1" bestFit="1" customWidth="1"/>
    <col min="3627" max="3642" width="0" style="1" hidden="1" customWidth="1"/>
    <col min="3643" max="3643" width="9" style="1"/>
    <col min="3644" max="3644" width="11" style="1" bestFit="1" customWidth="1"/>
    <col min="3645" max="3645" width="15.125" style="1" customWidth="1"/>
    <col min="3646" max="3646" width="20.5" style="1" bestFit="1" customWidth="1"/>
    <col min="3647" max="3649" width="9" style="1"/>
    <col min="3650" max="3650" width="11.125" style="1" bestFit="1" customWidth="1"/>
    <col min="3651" max="3651" width="11" style="1" bestFit="1" customWidth="1"/>
    <col min="3652" max="3652" width="9" style="1"/>
    <col min="3653" max="3653" width="7.125" style="1" bestFit="1" customWidth="1"/>
    <col min="3654" max="3654" width="9" style="1"/>
    <col min="3655" max="3655" width="7.125" style="1" bestFit="1" customWidth="1"/>
    <col min="3656" max="3658" width="9" style="1"/>
    <col min="3659" max="3659" width="12.5" style="1" customWidth="1"/>
    <col min="3660" max="3840" width="9" style="1"/>
    <col min="3841" max="3842" width="5.25" style="1" bestFit="1" customWidth="1"/>
    <col min="3843" max="3843" width="9.875" style="1" bestFit="1" customWidth="1"/>
    <col min="3844" max="3844" width="9.5" style="1" bestFit="1" customWidth="1"/>
    <col min="3845" max="3845" width="11.625" style="1" bestFit="1" customWidth="1"/>
    <col min="3846" max="3846" width="11.375" style="1" bestFit="1" customWidth="1"/>
    <col min="3847" max="3848" width="11.375" style="1" customWidth="1"/>
    <col min="3849" max="3849" width="20.5" style="1" bestFit="1" customWidth="1"/>
    <col min="3850" max="3850" width="10.125" style="1" bestFit="1" customWidth="1"/>
    <col min="3851" max="3851" width="13" style="1" bestFit="1" customWidth="1"/>
    <col min="3852" max="3853" width="9" style="1"/>
    <col min="3854" max="3854" width="11" style="1" bestFit="1" customWidth="1"/>
    <col min="3855" max="3857" width="10.5" style="1" bestFit="1" customWidth="1"/>
    <col min="3858" max="3860" width="9.5" style="1" customWidth="1"/>
    <col min="3861" max="3861" width="11.5" style="1" bestFit="1" customWidth="1"/>
    <col min="3862" max="3862" width="9" style="1"/>
    <col min="3863" max="3863" width="13" style="1" bestFit="1" customWidth="1"/>
    <col min="3864" max="3864" width="16.875" style="1" customWidth="1"/>
    <col min="3865" max="3865" width="19.5" style="1" customWidth="1"/>
    <col min="3866" max="3879" width="0" style="1" hidden="1" customWidth="1"/>
    <col min="3880" max="3881" width="11" style="1" bestFit="1" customWidth="1"/>
    <col min="3882" max="3882" width="15.125" style="1" bestFit="1" customWidth="1"/>
    <col min="3883" max="3898" width="0" style="1" hidden="1" customWidth="1"/>
    <col min="3899" max="3899" width="9" style="1"/>
    <col min="3900" max="3900" width="11" style="1" bestFit="1" customWidth="1"/>
    <col min="3901" max="3901" width="15.125" style="1" customWidth="1"/>
    <col min="3902" max="3902" width="20.5" style="1" bestFit="1" customWidth="1"/>
    <col min="3903" max="3905" width="9" style="1"/>
    <col min="3906" max="3906" width="11.125" style="1" bestFit="1" customWidth="1"/>
    <col min="3907" max="3907" width="11" style="1" bestFit="1" customWidth="1"/>
    <col min="3908" max="3908" width="9" style="1"/>
    <col min="3909" max="3909" width="7.125" style="1" bestFit="1" customWidth="1"/>
    <col min="3910" max="3910" width="9" style="1"/>
    <col min="3911" max="3911" width="7.125" style="1" bestFit="1" customWidth="1"/>
    <col min="3912" max="3914" width="9" style="1"/>
    <col min="3915" max="3915" width="12.5" style="1" customWidth="1"/>
    <col min="3916" max="4096" width="9" style="1"/>
    <col min="4097" max="4098" width="5.25" style="1" bestFit="1" customWidth="1"/>
    <col min="4099" max="4099" width="9.875" style="1" bestFit="1" customWidth="1"/>
    <col min="4100" max="4100" width="9.5" style="1" bestFit="1" customWidth="1"/>
    <col min="4101" max="4101" width="11.625" style="1" bestFit="1" customWidth="1"/>
    <col min="4102" max="4102" width="11.375" style="1" bestFit="1" customWidth="1"/>
    <col min="4103" max="4104" width="11.375" style="1" customWidth="1"/>
    <col min="4105" max="4105" width="20.5" style="1" bestFit="1" customWidth="1"/>
    <col min="4106" max="4106" width="10.125" style="1" bestFit="1" customWidth="1"/>
    <col min="4107" max="4107" width="13" style="1" bestFit="1" customWidth="1"/>
    <col min="4108" max="4109" width="9" style="1"/>
    <col min="4110" max="4110" width="11" style="1" bestFit="1" customWidth="1"/>
    <col min="4111" max="4113" width="10.5" style="1" bestFit="1" customWidth="1"/>
    <col min="4114" max="4116" width="9.5" style="1" customWidth="1"/>
    <col min="4117" max="4117" width="11.5" style="1" bestFit="1" customWidth="1"/>
    <col min="4118" max="4118" width="9" style="1"/>
    <col min="4119" max="4119" width="13" style="1" bestFit="1" customWidth="1"/>
    <col min="4120" max="4120" width="16.875" style="1" customWidth="1"/>
    <col min="4121" max="4121" width="19.5" style="1" customWidth="1"/>
    <col min="4122" max="4135" width="0" style="1" hidden="1" customWidth="1"/>
    <col min="4136" max="4137" width="11" style="1" bestFit="1" customWidth="1"/>
    <col min="4138" max="4138" width="15.125" style="1" bestFit="1" customWidth="1"/>
    <col min="4139" max="4154" width="0" style="1" hidden="1" customWidth="1"/>
    <col min="4155" max="4155" width="9" style="1"/>
    <col min="4156" max="4156" width="11" style="1" bestFit="1" customWidth="1"/>
    <col min="4157" max="4157" width="15.125" style="1" customWidth="1"/>
    <col min="4158" max="4158" width="20.5" style="1" bestFit="1" customWidth="1"/>
    <col min="4159" max="4161" width="9" style="1"/>
    <col min="4162" max="4162" width="11.125" style="1" bestFit="1" customWidth="1"/>
    <col min="4163" max="4163" width="11" style="1" bestFit="1" customWidth="1"/>
    <col min="4164" max="4164" width="9" style="1"/>
    <col min="4165" max="4165" width="7.125" style="1" bestFit="1" customWidth="1"/>
    <col min="4166" max="4166" width="9" style="1"/>
    <col min="4167" max="4167" width="7.125" style="1" bestFit="1" customWidth="1"/>
    <col min="4168" max="4170" width="9" style="1"/>
    <col min="4171" max="4171" width="12.5" style="1" customWidth="1"/>
    <col min="4172" max="4352" width="9" style="1"/>
    <col min="4353" max="4354" width="5.25" style="1" bestFit="1" customWidth="1"/>
    <col min="4355" max="4355" width="9.875" style="1" bestFit="1" customWidth="1"/>
    <col min="4356" max="4356" width="9.5" style="1" bestFit="1" customWidth="1"/>
    <col min="4357" max="4357" width="11.625" style="1" bestFit="1" customWidth="1"/>
    <col min="4358" max="4358" width="11.375" style="1" bestFit="1" customWidth="1"/>
    <col min="4359" max="4360" width="11.375" style="1" customWidth="1"/>
    <col min="4361" max="4361" width="20.5" style="1" bestFit="1" customWidth="1"/>
    <col min="4362" max="4362" width="10.125" style="1" bestFit="1" customWidth="1"/>
    <col min="4363" max="4363" width="13" style="1" bestFit="1" customWidth="1"/>
    <col min="4364" max="4365" width="9" style="1"/>
    <col min="4366" max="4366" width="11" style="1" bestFit="1" customWidth="1"/>
    <col min="4367" max="4369" width="10.5" style="1" bestFit="1" customWidth="1"/>
    <col min="4370" max="4372" width="9.5" style="1" customWidth="1"/>
    <col min="4373" max="4373" width="11.5" style="1" bestFit="1" customWidth="1"/>
    <col min="4374" max="4374" width="9" style="1"/>
    <col min="4375" max="4375" width="13" style="1" bestFit="1" customWidth="1"/>
    <col min="4376" max="4376" width="16.875" style="1" customWidth="1"/>
    <col min="4377" max="4377" width="19.5" style="1" customWidth="1"/>
    <col min="4378" max="4391" width="0" style="1" hidden="1" customWidth="1"/>
    <col min="4392" max="4393" width="11" style="1" bestFit="1" customWidth="1"/>
    <col min="4394" max="4394" width="15.125" style="1" bestFit="1" customWidth="1"/>
    <col min="4395" max="4410" width="0" style="1" hidden="1" customWidth="1"/>
    <col min="4411" max="4411" width="9" style="1"/>
    <col min="4412" max="4412" width="11" style="1" bestFit="1" customWidth="1"/>
    <col min="4413" max="4413" width="15.125" style="1" customWidth="1"/>
    <col min="4414" max="4414" width="20.5" style="1" bestFit="1" customWidth="1"/>
    <col min="4415" max="4417" width="9" style="1"/>
    <col min="4418" max="4418" width="11.125" style="1" bestFit="1" customWidth="1"/>
    <col min="4419" max="4419" width="11" style="1" bestFit="1" customWidth="1"/>
    <col min="4420" max="4420" width="9" style="1"/>
    <col min="4421" max="4421" width="7.125" style="1" bestFit="1" customWidth="1"/>
    <col min="4422" max="4422" width="9" style="1"/>
    <col min="4423" max="4423" width="7.125" style="1" bestFit="1" customWidth="1"/>
    <col min="4424" max="4426" width="9" style="1"/>
    <col min="4427" max="4427" width="12.5" style="1" customWidth="1"/>
    <col min="4428" max="4608" width="9" style="1"/>
    <col min="4609" max="4610" width="5.25" style="1" bestFit="1" customWidth="1"/>
    <col min="4611" max="4611" width="9.875" style="1" bestFit="1" customWidth="1"/>
    <col min="4612" max="4612" width="9.5" style="1" bestFit="1" customWidth="1"/>
    <col min="4613" max="4613" width="11.625" style="1" bestFit="1" customWidth="1"/>
    <col min="4614" max="4614" width="11.375" style="1" bestFit="1" customWidth="1"/>
    <col min="4615" max="4616" width="11.375" style="1" customWidth="1"/>
    <col min="4617" max="4617" width="20.5" style="1" bestFit="1" customWidth="1"/>
    <col min="4618" max="4618" width="10.125" style="1" bestFit="1" customWidth="1"/>
    <col min="4619" max="4619" width="13" style="1" bestFit="1" customWidth="1"/>
    <col min="4620" max="4621" width="9" style="1"/>
    <col min="4622" max="4622" width="11" style="1" bestFit="1" customWidth="1"/>
    <col min="4623" max="4625" width="10.5" style="1" bestFit="1" customWidth="1"/>
    <col min="4626" max="4628" width="9.5" style="1" customWidth="1"/>
    <col min="4629" max="4629" width="11.5" style="1" bestFit="1" customWidth="1"/>
    <col min="4630" max="4630" width="9" style="1"/>
    <col min="4631" max="4631" width="13" style="1" bestFit="1" customWidth="1"/>
    <col min="4632" max="4632" width="16.875" style="1" customWidth="1"/>
    <col min="4633" max="4633" width="19.5" style="1" customWidth="1"/>
    <col min="4634" max="4647" width="0" style="1" hidden="1" customWidth="1"/>
    <col min="4648" max="4649" width="11" style="1" bestFit="1" customWidth="1"/>
    <col min="4650" max="4650" width="15.125" style="1" bestFit="1" customWidth="1"/>
    <col min="4651" max="4666" width="0" style="1" hidden="1" customWidth="1"/>
    <col min="4667" max="4667" width="9" style="1"/>
    <col min="4668" max="4668" width="11" style="1" bestFit="1" customWidth="1"/>
    <col min="4669" max="4669" width="15.125" style="1" customWidth="1"/>
    <col min="4670" max="4670" width="20.5" style="1" bestFit="1" customWidth="1"/>
    <col min="4671" max="4673" width="9" style="1"/>
    <col min="4674" max="4674" width="11.125" style="1" bestFit="1" customWidth="1"/>
    <col min="4675" max="4675" width="11" style="1" bestFit="1" customWidth="1"/>
    <col min="4676" max="4676" width="9" style="1"/>
    <col min="4677" max="4677" width="7.125" style="1" bestFit="1" customWidth="1"/>
    <col min="4678" max="4678" width="9" style="1"/>
    <col min="4679" max="4679" width="7.125" style="1" bestFit="1" customWidth="1"/>
    <col min="4680" max="4682" width="9" style="1"/>
    <col min="4683" max="4683" width="12.5" style="1" customWidth="1"/>
    <col min="4684" max="4864" width="9" style="1"/>
    <col min="4865" max="4866" width="5.25" style="1" bestFit="1" customWidth="1"/>
    <col min="4867" max="4867" width="9.875" style="1" bestFit="1" customWidth="1"/>
    <col min="4868" max="4868" width="9.5" style="1" bestFit="1" customWidth="1"/>
    <col min="4869" max="4869" width="11.625" style="1" bestFit="1" customWidth="1"/>
    <col min="4870" max="4870" width="11.375" style="1" bestFit="1" customWidth="1"/>
    <col min="4871" max="4872" width="11.375" style="1" customWidth="1"/>
    <col min="4873" max="4873" width="20.5" style="1" bestFit="1" customWidth="1"/>
    <col min="4874" max="4874" width="10.125" style="1" bestFit="1" customWidth="1"/>
    <col min="4875" max="4875" width="13" style="1" bestFit="1" customWidth="1"/>
    <col min="4876" max="4877" width="9" style="1"/>
    <col min="4878" max="4878" width="11" style="1" bestFit="1" customWidth="1"/>
    <col min="4879" max="4881" width="10.5" style="1" bestFit="1" customWidth="1"/>
    <col min="4882" max="4884" width="9.5" style="1" customWidth="1"/>
    <col min="4885" max="4885" width="11.5" style="1" bestFit="1" customWidth="1"/>
    <col min="4886" max="4886" width="9" style="1"/>
    <col min="4887" max="4887" width="13" style="1" bestFit="1" customWidth="1"/>
    <col min="4888" max="4888" width="16.875" style="1" customWidth="1"/>
    <col min="4889" max="4889" width="19.5" style="1" customWidth="1"/>
    <col min="4890" max="4903" width="0" style="1" hidden="1" customWidth="1"/>
    <col min="4904" max="4905" width="11" style="1" bestFit="1" customWidth="1"/>
    <col min="4906" max="4906" width="15.125" style="1" bestFit="1" customWidth="1"/>
    <col min="4907" max="4922" width="0" style="1" hidden="1" customWidth="1"/>
    <col min="4923" max="4923" width="9" style="1"/>
    <col min="4924" max="4924" width="11" style="1" bestFit="1" customWidth="1"/>
    <col min="4925" max="4925" width="15.125" style="1" customWidth="1"/>
    <col min="4926" max="4926" width="20.5" style="1" bestFit="1" customWidth="1"/>
    <col min="4927" max="4929" width="9" style="1"/>
    <col min="4930" max="4930" width="11.125" style="1" bestFit="1" customWidth="1"/>
    <col min="4931" max="4931" width="11" style="1" bestFit="1" customWidth="1"/>
    <col min="4932" max="4932" width="9" style="1"/>
    <col min="4933" max="4933" width="7.125" style="1" bestFit="1" customWidth="1"/>
    <col min="4934" max="4934" width="9" style="1"/>
    <col min="4935" max="4935" width="7.125" style="1" bestFit="1" customWidth="1"/>
    <col min="4936" max="4938" width="9" style="1"/>
    <col min="4939" max="4939" width="12.5" style="1" customWidth="1"/>
    <col min="4940" max="5120" width="9" style="1"/>
    <col min="5121" max="5122" width="5.25" style="1" bestFit="1" customWidth="1"/>
    <col min="5123" max="5123" width="9.875" style="1" bestFit="1" customWidth="1"/>
    <col min="5124" max="5124" width="9.5" style="1" bestFit="1" customWidth="1"/>
    <col min="5125" max="5125" width="11.625" style="1" bestFit="1" customWidth="1"/>
    <col min="5126" max="5126" width="11.375" style="1" bestFit="1" customWidth="1"/>
    <col min="5127" max="5128" width="11.375" style="1" customWidth="1"/>
    <col min="5129" max="5129" width="20.5" style="1" bestFit="1" customWidth="1"/>
    <col min="5130" max="5130" width="10.125" style="1" bestFit="1" customWidth="1"/>
    <col min="5131" max="5131" width="13" style="1" bestFit="1" customWidth="1"/>
    <col min="5132" max="5133" width="9" style="1"/>
    <col min="5134" max="5134" width="11" style="1" bestFit="1" customWidth="1"/>
    <col min="5135" max="5137" width="10.5" style="1" bestFit="1" customWidth="1"/>
    <col min="5138" max="5140" width="9.5" style="1" customWidth="1"/>
    <col min="5141" max="5141" width="11.5" style="1" bestFit="1" customWidth="1"/>
    <col min="5142" max="5142" width="9" style="1"/>
    <col min="5143" max="5143" width="13" style="1" bestFit="1" customWidth="1"/>
    <col min="5144" max="5144" width="16.875" style="1" customWidth="1"/>
    <col min="5145" max="5145" width="19.5" style="1" customWidth="1"/>
    <col min="5146" max="5159" width="0" style="1" hidden="1" customWidth="1"/>
    <col min="5160" max="5161" width="11" style="1" bestFit="1" customWidth="1"/>
    <col min="5162" max="5162" width="15.125" style="1" bestFit="1" customWidth="1"/>
    <col min="5163" max="5178" width="0" style="1" hidden="1" customWidth="1"/>
    <col min="5179" max="5179" width="9" style="1"/>
    <col min="5180" max="5180" width="11" style="1" bestFit="1" customWidth="1"/>
    <col min="5181" max="5181" width="15.125" style="1" customWidth="1"/>
    <col min="5182" max="5182" width="20.5" style="1" bestFit="1" customWidth="1"/>
    <col min="5183" max="5185" width="9" style="1"/>
    <col min="5186" max="5186" width="11.125" style="1" bestFit="1" customWidth="1"/>
    <col min="5187" max="5187" width="11" style="1" bestFit="1" customWidth="1"/>
    <col min="5188" max="5188" width="9" style="1"/>
    <col min="5189" max="5189" width="7.125" style="1" bestFit="1" customWidth="1"/>
    <col min="5190" max="5190" width="9" style="1"/>
    <col min="5191" max="5191" width="7.125" style="1" bestFit="1" customWidth="1"/>
    <col min="5192" max="5194" width="9" style="1"/>
    <col min="5195" max="5195" width="12.5" style="1" customWidth="1"/>
    <col min="5196" max="5376" width="9" style="1"/>
    <col min="5377" max="5378" width="5.25" style="1" bestFit="1" customWidth="1"/>
    <col min="5379" max="5379" width="9.875" style="1" bestFit="1" customWidth="1"/>
    <col min="5380" max="5380" width="9.5" style="1" bestFit="1" customWidth="1"/>
    <col min="5381" max="5381" width="11.625" style="1" bestFit="1" customWidth="1"/>
    <col min="5382" max="5382" width="11.375" style="1" bestFit="1" customWidth="1"/>
    <col min="5383" max="5384" width="11.375" style="1" customWidth="1"/>
    <col min="5385" max="5385" width="20.5" style="1" bestFit="1" customWidth="1"/>
    <col min="5386" max="5386" width="10.125" style="1" bestFit="1" customWidth="1"/>
    <col min="5387" max="5387" width="13" style="1" bestFit="1" customWidth="1"/>
    <col min="5388" max="5389" width="9" style="1"/>
    <col min="5390" max="5390" width="11" style="1" bestFit="1" customWidth="1"/>
    <col min="5391" max="5393" width="10.5" style="1" bestFit="1" customWidth="1"/>
    <col min="5394" max="5396" width="9.5" style="1" customWidth="1"/>
    <col min="5397" max="5397" width="11.5" style="1" bestFit="1" customWidth="1"/>
    <col min="5398" max="5398" width="9" style="1"/>
    <col min="5399" max="5399" width="13" style="1" bestFit="1" customWidth="1"/>
    <col min="5400" max="5400" width="16.875" style="1" customWidth="1"/>
    <col min="5401" max="5401" width="19.5" style="1" customWidth="1"/>
    <col min="5402" max="5415" width="0" style="1" hidden="1" customWidth="1"/>
    <col min="5416" max="5417" width="11" style="1" bestFit="1" customWidth="1"/>
    <col min="5418" max="5418" width="15.125" style="1" bestFit="1" customWidth="1"/>
    <col min="5419" max="5434" width="0" style="1" hidden="1" customWidth="1"/>
    <col min="5435" max="5435" width="9" style="1"/>
    <col min="5436" max="5436" width="11" style="1" bestFit="1" customWidth="1"/>
    <col min="5437" max="5437" width="15.125" style="1" customWidth="1"/>
    <col min="5438" max="5438" width="20.5" style="1" bestFit="1" customWidth="1"/>
    <col min="5439" max="5441" width="9" style="1"/>
    <col min="5442" max="5442" width="11.125" style="1" bestFit="1" customWidth="1"/>
    <col min="5443" max="5443" width="11" style="1" bestFit="1" customWidth="1"/>
    <col min="5444" max="5444" width="9" style="1"/>
    <col min="5445" max="5445" width="7.125" style="1" bestFit="1" customWidth="1"/>
    <col min="5446" max="5446" width="9" style="1"/>
    <col min="5447" max="5447" width="7.125" style="1" bestFit="1" customWidth="1"/>
    <col min="5448" max="5450" width="9" style="1"/>
    <col min="5451" max="5451" width="12.5" style="1" customWidth="1"/>
    <col min="5452" max="5632" width="9" style="1"/>
    <col min="5633" max="5634" width="5.25" style="1" bestFit="1" customWidth="1"/>
    <col min="5635" max="5635" width="9.875" style="1" bestFit="1" customWidth="1"/>
    <col min="5636" max="5636" width="9.5" style="1" bestFit="1" customWidth="1"/>
    <col min="5637" max="5637" width="11.625" style="1" bestFit="1" customWidth="1"/>
    <col min="5638" max="5638" width="11.375" style="1" bestFit="1" customWidth="1"/>
    <col min="5639" max="5640" width="11.375" style="1" customWidth="1"/>
    <col min="5641" max="5641" width="20.5" style="1" bestFit="1" customWidth="1"/>
    <col min="5642" max="5642" width="10.125" style="1" bestFit="1" customWidth="1"/>
    <col min="5643" max="5643" width="13" style="1" bestFit="1" customWidth="1"/>
    <col min="5644" max="5645" width="9" style="1"/>
    <col min="5646" max="5646" width="11" style="1" bestFit="1" customWidth="1"/>
    <col min="5647" max="5649" width="10.5" style="1" bestFit="1" customWidth="1"/>
    <col min="5650" max="5652" width="9.5" style="1" customWidth="1"/>
    <col min="5653" max="5653" width="11.5" style="1" bestFit="1" customWidth="1"/>
    <col min="5654" max="5654" width="9" style="1"/>
    <col min="5655" max="5655" width="13" style="1" bestFit="1" customWidth="1"/>
    <col min="5656" max="5656" width="16.875" style="1" customWidth="1"/>
    <col min="5657" max="5657" width="19.5" style="1" customWidth="1"/>
    <col min="5658" max="5671" width="0" style="1" hidden="1" customWidth="1"/>
    <col min="5672" max="5673" width="11" style="1" bestFit="1" customWidth="1"/>
    <col min="5674" max="5674" width="15.125" style="1" bestFit="1" customWidth="1"/>
    <col min="5675" max="5690" width="0" style="1" hidden="1" customWidth="1"/>
    <col min="5691" max="5691" width="9" style="1"/>
    <col min="5692" max="5692" width="11" style="1" bestFit="1" customWidth="1"/>
    <col min="5693" max="5693" width="15.125" style="1" customWidth="1"/>
    <col min="5694" max="5694" width="20.5" style="1" bestFit="1" customWidth="1"/>
    <col min="5695" max="5697" width="9" style="1"/>
    <col min="5698" max="5698" width="11.125" style="1" bestFit="1" customWidth="1"/>
    <col min="5699" max="5699" width="11" style="1" bestFit="1" customWidth="1"/>
    <col min="5700" max="5700" width="9" style="1"/>
    <col min="5701" max="5701" width="7.125" style="1" bestFit="1" customWidth="1"/>
    <col min="5702" max="5702" width="9" style="1"/>
    <col min="5703" max="5703" width="7.125" style="1" bestFit="1" customWidth="1"/>
    <col min="5704" max="5706" width="9" style="1"/>
    <col min="5707" max="5707" width="12.5" style="1" customWidth="1"/>
    <col min="5708" max="5888" width="9" style="1"/>
    <col min="5889" max="5890" width="5.25" style="1" bestFit="1" customWidth="1"/>
    <col min="5891" max="5891" width="9.875" style="1" bestFit="1" customWidth="1"/>
    <col min="5892" max="5892" width="9.5" style="1" bestFit="1" customWidth="1"/>
    <col min="5893" max="5893" width="11.625" style="1" bestFit="1" customWidth="1"/>
    <col min="5894" max="5894" width="11.375" style="1" bestFit="1" customWidth="1"/>
    <col min="5895" max="5896" width="11.375" style="1" customWidth="1"/>
    <col min="5897" max="5897" width="20.5" style="1" bestFit="1" customWidth="1"/>
    <col min="5898" max="5898" width="10.125" style="1" bestFit="1" customWidth="1"/>
    <col min="5899" max="5899" width="13" style="1" bestFit="1" customWidth="1"/>
    <col min="5900" max="5901" width="9" style="1"/>
    <col min="5902" max="5902" width="11" style="1" bestFit="1" customWidth="1"/>
    <col min="5903" max="5905" width="10.5" style="1" bestFit="1" customWidth="1"/>
    <col min="5906" max="5908" width="9.5" style="1" customWidth="1"/>
    <col min="5909" max="5909" width="11.5" style="1" bestFit="1" customWidth="1"/>
    <col min="5910" max="5910" width="9" style="1"/>
    <col min="5911" max="5911" width="13" style="1" bestFit="1" customWidth="1"/>
    <col min="5912" max="5912" width="16.875" style="1" customWidth="1"/>
    <col min="5913" max="5913" width="19.5" style="1" customWidth="1"/>
    <col min="5914" max="5927" width="0" style="1" hidden="1" customWidth="1"/>
    <col min="5928" max="5929" width="11" style="1" bestFit="1" customWidth="1"/>
    <col min="5930" max="5930" width="15.125" style="1" bestFit="1" customWidth="1"/>
    <col min="5931" max="5946" width="0" style="1" hidden="1" customWidth="1"/>
    <col min="5947" max="5947" width="9" style="1"/>
    <col min="5948" max="5948" width="11" style="1" bestFit="1" customWidth="1"/>
    <col min="5949" max="5949" width="15.125" style="1" customWidth="1"/>
    <col min="5950" max="5950" width="20.5" style="1" bestFit="1" customWidth="1"/>
    <col min="5951" max="5953" width="9" style="1"/>
    <col min="5954" max="5954" width="11.125" style="1" bestFit="1" customWidth="1"/>
    <col min="5955" max="5955" width="11" style="1" bestFit="1" customWidth="1"/>
    <col min="5956" max="5956" width="9" style="1"/>
    <col min="5957" max="5957" width="7.125" style="1" bestFit="1" customWidth="1"/>
    <col min="5958" max="5958" width="9" style="1"/>
    <col min="5959" max="5959" width="7.125" style="1" bestFit="1" customWidth="1"/>
    <col min="5960" max="5962" width="9" style="1"/>
    <col min="5963" max="5963" width="12.5" style="1" customWidth="1"/>
    <col min="5964" max="6144" width="9" style="1"/>
    <col min="6145" max="6146" width="5.25" style="1" bestFit="1" customWidth="1"/>
    <col min="6147" max="6147" width="9.875" style="1" bestFit="1" customWidth="1"/>
    <col min="6148" max="6148" width="9.5" style="1" bestFit="1" customWidth="1"/>
    <col min="6149" max="6149" width="11.625" style="1" bestFit="1" customWidth="1"/>
    <col min="6150" max="6150" width="11.375" style="1" bestFit="1" customWidth="1"/>
    <col min="6151" max="6152" width="11.375" style="1" customWidth="1"/>
    <col min="6153" max="6153" width="20.5" style="1" bestFit="1" customWidth="1"/>
    <col min="6154" max="6154" width="10.125" style="1" bestFit="1" customWidth="1"/>
    <col min="6155" max="6155" width="13" style="1" bestFit="1" customWidth="1"/>
    <col min="6156" max="6157" width="9" style="1"/>
    <col min="6158" max="6158" width="11" style="1" bestFit="1" customWidth="1"/>
    <col min="6159" max="6161" width="10.5" style="1" bestFit="1" customWidth="1"/>
    <col min="6162" max="6164" width="9.5" style="1" customWidth="1"/>
    <col min="6165" max="6165" width="11.5" style="1" bestFit="1" customWidth="1"/>
    <col min="6166" max="6166" width="9" style="1"/>
    <col min="6167" max="6167" width="13" style="1" bestFit="1" customWidth="1"/>
    <col min="6168" max="6168" width="16.875" style="1" customWidth="1"/>
    <col min="6169" max="6169" width="19.5" style="1" customWidth="1"/>
    <col min="6170" max="6183" width="0" style="1" hidden="1" customWidth="1"/>
    <col min="6184" max="6185" width="11" style="1" bestFit="1" customWidth="1"/>
    <col min="6186" max="6186" width="15.125" style="1" bestFit="1" customWidth="1"/>
    <col min="6187" max="6202" width="0" style="1" hidden="1" customWidth="1"/>
    <col min="6203" max="6203" width="9" style="1"/>
    <col min="6204" max="6204" width="11" style="1" bestFit="1" customWidth="1"/>
    <col min="6205" max="6205" width="15.125" style="1" customWidth="1"/>
    <col min="6206" max="6206" width="20.5" style="1" bestFit="1" customWidth="1"/>
    <col min="6207" max="6209" width="9" style="1"/>
    <col min="6210" max="6210" width="11.125" style="1" bestFit="1" customWidth="1"/>
    <col min="6211" max="6211" width="11" style="1" bestFit="1" customWidth="1"/>
    <col min="6212" max="6212" width="9" style="1"/>
    <col min="6213" max="6213" width="7.125" style="1" bestFit="1" customWidth="1"/>
    <col min="6214" max="6214" width="9" style="1"/>
    <col min="6215" max="6215" width="7.125" style="1" bestFit="1" customWidth="1"/>
    <col min="6216" max="6218" width="9" style="1"/>
    <col min="6219" max="6219" width="12.5" style="1" customWidth="1"/>
    <col min="6220" max="6400" width="9" style="1"/>
    <col min="6401" max="6402" width="5.25" style="1" bestFit="1" customWidth="1"/>
    <col min="6403" max="6403" width="9.875" style="1" bestFit="1" customWidth="1"/>
    <col min="6404" max="6404" width="9.5" style="1" bestFit="1" customWidth="1"/>
    <col min="6405" max="6405" width="11.625" style="1" bestFit="1" customWidth="1"/>
    <col min="6406" max="6406" width="11.375" style="1" bestFit="1" customWidth="1"/>
    <col min="6407" max="6408" width="11.375" style="1" customWidth="1"/>
    <col min="6409" max="6409" width="20.5" style="1" bestFit="1" customWidth="1"/>
    <col min="6410" max="6410" width="10.125" style="1" bestFit="1" customWidth="1"/>
    <col min="6411" max="6411" width="13" style="1" bestFit="1" customWidth="1"/>
    <col min="6412" max="6413" width="9" style="1"/>
    <col min="6414" max="6414" width="11" style="1" bestFit="1" customWidth="1"/>
    <col min="6415" max="6417" width="10.5" style="1" bestFit="1" customWidth="1"/>
    <col min="6418" max="6420" width="9.5" style="1" customWidth="1"/>
    <col min="6421" max="6421" width="11.5" style="1" bestFit="1" customWidth="1"/>
    <col min="6422" max="6422" width="9" style="1"/>
    <col min="6423" max="6423" width="13" style="1" bestFit="1" customWidth="1"/>
    <col min="6424" max="6424" width="16.875" style="1" customWidth="1"/>
    <col min="6425" max="6425" width="19.5" style="1" customWidth="1"/>
    <col min="6426" max="6439" width="0" style="1" hidden="1" customWidth="1"/>
    <col min="6440" max="6441" width="11" style="1" bestFit="1" customWidth="1"/>
    <col min="6442" max="6442" width="15.125" style="1" bestFit="1" customWidth="1"/>
    <col min="6443" max="6458" width="0" style="1" hidden="1" customWidth="1"/>
    <col min="6459" max="6459" width="9" style="1"/>
    <col min="6460" max="6460" width="11" style="1" bestFit="1" customWidth="1"/>
    <col min="6461" max="6461" width="15.125" style="1" customWidth="1"/>
    <col min="6462" max="6462" width="20.5" style="1" bestFit="1" customWidth="1"/>
    <col min="6463" max="6465" width="9" style="1"/>
    <col min="6466" max="6466" width="11.125" style="1" bestFit="1" customWidth="1"/>
    <col min="6467" max="6467" width="11" style="1" bestFit="1" customWidth="1"/>
    <col min="6468" max="6468" width="9" style="1"/>
    <col min="6469" max="6469" width="7.125" style="1" bestFit="1" customWidth="1"/>
    <col min="6470" max="6470" width="9" style="1"/>
    <col min="6471" max="6471" width="7.125" style="1" bestFit="1" customWidth="1"/>
    <col min="6472" max="6474" width="9" style="1"/>
    <col min="6475" max="6475" width="12.5" style="1" customWidth="1"/>
    <col min="6476" max="6656" width="9" style="1"/>
    <col min="6657" max="6658" width="5.25" style="1" bestFit="1" customWidth="1"/>
    <col min="6659" max="6659" width="9.875" style="1" bestFit="1" customWidth="1"/>
    <col min="6660" max="6660" width="9.5" style="1" bestFit="1" customWidth="1"/>
    <col min="6661" max="6661" width="11.625" style="1" bestFit="1" customWidth="1"/>
    <col min="6662" max="6662" width="11.375" style="1" bestFit="1" customWidth="1"/>
    <col min="6663" max="6664" width="11.375" style="1" customWidth="1"/>
    <col min="6665" max="6665" width="20.5" style="1" bestFit="1" customWidth="1"/>
    <col min="6666" max="6666" width="10.125" style="1" bestFit="1" customWidth="1"/>
    <col min="6667" max="6667" width="13" style="1" bestFit="1" customWidth="1"/>
    <col min="6668" max="6669" width="9" style="1"/>
    <col min="6670" max="6670" width="11" style="1" bestFit="1" customWidth="1"/>
    <col min="6671" max="6673" width="10.5" style="1" bestFit="1" customWidth="1"/>
    <col min="6674" max="6676" width="9.5" style="1" customWidth="1"/>
    <col min="6677" max="6677" width="11.5" style="1" bestFit="1" customWidth="1"/>
    <col min="6678" max="6678" width="9" style="1"/>
    <col min="6679" max="6679" width="13" style="1" bestFit="1" customWidth="1"/>
    <col min="6680" max="6680" width="16.875" style="1" customWidth="1"/>
    <col min="6681" max="6681" width="19.5" style="1" customWidth="1"/>
    <col min="6682" max="6695" width="0" style="1" hidden="1" customWidth="1"/>
    <col min="6696" max="6697" width="11" style="1" bestFit="1" customWidth="1"/>
    <col min="6698" max="6698" width="15.125" style="1" bestFit="1" customWidth="1"/>
    <col min="6699" max="6714" width="0" style="1" hidden="1" customWidth="1"/>
    <col min="6715" max="6715" width="9" style="1"/>
    <col min="6716" max="6716" width="11" style="1" bestFit="1" customWidth="1"/>
    <col min="6717" max="6717" width="15.125" style="1" customWidth="1"/>
    <col min="6718" max="6718" width="20.5" style="1" bestFit="1" customWidth="1"/>
    <col min="6719" max="6721" width="9" style="1"/>
    <col min="6722" max="6722" width="11.125" style="1" bestFit="1" customWidth="1"/>
    <col min="6723" max="6723" width="11" style="1" bestFit="1" customWidth="1"/>
    <col min="6724" max="6724" width="9" style="1"/>
    <col min="6725" max="6725" width="7.125" style="1" bestFit="1" customWidth="1"/>
    <col min="6726" max="6726" width="9" style="1"/>
    <col min="6727" max="6727" width="7.125" style="1" bestFit="1" customWidth="1"/>
    <col min="6728" max="6730" width="9" style="1"/>
    <col min="6731" max="6731" width="12.5" style="1" customWidth="1"/>
    <col min="6732" max="6912" width="9" style="1"/>
    <col min="6913" max="6914" width="5.25" style="1" bestFit="1" customWidth="1"/>
    <col min="6915" max="6915" width="9.875" style="1" bestFit="1" customWidth="1"/>
    <col min="6916" max="6916" width="9.5" style="1" bestFit="1" customWidth="1"/>
    <col min="6917" max="6917" width="11.625" style="1" bestFit="1" customWidth="1"/>
    <col min="6918" max="6918" width="11.375" style="1" bestFit="1" customWidth="1"/>
    <col min="6919" max="6920" width="11.375" style="1" customWidth="1"/>
    <col min="6921" max="6921" width="20.5" style="1" bestFit="1" customWidth="1"/>
    <col min="6922" max="6922" width="10.125" style="1" bestFit="1" customWidth="1"/>
    <col min="6923" max="6923" width="13" style="1" bestFit="1" customWidth="1"/>
    <col min="6924" max="6925" width="9" style="1"/>
    <col min="6926" max="6926" width="11" style="1" bestFit="1" customWidth="1"/>
    <col min="6927" max="6929" width="10.5" style="1" bestFit="1" customWidth="1"/>
    <col min="6930" max="6932" width="9.5" style="1" customWidth="1"/>
    <col min="6933" max="6933" width="11.5" style="1" bestFit="1" customWidth="1"/>
    <col min="6934" max="6934" width="9" style="1"/>
    <col min="6935" max="6935" width="13" style="1" bestFit="1" customWidth="1"/>
    <col min="6936" max="6936" width="16.875" style="1" customWidth="1"/>
    <col min="6937" max="6937" width="19.5" style="1" customWidth="1"/>
    <col min="6938" max="6951" width="0" style="1" hidden="1" customWidth="1"/>
    <col min="6952" max="6953" width="11" style="1" bestFit="1" customWidth="1"/>
    <col min="6954" max="6954" width="15.125" style="1" bestFit="1" customWidth="1"/>
    <col min="6955" max="6970" width="0" style="1" hidden="1" customWidth="1"/>
    <col min="6971" max="6971" width="9" style="1"/>
    <col min="6972" max="6972" width="11" style="1" bestFit="1" customWidth="1"/>
    <col min="6973" max="6973" width="15.125" style="1" customWidth="1"/>
    <col min="6974" max="6974" width="20.5" style="1" bestFit="1" customWidth="1"/>
    <col min="6975" max="6977" width="9" style="1"/>
    <col min="6978" max="6978" width="11.125" style="1" bestFit="1" customWidth="1"/>
    <col min="6979" max="6979" width="11" style="1" bestFit="1" customWidth="1"/>
    <col min="6980" max="6980" width="9" style="1"/>
    <col min="6981" max="6981" width="7.125" style="1" bestFit="1" customWidth="1"/>
    <col min="6982" max="6982" width="9" style="1"/>
    <col min="6983" max="6983" width="7.125" style="1" bestFit="1" customWidth="1"/>
    <col min="6984" max="6986" width="9" style="1"/>
    <col min="6987" max="6987" width="12.5" style="1" customWidth="1"/>
    <col min="6988" max="7168" width="9" style="1"/>
    <col min="7169" max="7170" width="5.25" style="1" bestFit="1" customWidth="1"/>
    <col min="7171" max="7171" width="9.875" style="1" bestFit="1" customWidth="1"/>
    <col min="7172" max="7172" width="9.5" style="1" bestFit="1" customWidth="1"/>
    <col min="7173" max="7173" width="11.625" style="1" bestFit="1" customWidth="1"/>
    <col min="7174" max="7174" width="11.375" style="1" bestFit="1" customWidth="1"/>
    <col min="7175" max="7176" width="11.375" style="1" customWidth="1"/>
    <col min="7177" max="7177" width="20.5" style="1" bestFit="1" customWidth="1"/>
    <col min="7178" max="7178" width="10.125" style="1" bestFit="1" customWidth="1"/>
    <col min="7179" max="7179" width="13" style="1" bestFit="1" customWidth="1"/>
    <col min="7180" max="7181" width="9" style="1"/>
    <col min="7182" max="7182" width="11" style="1" bestFit="1" customWidth="1"/>
    <col min="7183" max="7185" width="10.5" style="1" bestFit="1" customWidth="1"/>
    <col min="7186" max="7188" width="9.5" style="1" customWidth="1"/>
    <col min="7189" max="7189" width="11.5" style="1" bestFit="1" customWidth="1"/>
    <col min="7190" max="7190" width="9" style="1"/>
    <col min="7191" max="7191" width="13" style="1" bestFit="1" customWidth="1"/>
    <col min="7192" max="7192" width="16.875" style="1" customWidth="1"/>
    <col min="7193" max="7193" width="19.5" style="1" customWidth="1"/>
    <col min="7194" max="7207" width="0" style="1" hidden="1" customWidth="1"/>
    <col min="7208" max="7209" width="11" style="1" bestFit="1" customWidth="1"/>
    <col min="7210" max="7210" width="15.125" style="1" bestFit="1" customWidth="1"/>
    <col min="7211" max="7226" width="0" style="1" hidden="1" customWidth="1"/>
    <col min="7227" max="7227" width="9" style="1"/>
    <col min="7228" max="7228" width="11" style="1" bestFit="1" customWidth="1"/>
    <col min="7229" max="7229" width="15.125" style="1" customWidth="1"/>
    <col min="7230" max="7230" width="20.5" style="1" bestFit="1" customWidth="1"/>
    <col min="7231" max="7233" width="9" style="1"/>
    <col min="7234" max="7234" width="11.125" style="1" bestFit="1" customWidth="1"/>
    <col min="7235" max="7235" width="11" style="1" bestFit="1" customWidth="1"/>
    <col min="7236" max="7236" width="9" style="1"/>
    <col min="7237" max="7237" width="7.125" style="1" bestFit="1" customWidth="1"/>
    <col min="7238" max="7238" width="9" style="1"/>
    <col min="7239" max="7239" width="7.125" style="1" bestFit="1" customWidth="1"/>
    <col min="7240" max="7242" width="9" style="1"/>
    <col min="7243" max="7243" width="12.5" style="1" customWidth="1"/>
    <col min="7244" max="7424" width="9" style="1"/>
    <col min="7425" max="7426" width="5.25" style="1" bestFit="1" customWidth="1"/>
    <col min="7427" max="7427" width="9.875" style="1" bestFit="1" customWidth="1"/>
    <col min="7428" max="7428" width="9.5" style="1" bestFit="1" customWidth="1"/>
    <col min="7429" max="7429" width="11.625" style="1" bestFit="1" customWidth="1"/>
    <col min="7430" max="7430" width="11.375" style="1" bestFit="1" customWidth="1"/>
    <col min="7431" max="7432" width="11.375" style="1" customWidth="1"/>
    <col min="7433" max="7433" width="20.5" style="1" bestFit="1" customWidth="1"/>
    <col min="7434" max="7434" width="10.125" style="1" bestFit="1" customWidth="1"/>
    <col min="7435" max="7435" width="13" style="1" bestFit="1" customWidth="1"/>
    <col min="7436" max="7437" width="9" style="1"/>
    <col min="7438" max="7438" width="11" style="1" bestFit="1" customWidth="1"/>
    <col min="7439" max="7441" width="10.5" style="1" bestFit="1" customWidth="1"/>
    <col min="7442" max="7444" width="9.5" style="1" customWidth="1"/>
    <col min="7445" max="7445" width="11.5" style="1" bestFit="1" customWidth="1"/>
    <col min="7446" max="7446" width="9" style="1"/>
    <col min="7447" max="7447" width="13" style="1" bestFit="1" customWidth="1"/>
    <col min="7448" max="7448" width="16.875" style="1" customWidth="1"/>
    <col min="7449" max="7449" width="19.5" style="1" customWidth="1"/>
    <col min="7450" max="7463" width="0" style="1" hidden="1" customWidth="1"/>
    <col min="7464" max="7465" width="11" style="1" bestFit="1" customWidth="1"/>
    <col min="7466" max="7466" width="15.125" style="1" bestFit="1" customWidth="1"/>
    <col min="7467" max="7482" width="0" style="1" hidden="1" customWidth="1"/>
    <col min="7483" max="7483" width="9" style="1"/>
    <col min="7484" max="7484" width="11" style="1" bestFit="1" customWidth="1"/>
    <col min="7485" max="7485" width="15.125" style="1" customWidth="1"/>
    <col min="7486" max="7486" width="20.5" style="1" bestFit="1" customWidth="1"/>
    <col min="7487" max="7489" width="9" style="1"/>
    <col min="7490" max="7490" width="11.125" style="1" bestFit="1" customWidth="1"/>
    <col min="7491" max="7491" width="11" style="1" bestFit="1" customWidth="1"/>
    <col min="7492" max="7492" width="9" style="1"/>
    <col min="7493" max="7493" width="7.125" style="1" bestFit="1" customWidth="1"/>
    <col min="7494" max="7494" width="9" style="1"/>
    <col min="7495" max="7495" width="7.125" style="1" bestFit="1" customWidth="1"/>
    <col min="7496" max="7498" width="9" style="1"/>
    <col min="7499" max="7499" width="12.5" style="1" customWidth="1"/>
    <col min="7500" max="7680" width="9" style="1"/>
    <col min="7681" max="7682" width="5.25" style="1" bestFit="1" customWidth="1"/>
    <col min="7683" max="7683" width="9.875" style="1" bestFit="1" customWidth="1"/>
    <col min="7684" max="7684" width="9.5" style="1" bestFit="1" customWidth="1"/>
    <col min="7685" max="7685" width="11.625" style="1" bestFit="1" customWidth="1"/>
    <col min="7686" max="7686" width="11.375" style="1" bestFit="1" customWidth="1"/>
    <col min="7687" max="7688" width="11.375" style="1" customWidth="1"/>
    <col min="7689" max="7689" width="20.5" style="1" bestFit="1" customWidth="1"/>
    <col min="7690" max="7690" width="10.125" style="1" bestFit="1" customWidth="1"/>
    <col min="7691" max="7691" width="13" style="1" bestFit="1" customWidth="1"/>
    <col min="7692" max="7693" width="9" style="1"/>
    <col min="7694" max="7694" width="11" style="1" bestFit="1" customWidth="1"/>
    <col min="7695" max="7697" width="10.5" style="1" bestFit="1" customWidth="1"/>
    <col min="7698" max="7700" width="9.5" style="1" customWidth="1"/>
    <col min="7701" max="7701" width="11.5" style="1" bestFit="1" customWidth="1"/>
    <col min="7702" max="7702" width="9" style="1"/>
    <col min="7703" max="7703" width="13" style="1" bestFit="1" customWidth="1"/>
    <col min="7704" max="7704" width="16.875" style="1" customWidth="1"/>
    <col min="7705" max="7705" width="19.5" style="1" customWidth="1"/>
    <col min="7706" max="7719" width="0" style="1" hidden="1" customWidth="1"/>
    <col min="7720" max="7721" width="11" style="1" bestFit="1" customWidth="1"/>
    <col min="7722" max="7722" width="15.125" style="1" bestFit="1" customWidth="1"/>
    <col min="7723" max="7738" width="0" style="1" hidden="1" customWidth="1"/>
    <col min="7739" max="7739" width="9" style="1"/>
    <col min="7740" max="7740" width="11" style="1" bestFit="1" customWidth="1"/>
    <col min="7741" max="7741" width="15.125" style="1" customWidth="1"/>
    <col min="7742" max="7742" width="20.5" style="1" bestFit="1" customWidth="1"/>
    <col min="7743" max="7745" width="9" style="1"/>
    <col min="7746" max="7746" width="11.125" style="1" bestFit="1" customWidth="1"/>
    <col min="7747" max="7747" width="11" style="1" bestFit="1" customWidth="1"/>
    <col min="7748" max="7748" width="9" style="1"/>
    <col min="7749" max="7749" width="7.125" style="1" bestFit="1" customWidth="1"/>
    <col min="7750" max="7750" width="9" style="1"/>
    <col min="7751" max="7751" width="7.125" style="1" bestFit="1" customWidth="1"/>
    <col min="7752" max="7754" width="9" style="1"/>
    <col min="7755" max="7755" width="12.5" style="1" customWidth="1"/>
    <col min="7756" max="7936" width="9" style="1"/>
    <col min="7937" max="7938" width="5.25" style="1" bestFit="1" customWidth="1"/>
    <col min="7939" max="7939" width="9.875" style="1" bestFit="1" customWidth="1"/>
    <col min="7940" max="7940" width="9.5" style="1" bestFit="1" customWidth="1"/>
    <col min="7941" max="7941" width="11.625" style="1" bestFit="1" customWidth="1"/>
    <col min="7942" max="7942" width="11.375" style="1" bestFit="1" customWidth="1"/>
    <col min="7943" max="7944" width="11.375" style="1" customWidth="1"/>
    <col min="7945" max="7945" width="20.5" style="1" bestFit="1" customWidth="1"/>
    <col min="7946" max="7946" width="10.125" style="1" bestFit="1" customWidth="1"/>
    <col min="7947" max="7947" width="13" style="1" bestFit="1" customWidth="1"/>
    <col min="7948" max="7949" width="9" style="1"/>
    <col min="7950" max="7950" width="11" style="1" bestFit="1" customWidth="1"/>
    <col min="7951" max="7953" width="10.5" style="1" bestFit="1" customWidth="1"/>
    <col min="7954" max="7956" width="9.5" style="1" customWidth="1"/>
    <col min="7957" max="7957" width="11.5" style="1" bestFit="1" customWidth="1"/>
    <col min="7958" max="7958" width="9" style="1"/>
    <col min="7959" max="7959" width="13" style="1" bestFit="1" customWidth="1"/>
    <col min="7960" max="7960" width="16.875" style="1" customWidth="1"/>
    <col min="7961" max="7961" width="19.5" style="1" customWidth="1"/>
    <col min="7962" max="7975" width="0" style="1" hidden="1" customWidth="1"/>
    <col min="7976" max="7977" width="11" style="1" bestFit="1" customWidth="1"/>
    <col min="7978" max="7978" width="15.125" style="1" bestFit="1" customWidth="1"/>
    <col min="7979" max="7994" width="0" style="1" hidden="1" customWidth="1"/>
    <col min="7995" max="7995" width="9" style="1"/>
    <col min="7996" max="7996" width="11" style="1" bestFit="1" customWidth="1"/>
    <col min="7997" max="7997" width="15.125" style="1" customWidth="1"/>
    <col min="7998" max="7998" width="20.5" style="1" bestFit="1" customWidth="1"/>
    <col min="7999" max="8001" width="9" style="1"/>
    <col min="8002" max="8002" width="11.125" style="1" bestFit="1" customWidth="1"/>
    <col min="8003" max="8003" width="11" style="1" bestFit="1" customWidth="1"/>
    <col min="8004" max="8004" width="9" style="1"/>
    <col min="8005" max="8005" width="7.125" style="1" bestFit="1" customWidth="1"/>
    <col min="8006" max="8006" width="9" style="1"/>
    <col min="8007" max="8007" width="7.125" style="1" bestFit="1" customWidth="1"/>
    <col min="8008" max="8010" width="9" style="1"/>
    <col min="8011" max="8011" width="12.5" style="1" customWidth="1"/>
    <col min="8012" max="8192" width="9" style="1"/>
    <col min="8193" max="8194" width="5.25" style="1" bestFit="1" customWidth="1"/>
    <col min="8195" max="8195" width="9.875" style="1" bestFit="1" customWidth="1"/>
    <col min="8196" max="8196" width="9.5" style="1" bestFit="1" customWidth="1"/>
    <col min="8197" max="8197" width="11.625" style="1" bestFit="1" customWidth="1"/>
    <col min="8198" max="8198" width="11.375" style="1" bestFit="1" customWidth="1"/>
    <col min="8199" max="8200" width="11.375" style="1" customWidth="1"/>
    <col min="8201" max="8201" width="20.5" style="1" bestFit="1" customWidth="1"/>
    <col min="8202" max="8202" width="10.125" style="1" bestFit="1" customWidth="1"/>
    <col min="8203" max="8203" width="13" style="1" bestFit="1" customWidth="1"/>
    <col min="8204" max="8205" width="9" style="1"/>
    <col min="8206" max="8206" width="11" style="1" bestFit="1" customWidth="1"/>
    <col min="8207" max="8209" width="10.5" style="1" bestFit="1" customWidth="1"/>
    <col min="8210" max="8212" width="9.5" style="1" customWidth="1"/>
    <col min="8213" max="8213" width="11.5" style="1" bestFit="1" customWidth="1"/>
    <col min="8214" max="8214" width="9" style="1"/>
    <col min="8215" max="8215" width="13" style="1" bestFit="1" customWidth="1"/>
    <col min="8216" max="8216" width="16.875" style="1" customWidth="1"/>
    <col min="8217" max="8217" width="19.5" style="1" customWidth="1"/>
    <col min="8218" max="8231" width="0" style="1" hidden="1" customWidth="1"/>
    <col min="8232" max="8233" width="11" style="1" bestFit="1" customWidth="1"/>
    <col min="8234" max="8234" width="15.125" style="1" bestFit="1" customWidth="1"/>
    <col min="8235" max="8250" width="0" style="1" hidden="1" customWidth="1"/>
    <col min="8251" max="8251" width="9" style="1"/>
    <col min="8252" max="8252" width="11" style="1" bestFit="1" customWidth="1"/>
    <col min="8253" max="8253" width="15.125" style="1" customWidth="1"/>
    <col min="8254" max="8254" width="20.5" style="1" bestFit="1" customWidth="1"/>
    <col min="8255" max="8257" width="9" style="1"/>
    <col min="8258" max="8258" width="11.125" style="1" bestFit="1" customWidth="1"/>
    <col min="8259" max="8259" width="11" style="1" bestFit="1" customWidth="1"/>
    <col min="8260" max="8260" width="9" style="1"/>
    <col min="8261" max="8261" width="7.125" style="1" bestFit="1" customWidth="1"/>
    <col min="8262" max="8262" width="9" style="1"/>
    <col min="8263" max="8263" width="7.125" style="1" bestFit="1" customWidth="1"/>
    <col min="8264" max="8266" width="9" style="1"/>
    <col min="8267" max="8267" width="12.5" style="1" customWidth="1"/>
    <col min="8268" max="8448" width="9" style="1"/>
    <col min="8449" max="8450" width="5.25" style="1" bestFit="1" customWidth="1"/>
    <col min="8451" max="8451" width="9.875" style="1" bestFit="1" customWidth="1"/>
    <col min="8452" max="8452" width="9.5" style="1" bestFit="1" customWidth="1"/>
    <col min="8453" max="8453" width="11.625" style="1" bestFit="1" customWidth="1"/>
    <col min="8454" max="8454" width="11.375" style="1" bestFit="1" customWidth="1"/>
    <col min="8455" max="8456" width="11.375" style="1" customWidth="1"/>
    <col min="8457" max="8457" width="20.5" style="1" bestFit="1" customWidth="1"/>
    <col min="8458" max="8458" width="10.125" style="1" bestFit="1" customWidth="1"/>
    <col min="8459" max="8459" width="13" style="1" bestFit="1" customWidth="1"/>
    <col min="8460" max="8461" width="9" style="1"/>
    <col min="8462" max="8462" width="11" style="1" bestFit="1" customWidth="1"/>
    <col min="8463" max="8465" width="10.5" style="1" bestFit="1" customWidth="1"/>
    <col min="8466" max="8468" width="9.5" style="1" customWidth="1"/>
    <col min="8469" max="8469" width="11.5" style="1" bestFit="1" customWidth="1"/>
    <col min="8470" max="8470" width="9" style="1"/>
    <col min="8471" max="8471" width="13" style="1" bestFit="1" customWidth="1"/>
    <col min="8472" max="8472" width="16.875" style="1" customWidth="1"/>
    <col min="8473" max="8473" width="19.5" style="1" customWidth="1"/>
    <col min="8474" max="8487" width="0" style="1" hidden="1" customWidth="1"/>
    <col min="8488" max="8489" width="11" style="1" bestFit="1" customWidth="1"/>
    <col min="8490" max="8490" width="15.125" style="1" bestFit="1" customWidth="1"/>
    <col min="8491" max="8506" width="0" style="1" hidden="1" customWidth="1"/>
    <col min="8507" max="8507" width="9" style="1"/>
    <col min="8508" max="8508" width="11" style="1" bestFit="1" customWidth="1"/>
    <col min="8509" max="8509" width="15.125" style="1" customWidth="1"/>
    <col min="8510" max="8510" width="20.5" style="1" bestFit="1" customWidth="1"/>
    <col min="8511" max="8513" width="9" style="1"/>
    <col min="8514" max="8514" width="11.125" style="1" bestFit="1" customWidth="1"/>
    <col min="8515" max="8515" width="11" style="1" bestFit="1" customWidth="1"/>
    <col min="8516" max="8516" width="9" style="1"/>
    <col min="8517" max="8517" width="7.125" style="1" bestFit="1" customWidth="1"/>
    <col min="8518" max="8518" width="9" style="1"/>
    <col min="8519" max="8519" width="7.125" style="1" bestFit="1" customWidth="1"/>
    <col min="8520" max="8522" width="9" style="1"/>
    <col min="8523" max="8523" width="12.5" style="1" customWidth="1"/>
    <col min="8524" max="8704" width="9" style="1"/>
    <col min="8705" max="8706" width="5.25" style="1" bestFit="1" customWidth="1"/>
    <col min="8707" max="8707" width="9.875" style="1" bestFit="1" customWidth="1"/>
    <col min="8708" max="8708" width="9.5" style="1" bestFit="1" customWidth="1"/>
    <col min="8709" max="8709" width="11.625" style="1" bestFit="1" customWidth="1"/>
    <col min="8710" max="8710" width="11.375" style="1" bestFit="1" customWidth="1"/>
    <col min="8711" max="8712" width="11.375" style="1" customWidth="1"/>
    <col min="8713" max="8713" width="20.5" style="1" bestFit="1" customWidth="1"/>
    <col min="8714" max="8714" width="10.125" style="1" bestFit="1" customWidth="1"/>
    <col min="8715" max="8715" width="13" style="1" bestFit="1" customWidth="1"/>
    <col min="8716" max="8717" width="9" style="1"/>
    <col min="8718" max="8718" width="11" style="1" bestFit="1" customWidth="1"/>
    <col min="8719" max="8721" width="10.5" style="1" bestFit="1" customWidth="1"/>
    <col min="8722" max="8724" width="9.5" style="1" customWidth="1"/>
    <col min="8725" max="8725" width="11.5" style="1" bestFit="1" customWidth="1"/>
    <col min="8726" max="8726" width="9" style="1"/>
    <col min="8727" max="8727" width="13" style="1" bestFit="1" customWidth="1"/>
    <col min="8728" max="8728" width="16.875" style="1" customWidth="1"/>
    <col min="8729" max="8729" width="19.5" style="1" customWidth="1"/>
    <col min="8730" max="8743" width="0" style="1" hidden="1" customWidth="1"/>
    <col min="8744" max="8745" width="11" style="1" bestFit="1" customWidth="1"/>
    <col min="8746" max="8746" width="15.125" style="1" bestFit="1" customWidth="1"/>
    <col min="8747" max="8762" width="0" style="1" hidden="1" customWidth="1"/>
    <col min="8763" max="8763" width="9" style="1"/>
    <col min="8764" max="8764" width="11" style="1" bestFit="1" customWidth="1"/>
    <col min="8765" max="8765" width="15.125" style="1" customWidth="1"/>
    <col min="8766" max="8766" width="20.5" style="1" bestFit="1" customWidth="1"/>
    <col min="8767" max="8769" width="9" style="1"/>
    <col min="8770" max="8770" width="11.125" style="1" bestFit="1" customWidth="1"/>
    <col min="8771" max="8771" width="11" style="1" bestFit="1" customWidth="1"/>
    <col min="8772" max="8772" width="9" style="1"/>
    <col min="8773" max="8773" width="7.125" style="1" bestFit="1" customWidth="1"/>
    <col min="8774" max="8774" width="9" style="1"/>
    <col min="8775" max="8775" width="7.125" style="1" bestFit="1" customWidth="1"/>
    <col min="8776" max="8778" width="9" style="1"/>
    <col min="8779" max="8779" width="12.5" style="1" customWidth="1"/>
    <col min="8780" max="8960" width="9" style="1"/>
    <col min="8961" max="8962" width="5.25" style="1" bestFit="1" customWidth="1"/>
    <col min="8963" max="8963" width="9.875" style="1" bestFit="1" customWidth="1"/>
    <col min="8964" max="8964" width="9.5" style="1" bestFit="1" customWidth="1"/>
    <col min="8965" max="8965" width="11.625" style="1" bestFit="1" customWidth="1"/>
    <col min="8966" max="8966" width="11.375" style="1" bestFit="1" customWidth="1"/>
    <col min="8967" max="8968" width="11.375" style="1" customWidth="1"/>
    <col min="8969" max="8969" width="20.5" style="1" bestFit="1" customWidth="1"/>
    <col min="8970" max="8970" width="10.125" style="1" bestFit="1" customWidth="1"/>
    <col min="8971" max="8971" width="13" style="1" bestFit="1" customWidth="1"/>
    <col min="8972" max="8973" width="9" style="1"/>
    <col min="8974" max="8974" width="11" style="1" bestFit="1" customWidth="1"/>
    <col min="8975" max="8977" width="10.5" style="1" bestFit="1" customWidth="1"/>
    <col min="8978" max="8980" width="9.5" style="1" customWidth="1"/>
    <col min="8981" max="8981" width="11.5" style="1" bestFit="1" customWidth="1"/>
    <col min="8982" max="8982" width="9" style="1"/>
    <col min="8983" max="8983" width="13" style="1" bestFit="1" customWidth="1"/>
    <col min="8984" max="8984" width="16.875" style="1" customWidth="1"/>
    <col min="8985" max="8985" width="19.5" style="1" customWidth="1"/>
    <col min="8986" max="8999" width="0" style="1" hidden="1" customWidth="1"/>
    <col min="9000" max="9001" width="11" style="1" bestFit="1" customWidth="1"/>
    <col min="9002" max="9002" width="15.125" style="1" bestFit="1" customWidth="1"/>
    <col min="9003" max="9018" width="0" style="1" hidden="1" customWidth="1"/>
    <col min="9019" max="9019" width="9" style="1"/>
    <col min="9020" max="9020" width="11" style="1" bestFit="1" customWidth="1"/>
    <col min="9021" max="9021" width="15.125" style="1" customWidth="1"/>
    <col min="9022" max="9022" width="20.5" style="1" bestFit="1" customWidth="1"/>
    <col min="9023" max="9025" width="9" style="1"/>
    <col min="9026" max="9026" width="11.125" style="1" bestFit="1" customWidth="1"/>
    <col min="9027" max="9027" width="11" style="1" bestFit="1" customWidth="1"/>
    <col min="9028" max="9028" width="9" style="1"/>
    <col min="9029" max="9029" width="7.125" style="1" bestFit="1" customWidth="1"/>
    <col min="9030" max="9030" width="9" style="1"/>
    <col min="9031" max="9031" width="7.125" style="1" bestFit="1" customWidth="1"/>
    <col min="9032" max="9034" width="9" style="1"/>
    <col min="9035" max="9035" width="12.5" style="1" customWidth="1"/>
    <col min="9036" max="9216" width="9" style="1"/>
    <col min="9217" max="9218" width="5.25" style="1" bestFit="1" customWidth="1"/>
    <col min="9219" max="9219" width="9.875" style="1" bestFit="1" customWidth="1"/>
    <col min="9220" max="9220" width="9.5" style="1" bestFit="1" customWidth="1"/>
    <col min="9221" max="9221" width="11.625" style="1" bestFit="1" customWidth="1"/>
    <col min="9222" max="9222" width="11.375" style="1" bestFit="1" customWidth="1"/>
    <col min="9223" max="9224" width="11.375" style="1" customWidth="1"/>
    <col min="9225" max="9225" width="20.5" style="1" bestFit="1" customWidth="1"/>
    <col min="9226" max="9226" width="10.125" style="1" bestFit="1" customWidth="1"/>
    <col min="9227" max="9227" width="13" style="1" bestFit="1" customWidth="1"/>
    <col min="9228" max="9229" width="9" style="1"/>
    <col min="9230" max="9230" width="11" style="1" bestFit="1" customWidth="1"/>
    <col min="9231" max="9233" width="10.5" style="1" bestFit="1" customWidth="1"/>
    <col min="9234" max="9236" width="9.5" style="1" customWidth="1"/>
    <col min="9237" max="9237" width="11.5" style="1" bestFit="1" customWidth="1"/>
    <col min="9238" max="9238" width="9" style="1"/>
    <col min="9239" max="9239" width="13" style="1" bestFit="1" customWidth="1"/>
    <col min="9240" max="9240" width="16.875" style="1" customWidth="1"/>
    <col min="9241" max="9241" width="19.5" style="1" customWidth="1"/>
    <col min="9242" max="9255" width="0" style="1" hidden="1" customWidth="1"/>
    <col min="9256" max="9257" width="11" style="1" bestFit="1" customWidth="1"/>
    <col min="9258" max="9258" width="15.125" style="1" bestFit="1" customWidth="1"/>
    <col min="9259" max="9274" width="0" style="1" hidden="1" customWidth="1"/>
    <col min="9275" max="9275" width="9" style="1"/>
    <col min="9276" max="9276" width="11" style="1" bestFit="1" customWidth="1"/>
    <col min="9277" max="9277" width="15.125" style="1" customWidth="1"/>
    <col min="9278" max="9278" width="20.5" style="1" bestFit="1" customWidth="1"/>
    <col min="9279" max="9281" width="9" style="1"/>
    <col min="9282" max="9282" width="11.125" style="1" bestFit="1" customWidth="1"/>
    <col min="9283" max="9283" width="11" style="1" bestFit="1" customWidth="1"/>
    <col min="9284" max="9284" width="9" style="1"/>
    <col min="9285" max="9285" width="7.125" style="1" bestFit="1" customWidth="1"/>
    <col min="9286" max="9286" width="9" style="1"/>
    <col min="9287" max="9287" width="7.125" style="1" bestFit="1" customWidth="1"/>
    <col min="9288" max="9290" width="9" style="1"/>
    <col min="9291" max="9291" width="12.5" style="1" customWidth="1"/>
    <col min="9292" max="9472" width="9" style="1"/>
    <col min="9473" max="9474" width="5.25" style="1" bestFit="1" customWidth="1"/>
    <col min="9475" max="9475" width="9.875" style="1" bestFit="1" customWidth="1"/>
    <col min="9476" max="9476" width="9.5" style="1" bestFit="1" customWidth="1"/>
    <col min="9477" max="9477" width="11.625" style="1" bestFit="1" customWidth="1"/>
    <col min="9478" max="9478" width="11.375" style="1" bestFit="1" customWidth="1"/>
    <col min="9479" max="9480" width="11.375" style="1" customWidth="1"/>
    <col min="9481" max="9481" width="20.5" style="1" bestFit="1" customWidth="1"/>
    <col min="9482" max="9482" width="10.125" style="1" bestFit="1" customWidth="1"/>
    <col min="9483" max="9483" width="13" style="1" bestFit="1" customWidth="1"/>
    <col min="9484" max="9485" width="9" style="1"/>
    <col min="9486" max="9486" width="11" style="1" bestFit="1" customWidth="1"/>
    <col min="9487" max="9489" width="10.5" style="1" bestFit="1" customWidth="1"/>
    <col min="9490" max="9492" width="9.5" style="1" customWidth="1"/>
    <col min="9493" max="9493" width="11.5" style="1" bestFit="1" customWidth="1"/>
    <col min="9494" max="9494" width="9" style="1"/>
    <col min="9495" max="9495" width="13" style="1" bestFit="1" customWidth="1"/>
    <col min="9496" max="9496" width="16.875" style="1" customWidth="1"/>
    <col min="9497" max="9497" width="19.5" style="1" customWidth="1"/>
    <col min="9498" max="9511" width="0" style="1" hidden="1" customWidth="1"/>
    <col min="9512" max="9513" width="11" style="1" bestFit="1" customWidth="1"/>
    <col min="9514" max="9514" width="15.125" style="1" bestFit="1" customWidth="1"/>
    <col min="9515" max="9530" width="0" style="1" hidden="1" customWidth="1"/>
    <col min="9531" max="9531" width="9" style="1"/>
    <col min="9532" max="9532" width="11" style="1" bestFit="1" customWidth="1"/>
    <col min="9533" max="9533" width="15.125" style="1" customWidth="1"/>
    <col min="9534" max="9534" width="20.5" style="1" bestFit="1" customWidth="1"/>
    <col min="9535" max="9537" width="9" style="1"/>
    <col min="9538" max="9538" width="11.125" style="1" bestFit="1" customWidth="1"/>
    <col min="9539" max="9539" width="11" style="1" bestFit="1" customWidth="1"/>
    <col min="9540" max="9540" width="9" style="1"/>
    <col min="9541" max="9541" width="7.125" style="1" bestFit="1" customWidth="1"/>
    <col min="9542" max="9542" width="9" style="1"/>
    <col min="9543" max="9543" width="7.125" style="1" bestFit="1" customWidth="1"/>
    <col min="9544" max="9546" width="9" style="1"/>
    <col min="9547" max="9547" width="12.5" style="1" customWidth="1"/>
    <col min="9548" max="9728" width="9" style="1"/>
    <col min="9729" max="9730" width="5.25" style="1" bestFit="1" customWidth="1"/>
    <col min="9731" max="9731" width="9.875" style="1" bestFit="1" customWidth="1"/>
    <col min="9732" max="9732" width="9.5" style="1" bestFit="1" customWidth="1"/>
    <col min="9733" max="9733" width="11.625" style="1" bestFit="1" customWidth="1"/>
    <col min="9734" max="9734" width="11.375" style="1" bestFit="1" customWidth="1"/>
    <col min="9735" max="9736" width="11.375" style="1" customWidth="1"/>
    <col min="9737" max="9737" width="20.5" style="1" bestFit="1" customWidth="1"/>
    <col min="9738" max="9738" width="10.125" style="1" bestFit="1" customWidth="1"/>
    <col min="9739" max="9739" width="13" style="1" bestFit="1" customWidth="1"/>
    <col min="9740" max="9741" width="9" style="1"/>
    <col min="9742" max="9742" width="11" style="1" bestFit="1" customWidth="1"/>
    <col min="9743" max="9745" width="10.5" style="1" bestFit="1" customWidth="1"/>
    <col min="9746" max="9748" width="9.5" style="1" customWidth="1"/>
    <col min="9749" max="9749" width="11.5" style="1" bestFit="1" customWidth="1"/>
    <col min="9750" max="9750" width="9" style="1"/>
    <col min="9751" max="9751" width="13" style="1" bestFit="1" customWidth="1"/>
    <col min="9752" max="9752" width="16.875" style="1" customWidth="1"/>
    <col min="9753" max="9753" width="19.5" style="1" customWidth="1"/>
    <col min="9754" max="9767" width="0" style="1" hidden="1" customWidth="1"/>
    <col min="9768" max="9769" width="11" style="1" bestFit="1" customWidth="1"/>
    <col min="9770" max="9770" width="15.125" style="1" bestFit="1" customWidth="1"/>
    <col min="9771" max="9786" width="0" style="1" hidden="1" customWidth="1"/>
    <col min="9787" max="9787" width="9" style="1"/>
    <col min="9788" max="9788" width="11" style="1" bestFit="1" customWidth="1"/>
    <col min="9789" max="9789" width="15.125" style="1" customWidth="1"/>
    <col min="9790" max="9790" width="20.5" style="1" bestFit="1" customWidth="1"/>
    <col min="9791" max="9793" width="9" style="1"/>
    <col min="9794" max="9794" width="11.125" style="1" bestFit="1" customWidth="1"/>
    <col min="9795" max="9795" width="11" style="1" bestFit="1" customWidth="1"/>
    <col min="9796" max="9796" width="9" style="1"/>
    <col min="9797" max="9797" width="7.125" style="1" bestFit="1" customWidth="1"/>
    <col min="9798" max="9798" width="9" style="1"/>
    <col min="9799" max="9799" width="7.125" style="1" bestFit="1" customWidth="1"/>
    <col min="9800" max="9802" width="9" style="1"/>
    <col min="9803" max="9803" width="12.5" style="1" customWidth="1"/>
    <col min="9804" max="9984" width="9" style="1"/>
    <col min="9985" max="9986" width="5.25" style="1" bestFit="1" customWidth="1"/>
    <col min="9987" max="9987" width="9.875" style="1" bestFit="1" customWidth="1"/>
    <col min="9988" max="9988" width="9.5" style="1" bestFit="1" customWidth="1"/>
    <col min="9989" max="9989" width="11.625" style="1" bestFit="1" customWidth="1"/>
    <col min="9990" max="9990" width="11.375" style="1" bestFit="1" customWidth="1"/>
    <col min="9991" max="9992" width="11.375" style="1" customWidth="1"/>
    <col min="9993" max="9993" width="20.5" style="1" bestFit="1" customWidth="1"/>
    <col min="9994" max="9994" width="10.125" style="1" bestFit="1" customWidth="1"/>
    <col min="9995" max="9995" width="13" style="1" bestFit="1" customWidth="1"/>
    <col min="9996" max="9997" width="9" style="1"/>
    <col min="9998" max="9998" width="11" style="1" bestFit="1" customWidth="1"/>
    <col min="9999" max="10001" width="10.5" style="1" bestFit="1" customWidth="1"/>
    <col min="10002" max="10004" width="9.5" style="1" customWidth="1"/>
    <col min="10005" max="10005" width="11.5" style="1" bestFit="1" customWidth="1"/>
    <col min="10006" max="10006" width="9" style="1"/>
    <col min="10007" max="10007" width="13" style="1" bestFit="1" customWidth="1"/>
    <col min="10008" max="10008" width="16.875" style="1" customWidth="1"/>
    <col min="10009" max="10009" width="19.5" style="1" customWidth="1"/>
    <col min="10010" max="10023" width="0" style="1" hidden="1" customWidth="1"/>
    <col min="10024" max="10025" width="11" style="1" bestFit="1" customWidth="1"/>
    <col min="10026" max="10026" width="15.125" style="1" bestFit="1" customWidth="1"/>
    <col min="10027" max="10042" width="0" style="1" hidden="1" customWidth="1"/>
    <col min="10043" max="10043" width="9" style="1"/>
    <col min="10044" max="10044" width="11" style="1" bestFit="1" customWidth="1"/>
    <col min="10045" max="10045" width="15.125" style="1" customWidth="1"/>
    <col min="10046" max="10046" width="20.5" style="1" bestFit="1" customWidth="1"/>
    <col min="10047" max="10049" width="9" style="1"/>
    <col min="10050" max="10050" width="11.125" style="1" bestFit="1" customWidth="1"/>
    <col min="10051" max="10051" width="11" style="1" bestFit="1" customWidth="1"/>
    <col min="10052" max="10052" width="9" style="1"/>
    <col min="10053" max="10053" width="7.125" style="1" bestFit="1" customWidth="1"/>
    <col min="10054" max="10054" width="9" style="1"/>
    <col min="10055" max="10055" width="7.125" style="1" bestFit="1" customWidth="1"/>
    <col min="10056" max="10058" width="9" style="1"/>
    <col min="10059" max="10059" width="12.5" style="1" customWidth="1"/>
    <col min="10060" max="10240" width="9" style="1"/>
    <col min="10241" max="10242" width="5.25" style="1" bestFit="1" customWidth="1"/>
    <col min="10243" max="10243" width="9.875" style="1" bestFit="1" customWidth="1"/>
    <col min="10244" max="10244" width="9.5" style="1" bestFit="1" customWidth="1"/>
    <col min="10245" max="10245" width="11.625" style="1" bestFit="1" customWidth="1"/>
    <col min="10246" max="10246" width="11.375" style="1" bestFit="1" customWidth="1"/>
    <col min="10247" max="10248" width="11.375" style="1" customWidth="1"/>
    <col min="10249" max="10249" width="20.5" style="1" bestFit="1" customWidth="1"/>
    <col min="10250" max="10250" width="10.125" style="1" bestFit="1" customWidth="1"/>
    <col min="10251" max="10251" width="13" style="1" bestFit="1" customWidth="1"/>
    <col min="10252" max="10253" width="9" style="1"/>
    <col min="10254" max="10254" width="11" style="1" bestFit="1" customWidth="1"/>
    <col min="10255" max="10257" width="10.5" style="1" bestFit="1" customWidth="1"/>
    <col min="10258" max="10260" width="9.5" style="1" customWidth="1"/>
    <col min="10261" max="10261" width="11.5" style="1" bestFit="1" customWidth="1"/>
    <col min="10262" max="10262" width="9" style="1"/>
    <col min="10263" max="10263" width="13" style="1" bestFit="1" customWidth="1"/>
    <col min="10264" max="10264" width="16.875" style="1" customWidth="1"/>
    <col min="10265" max="10265" width="19.5" style="1" customWidth="1"/>
    <col min="10266" max="10279" width="0" style="1" hidden="1" customWidth="1"/>
    <col min="10280" max="10281" width="11" style="1" bestFit="1" customWidth="1"/>
    <col min="10282" max="10282" width="15.125" style="1" bestFit="1" customWidth="1"/>
    <col min="10283" max="10298" width="0" style="1" hidden="1" customWidth="1"/>
    <col min="10299" max="10299" width="9" style="1"/>
    <col min="10300" max="10300" width="11" style="1" bestFit="1" customWidth="1"/>
    <col min="10301" max="10301" width="15.125" style="1" customWidth="1"/>
    <col min="10302" max="10302" width="20.5" style="1" bestFit="1" customWidth="1"/>
    <col min="10303" max="10305" width="9" style="1"/>
    <col min="10306" max="10306" width="11.125" style="1" bestFit="1" customWidth="1"/>
    <col min="10307" max="10307" width="11" style="1" bestFit="1" customWidth="1"/>
    <col min="10308" max="10308" width="9" style="1"/>
    <col min="10309" max="10309" width="7.125" style="1" bestFit="1" customWidth="1"/>
    <col min="10310" max="10310" width="9" style="1"/>
    <col min="10311" max="10311" width="7.125" style="1" bestFit="1" customWidth="1"/>
    <col min="10312" max="10314" width="9" style="1"/>
    <col min="10315" max="10315" width="12.5" style="1" customWidth="1"/>
    <col min="10316" max="10496" width="9" style="1"/>
    <col min="10497" max="10498" width="5.25" style="1" bestFit="1" customWidth="1"/>
    <col min="10499" max="10499" width="9.875" style="1" bestFit="1" customWidth="1"/>
    <col min="10500" max="10500" width="9.5" style="1" bestFit="1" customWidth="1"/>
    <col min="10501" max="10501" width="11.625" style="1" bestFit="1" customWidth="1"/>
    <col min="10502" max="10502" width="11.375" style="1" bestFit="1" customWidth="1"/>
    <col min="10503" max="10504" width="11.375" style="1" customWidth="1"/>
    <col min="10505" max="10505" width="20.5" style="1" bestFit="1" customWidth="1"/>
    <col min="10506" max="10506" width="10.125" style="1" bestFit="1" customWidth="1"/>
    <col min="10507" max="10507" width="13" style="1" bestFit="1" customWidth="1"/>
    <col min="10508" max="10509" width="9" style="1"/>
    <col min="10510" max="10510" width="11" style="1" bestFit="1" customWidth="1"/>
    <col min="10511" max="10513" width="10.5" style="1" bestFit="1" customWidth="1"/>
    <col min="10514" max="10516" width="9.5" style="1" customWidth="1"/>
    <col min="10517" max="10517" width="11.5" style="1" bestFit="1" customWidth="1"/>
    <col min="10518" max="10518" width="9" style="1"/>
    <col min="10519" max="10519" width="13" style="1" bestFit="1" customWidth="1"/>
    <col min="10520" max="10520" width="16.875" style="1" customWidth="1"/>
    <col min="10521" max="10521" width="19.5" style="1" customWidth="1"/>
    <col min="10522" max="10535" width="0" style="1" hidden="1" customWidth="1"/>
    <col min="10536" max="10537" width="11" style="1" bestFit="1" customWidth="1"/>
    <col min="10538" max="10538" width="15.125" style="1" bestFit="1" customWidth="1"/>
    <col min="10539" max="10554" width="0" style="1" hidden="1" customWidth="1"/>
    <col min="10555" max="10555" width="9" style="1"/>
    <col min="10556" max="10556" width="11" style="1" bestFit="1" customWidth="1"/>
    <col min="10557" max="10557" width="15.125" style="1" customWidth="1"/>
    <col min="10558" max="10558" width="20.5" style="1" bestFit="1" customWidth="1"/>
    <col min="10559" max="10561" width="9" style="1"/>
    <col min="10562" max="10562" width="11.125" style="1" bestFit="1" customWidth="1"/>
    <col min="10563" max="10563" width="11" style="1" bestFit="1" customWidth="1"/>
    <col min="10564" max="10564" width="9" style="1"/>
    <col min="10565" max="10565" width="7.125" style="1" bestFit="1" customWidth="1"/>
    <col min="10566" max="10566" width="9" style="1"/>
    <col min="10567" max="10567" width="7.125" style="1" bestFit="1" customWidth="1"/>
    <col min="10568" max="10570" width="9" style="1"/>
    <col min="10571" max="10571" width="12.5" style="1" customWidth="1"/>
    <col min="10572" max="10752" width="9" style="1"/>
    <col min="10753" max="10754" width="5.25" style="1" bestFit="1" customWidth="1"/>
    <col min="10755" max="10755" width="9.875" style="1" bestFit="1" customWidth="1"/>
    <col min="10756" max="10756" width="9.5" style="1" bestFit="1" customWidth="1"/>
    <col min="10757" max="10757" width="11.625" style="1" bestFit="1" customWidth="1"/>
    <col min="10758" max="10758" width="11.375" style="1" bestFit="1" customWidth="1"/>
    <col min="10759" max="10760" width="11.375" style="1" customWidth="1"/>
    <col min="10761" max="10761" width="20.5" style="1" bestFit="1" customWidth="1"/>
    <col min="10762" max="10762" width="10.125" style="1" bestFit="1" customWidth="1"/>
    <col min="10763" max="10763" width="13" style="1" bestFit="1" customWidth="1"/>
    <col min="10764" max="10765" width="9" style="1"/>
    <col min="10766" max="10766" width="11" style="1" bestFit="1" customWidth="1"/>
    <col min="10767" max="10769" width="10.5" style="1" bestFit="1" customWidth="1"/>
    <col min="10770" max="10772" width="9.5" style="1" customWidth="1"/>
    <col min="10773" max="10773" width="11.5" style="1" bestFit="1" customWidth="1"/>
    <col min="10774" max="10774" width="9" style="1"/>
    <col min="10775" max="10775" width="13" style="1" bestFit="1" customWidth="1"/>
    <col min="10776" max="10776" width="16.875" style="1" customWidth="1"/>
    <col min="10777" max="10777" width="19.5" style="1" customWidth="1"/>
    <col min="10778" max="10791" width="0" style="1" hidden="1" customWidth="1"/>
    <col min="10792" max="10793" width="11" style="1" bestFit="1" customWidth="1"/>
    <col min="10794" max="10794" width="15.125" style="1" bestFit="1" customWidth="1"/>
    <col min="10795" max="10810" width="0" style="1" hidden="1" customWidth="1"/>
    <col min="10811" max="10811" width="9" style="1"/>
    <col min="10812" max="10812" width="11" style="1" bestFit="1" customWidth="1"/>
    <col min="10813" max="10813" width="15.125" style="1" customWidth="1"/>
    <col min="10814" max="10814" width="20.5" style="1" bestFit="1" customWidth="1"/>
    <col min="10815" max="10817" width="9" style="1"/>
    <col min="10818" max="10818" width="11.125" style="1" bestFit="1" customWidth="1"/>
    <col min="10819" max="10819" width="11" style="1" bestFit="1" customWidth="1"/>
    <col min="10820" max="10820" width="9" style="1"/>
    <col min="10821" max="10821" width="7.125" style="1" bestFit="1" customWidth="1"/>
    <col min="10822" max="10822" width="9" style="1"/>
    <col min="10823" max="10823" width="7.125" style="1" bestFit="1" customWidth="1"/>
    <col min="10824" max="10826" width="9" style="1"/>
    <col min="10827" max="10827" width="12.5" style="1" customWidth="1"/>
    <col min="10828" max="11008" width="9" style="1"/>
    <col min="11009" max="11010" width="5.25" style="1" bestFit="1" customWidth="1"/>
    <col min="11011" max="11011" width="9.875" style="1" bestFit="1" customWidth="1"/>
    <col min="11012" max="11012" width="9.5" style="1" bestFit="1" customWidth="1"/>
    <col min="11013" max="11013" width="11.625" style="1" bestFit="1" customWidth="1"/>
    <col min="11014" max="11014" width="11.375" style="1" bestFit="1" customWidth="1"/>
    <col min="11015" max="11016" width="11.375" style="1" customWidth="1"/>
    <col min="11017" max="11017" width="20.5" style="1" bestFit="1" customWidth="1"/>
    <col min="11018" max="11018" width="10.125" style="1" bestFit="1" customWidth="1"/>
    <col min="11019" max="11019" width="13" style="1" bestFit="1" customWidth="1"/>
    <col min="11020" max="11021" width="9" style="1"/>
    <col min="11022" max="11022" width="11" style="1" bestFit="1" customWidth="1"/>
    <col min="11023" max="11025" width="10.5" style="1" bestFit="1" customWidth="1"/>
    <col min="11026" max="11028" width="9.5" style="1" customWidth="1"/>
    <col min="11029" max="11029" width="11.5" style="1" bestFit="1" customWidth="1"/>
    <col min="11030" max="11030" width="9" style="1"/>
    <col min="11031" max="11031" width="13" style="1" bestFit="1" customWidth="1"/>
    <col min="11032" max="11032" width="16.875" style="1" customWidth="1"/>
    <col min="11033" max="11033" width="19.5" style="1" customWidth="1"/>
    <col min="11034" max="11047" width="0" style="1" hidden="1" customWidth="1"/>
    <col min="11048" max="11049" width="11" style="1" bestFit="1" customWidth="1"/>
    <col min="11050" max="11050" width="15.125" style="1" bestFit="1" customWidth="1"/>
    <col min="11051" max="11066" width="0" style="1" hidden="1" customWidth="1"/>
    <col min="11067" max="11067" width="9" style="1"/>
    <col min="11068" max="11068" width="11" style="1" bestFit="1" customWidth="1"/>
    <col min="11069" max="11069" width="15.125" style="1" customWidth="1"/>
    <col min="11070" max="11070" width="20.5" style="1" bestFit="1" customWidth="1"/>
    <col min="11071" max="11073" width="9" style="1"/>
    <col min="11074" max="11074" width="11.125" style="1" bestFit="1" customWidth="1"/>
    <col min="11075" max="11075" width="11" style="1" bestFit="1" customWidth="1"/>
    <col min="11076" max="11076" width="9" style="1"/>
    <col min="11077" max="11077" width="7.125" style="1" bestFit="1" customWidth="1"/>
    <col min="11078" max="11078" width="9" style="1"/>
    <col min="11079" max="11079" width="7.125" style="1" bestFit="1" customWidth="1"/>
    <col min="11080" max="11082" width="9" style="1"/>
    <col min="11083" max="11083" width="12.5" style="1" customWidth="1"/>
    <col min="11084" max="11264" width="9" style="1"/>
    <col min="11265" max="11266" width="5.25" style="1" bestFit="1" customWidth="1"/>
    <col min="11267" max="11267" width="9.875" style="1" bestFit="1" customWidth="1"/>
    <col min="11268" max="11268" width="9.5" style="1" bestFit="1" customWidth="1"/>
    <col min="11269" max="11269" width="11.625" style="1" bestFit="1" customWidth="1"/>
    <col min="11270" max="11270" width="11.375" style="1" bestFit="1" customWidth="1"/>
    <col min="11271" max="11272" width="11.375" style="1" customWidth="1"/>
    <col min="11273" max="11273" width="20.5" style="1" bestFit="1" customWidth="1"/>
    <col min="11274" max="11274" width="10.125" style="1" bestFit="1" customWidth="1"/>
    <col min="11275" max="11275" width="13" style="1" bestFit="1" customWidth="1"/>
    <col min="11276" max="11277" width="9" style="1"/>
    <col min="11278" max="11278" width="11" style="1" bestFit="1" customWidth="1"/>
    <col min="11279" max="11281" width="10.5" style="1" bestFit="1" customWidth="1"/>
    <col min="11282" max="11284" width="9.5" style="1" customWidth="1"/>
    <col min="11285" max="11285" width="11.5" style="1" bestFit="1" customWidth="1"/>
    <col min="11286" max="11286" width="9" style="1"/>
    <col min="11287" max="11287" width="13" style="1" bestFit="1" customWidth="1"/>
    <col min="11288" max="11288" width="16.875" style="1" customWidth="1"/>
    <col min="11289" max="11289" width="19.5" style="1" customWidth="1"/>
    <col min="11290" max="11303" width="0" style="1" hidden="1" customWidth="1"/>
    <col min="11304" max="11305" width="11" style="1" bestFit="1" customWidth="1"/>
    <col min="11306" max="11306" width="15.125" style="1" bestFit="1" customWidth="1"/>
    <col min="11307" max="11322" width="0" style="1" hidden="1" customWidth="1"/>
    <col min="11323" max="11323" width="9" style="1"/>
    <col min="11324" max="11324" width="11" style="1" bestFit="1" customWidth="1"/>
    <col min="11325" max="11325" width="15.125" style="1" customWidth="1"/>
    <col min="11326" max="11326" width="20.5" style="1" bestFit="1" customWidth="1"/>
    <col min="11327" max="11329" width="9" style="1"/>
    <col min="11330" max="11330" width="11.125" style="1" bestFit="1" customWidth="1"/>
    <col min="11331" max="11331" width="11" style="1" bestFit="1" customWidth="1"/>
    <col min="11332" max="11332" width="9" style="1"/>
    <col min="11333" max="11333" width="7.125" style="1" bestFit="1" customWidth="1"/>
    <col min="11334" max="11334" width="9" style="1"/>
    <col min="11335" max="11335" width="7.125" style="1" bestFit="1" customWidth="1"/>
    <col min="11336" max="11338" width="9" style="1"/>
    <col min="11339" max="11339" width="12.5" style="1" customWidth="1"/>
    <col min="11340" max="11520" width="9" style="1"/>
    <col min="11521" max="11522" width="5.25" style="1" bestFit="1" customWidth="1"/>
    <col min="11523" max="11523" width="9.875" style="1" bestFit="1" customWidth="1"/>
    <col min="11524" max="11524" width="9.5" style="1" bestFit="1" customWidth="1"/>
    <col min="11525" max="11525" width="11.625" style="1" bestFit="1" customWidth="1"/>
    <col min="11526" max="11526" width="11.375" style="1" bestFit="1" customWidth="1"/>
    <col min="11527" max="11528" width="11.375" style="1" customWidth="1"/>
    <col min="11529" max="11529" width="20.5" style="1" bestFit="1" customWidth="1"/>
    <col min="11530" max="11530" width="10.125" style="1" bestFit="1" customWidth="1"/>
    <col min="11531" max="11531" width="13" style="1" bestFit="1" customWidth="1"/>
    <col min="11532" max="11533" width="9" style="1"/>
    <col min="11534" max="11534" width="11" style="1" bestFit="1" customWidth="1"/>
    <col min="11535" max="11537" width="10.5" style="1" bestFit="1" customWidth="1"/>
    <col min="11538" max="11540" width="9.5" style="1" customWidth="1"/>
    <col min="11541" max="11541" width="11.5" style="1" bestFit="1" customWidth="1"/>
    <col min="11542" max="11542" width="9" style="1"/>
    <col min="11543" max="11543" width="13" style="1" bestFit="1" customWidth="1"/>
    <col min="11544" max="11544" width="16.875" style="1" customWidth="1"/>
    <col min="11545" max="11545" width="19.5" style="1" customWidth="1"/>
    <col min="11546" max="11559" width="0" style="1" hidden="1" customWidth="1"/>
    <col min="11560" max="11561" width="11" style="1" bestFit="1" customWidth="1"/>
    <col min="11562" max="11562" width="15.125" style="1" bestFit="1" customWidth="1"/>
    <col min="11563" max="11578" width="0" style="1" hidden="1" customWidth="1"/>
    <col min="11579" max="11579" width="9" style="1"/>
    <col min="11580" max="11580" width="11" style="1" bestFit="1" customWidth="1"/>
    <col min="11581" max="11581" width="15.125" style="1" customWidth="1"/>
    <col min="11582" max="11582" width="20.5" style="1" bestFit="1" customWidth="1"/>
    <col min="11583" max="11585" width="9" style="1"/>
    <col min="11586" max="11586" width="11.125" style="1" bestFit="1" customWidth="1"/>
    <col min="11587" max="11587" width="11" style="1" bestFit="1" customWidth="1"/>
    <col min="11588" max="11588" width="9" style="1"/>
    <col min="11589" max="11589" width="7.125" style="1" bestFit="1" customWidth="1"/>
    <col min="11590" max="11590" width="9" style="1"/>
    <col min="11591" max="11591" width="7.125" style="1" bestFit="1" customWidth="1"/>
    <col min="11592" max="11594" width="9" style="1"/>
    <col min="11595" max="11595" width="12.5" style="1" customWidth="1"/>
    <col min="11596" max="11776" width="9" style="1"/>
    <col min="11777" max="11778" width="5.25" style="1" bestFit="1" customWidth="1"/>
    <col min="11779" max="11779" width="9.875" style="1" bestFit="1" customWidth="1"/>
    <col min="11780" max="11780" width="9.5" style="1" bestFit="1" customWidth="1"/>
    <col min="11781" max="11781" width="11.625" style="1" bestFit="1" customWidth="1"/>
    <col min="11782" max="11782" width="11.375" style="1" bestFit="1" customWidth="1"/>
    <col min="11783" max="11784" width="11.375" style="1" customWidth="1"/>
    <col min="11785" max="11785" width="20.5" style="1" bestFit="1" customWidth="1"/>
    <col min="11786" max="11786" width="10.125" style="1" bestFit="1" customWidth="1"/>
    <col min="11787" max="11787" width="13" style="1" bestFit="1" customWidth="1"/>
    <col min="11788" max="11789" width="9" style="1"/>
    <col min="11790" max="11790" width="11" style="1" bestFit="1" customWidth="1"/>
    <col min="11791" max="11793" width="10.5" style="1" bestFit="1" customWidth="1"/>
    <col min="11794" max="11796" width="9.5" style="1" customWidth="1"/>
    <col min="11797" max="11797" width="11.5" style="1" bestFit="1" customWidth="1"/>
    <col min="11798" max="11798" width="9" style="1"/>
    <col min="11799" max="11799" width="13" style="1" bestFit="1" customWidth="1"/>
    <col min="11800" max="11800" width="16.875" style="1" customWidth="1"/>
    <col min="11801" max="11801" width="19.5" style="1" customWidth="1"/>
    <col min="11802" max="11815" width="0" style="1" hidden="1" customWidth="1"/>
    <col min="11816" max="11817" width="11" style="1" bestFit="1" customWidth="1"/>
    <col min="11818" max="11818" width="15.125" style="1" bestFit="1" customWidth="1"/>
    <col min="11819" max="11834" width="0" style="1" hidden="1" customWidth="1"/>
    <col min="11835" max="11835" width="9" style="1"/>
    <col min="11836" max="11836" width="11" style="1" bestFit="1" customWidth="1"/>
    <col min="11837" max="11837" width="15.125" style="1" customWidth="1"/>
    <col min="11838" max="11838" width="20.5" style="1" bestFit="1" customWidth="1"/>
    <col min="11839" max="11841" width="9" style="1"/>
    <col min="11842" max="11842" width="11.125" style="1" bestFit="1" customWidth="1"/>
    <col min="11843" max="11843" width="11" style="1" bestFit="1" customWidth="1"/>
    <col min="11844" max="11844" width="9" style="1"/>
    <col min="11845" max="11845" width="7.125" style="1" bestFit="1" customWidth="1"/>
    <col min="11846" max="11846" width="9" style="1"/>
    <col min="11847" max="11847" width="7.125" style="1" bestFit="1" customWidth="1"/>
    <col min="11848" max="11850" width="9" style="1"/>
    <col min="11851" max="11851" width="12.5" style="1" customWidth="1"/>
    <col min="11852" max="12032" width="9" style="1"/>
    <col min="12033" max="12034" width="5.25" style="1" bestFit="1" customWidth="1"/>
    <col min="12035" max="12035" width="9.875" style="1" bestFit="1" customWidth="1"/>
    <col min="12036" max="12036" width="9.5" style="1" bestFit="1" customWidth="1"/>
    <col min="12037" max="12037" width="11.625" style="1" bestFit="1" customWidth="1"/>
    <col min="12038" max="12038" width="11.375" style="1" bestFit="1" customWidth="1"/>
    <col min="12039" max="12040" width="11.375" style="1" customWidth="1"/>
    <col min="12041" max="12041" width="20.5" style="1" bestFit="1" customWidth="1"/>
    <col min="12042" max="12042" width="10.125" style="1" bestFit="1" customWidth="1"/>
    <col min="12043" max="12043" width="13" style="1" bestFit="1" customWidth="1"/>
    <col min="12044" max="12045" width="9" style="1"/>
    <col min="12046" max="12046" width="11" style="1" bestFit="1" customWidth="1"/>
    <col min="12047" max="12049" width="10.5" style="1" bestFit="1" customWidth="1"/>
    <col min="12050" max="12052" width="9.5" style="1" customWidth="1"/>
    <col min="12053" max="12053" width="11.5" style="1" bestFit="1" customWidth="1"/>
    <col min="12054" max="12054" width="9" style="1"/>
    <col min="12055" max="12055" width="13" style="1" bestFit="1" customWidth="1"/>
    <col min="12056" max="12056" width="16.875" style="1" customWidth="1"/>
    <col min="12057" max="12057" width="19.5" style="1" customWidth="1"/>
    <col min="12058" max="12071" width="0" style="1" hidden="1" customWidth="1"/>
    <col min="12072" max="12073" width="11" style="1" bestFit="1" customWidth="1"/>
    <col min="12074" max="12074" width="15.125" style="1" bestFit="1" customWidth="1"/>
    <col min="12075" max="12090" width="0" style="1" hidden="1" customWidth="1"/>
    <col min="12091" max="12091" width="9" style="1"/>
    <col min="12092" max="12092" width="11" style="1" bestFit="1" customWidth="1"/>
    <col min="12093" max="12093" width="15.125" style="1" customWidth="1"/>
    <col min="12094" max="12094" width="20.5" style="1" bestFit="1" customWidth="1"/>
    <col min="12095" max="12097" width="9" style="1"/>
    <col min="12098" max="12098" width="11.125" style="1" bestFit="1" customWidth="1"/>
    <col min="12099" max="12099" width="11" style="1" bestFit="1" customWidth="1"/>
    <col min="12100" max="12100" width="9" style="1"/>
    <col min="12101" max="12101" width="7.125" style="1" bestFit="1" customWidth="1"/>
    <col min="12102" max="12102" width="9" style="1"/>
    <col min="12103" max="12103" width="7.125" style="1" bestFit="1" customWidth="1"/>
    <col min="12104" max="12106" width="9" style="1"/>
    <col min="12107" max="12107" width="12.5" style="1" customWidth="1"/>
    <col min="12108" max="12288" width="9" style="1"/>
    <col min="12289" max="12290" width="5.25" style="1" bestFit="1" customWidth="1"/>
    <col min="12291" max="12291" width="9.875" style="1" bestFit="1" customWidth="1"/>
    <col min="12292" max="12292" width="9.5" style="1" bestFit="1" customWidth="1"/>
    <col min="12293" max="12293" width="11.625" style="1" bestFit="1" customWidth="1"/>
    <col min="12294" max="12294" width="11.375" style="1" bestFit="1" customWidth="1"/>
    <col min="12295" max="12296" width="11.375" style="1" customWidth="1"/>
    <col min="12297" max="12297" width="20.5" style="1" bestFit="1" customWidth="1"/>
    <col min="12298" max="12298" width="10.125" style="1" bestFit="1" customWidth="1"/>
    <col min="12299" max="12299" width="13" style="1" bestFit="1" customWidth="1"/>
    <col min="12300" max="12301" width="9" style="1"/>
    <col min="12302" max="12302" width="11" style="1" bestFit="1" customWidth="1"/>
    <col min="12303" max="12305" width="10.5" style="1" bestFit="1" customWidth="1"/>
    <col min="12306" max="12308" width="9.5" style="1" customWidth="1"/>
    <col min="12309" max="12309" width="11.5" style="1" bestFit="1" customWidth="1"/>
    <col min="12310" max="12310" width="9" style="1"/>
    <col min="12311" max="12311" width="13" style="1" bestFit="1" customWidth="1"/>
    <col min="12312" max="12312" width="16.875" style="1" customWidth="1"/>
    <col min="12313" max="12313" width="19.5" style="1" customWidth="1"/>
    <col min="12314" max="12327" width="0" style="1" hidden="1" customWidth="1"/>
    <col min="12328" max="12329" width="11" style="1" bestFit="1" customWidth="1"/>
    <col min="12330" max="12330" width="15.125" style="1" bestFit="1" customWidth="1"/>
    <col min="12331" max="12346" width="0" style="1" hidden="1" customWidth="1"/>
    <col min="12347" max="12347" width="9" style="1"/>
    <col min="12348" max="12348" width="11" style="1" bestFit="1" customWidth="1"/>
    <col min="12349" max="12349" width="15.125" style="1" customWidth="1"/>
    <col min="12350" max="12350" width="20.5" style="1" bestFit="1" customWidth="1"/>
    <col min="12351" max="12353" width="9" style="1"/>
    <col min="12354" max="12354" width="11.125" style="1" bestFit="1" customWidth="1"/>
    <col min="12355" max="12355" width="11" style="1" bestFit="1" customWidth="1"/>
    <col min="12356" max="12356" width="9" style="1"/>
    <col min="12357" max="12357" width="7.125" style="1" bestFit="1" customWidth="1"/>
    <col min="12358" max="12358" width="9" style="1"/>
    <col min="12359" max="12359" width="7.125" style="1" bestFit="1" customWidth="1"/>
    <col min="12360" max="12362" width="9" style="1"/>
    <col min="12363" max="12363" width="12.5" style="1" customWidth="1"/>
    <col min="12364" max="12544" width="9" style="1"/>
    <col min="12545" max="12546" width="5.25" style="1" bestFit="1" customWidth="1"/>
    <col min="12547" max="12547" width="9.875" style="1" bestFit="1" customWidth="1"/>
    <col min="12548" max="12548" width="9.5" style="1" bestFit="1" customWidth="1"/>
    <col min="12549" max="12549" width="11.625" style="1" bestFit="1" customWidth="1"/>
    <col min="12550" max="12550" width="11.375" style="1" bestFit="1" customWidth="1"/>
    <col min="12551" max="12552" width="11.375" style="1" customWidth="1"/>
    <col min="12553" max="12553" width="20.5" style="1" bestFit="1" customWidth="1"/>
    <col min="12554" max="12554" width="10.125" style="1" bestFit="1" customWidth="1"/>
    <col min="12555" max="12555" width="13" style="1" bestFit="1" customWidth="1"/>
    <col min="12556" max="12557" width="9" style="1"/>
    <col min="12558" max="12558" width="11" style="1" bestFit="1" customWidth="1"/>
    <col min="12559" max="12561" width="10.5" style="1" bestFit="1" customWidth="1"/>
    <col min="12562" max="12564" width="9.5" style="1" customWidth="1"/>
    <col min="12565" max="12565" width="11.5" style="1" bestFit="1" customWidth="1"/>
    <col min="12566" max="12566" width="9" style="1"/>
    <col min="12567" max="12567" width="13" style="1" bestFit="1" customWidth="1"/>
    <col min="12568" max="12568" width="16.875" style="1" customWidth="1"/>
    <col min="12569" max="12569" width="19.5" style="1" customWidth="1"/>
    <col min="12570" max="12583" width="0" style="1" hidden="1" customWidth="1"/>
    <col min="12584" max="12585" width="11" style="1" bestFit="1" customWidth="1"/>
    <col min="12586" max="12586" width="15.125" style="1" bestFit="1" customWidth="1"/>
    <col min="12587" max="12602" width="0" style="1" hidden="1" customWidth="1"/>
    <col min="12603" max="12603" width="9" style="1"/>
    <col min="12604" max="12604" width="11" style="1" bestFit="1" customWidth="1"/>
    <col min="12605" max="12605" width="15.125" style="1" customWidth="1"/>
    <col min="12606" max="12606" width="20.5" style="1" bestFit="1" customWidth="1"/>
    <col min="12607" max="12609" width="9" style="1"/>
    <col min="12610" max="12610" width="11.125" style="1" bestFit="1" customWidth="1"/>
    <col min="12611" max="12611" width="11" style="1" bestFit="1" customWidth="1"/>
    <col min="12612" max="12612" width="9" style="1"/>
    <col min="12613" max="12613" width="7.125" style="1" bestFit="1" customWidth="1"/>
    <col min="12614" max="12614" width="9" style="1"/>
    <col min="12615" max="12615" width="7.125" style="1" bestFit="1" customWidth="1"/>
    <col min="12616" max="12618" width="9" style="1"/>
    <col min="12619" max="12619" width="12.5" style="1" customWidth="1"/>
    <col min="12620" max="12800" width="9" style="1"/>
    <col min="12801" max="12802" width="5.25" style="1" bestFit="1" customWidth="1"/>
    <col min="12803" max="12803" width="9.875" style="1" bestFit="1" customWidth="1"/>
    <col min="12804" max="12804" width="9.5" style="1" bestFit="1" customWidth="1"/>
    <col min="12805" max="12805" width="11.625" style="1" bestFit="1" customWidth="1"/>
    <col min="12806" max="12806" width="11.375" style="1" bestFit="1" customWidth="1"/>
    <col min="12807" max="12808" width="11.375" style="1" customWidth="1"/>
    <col min="12809" max="12809" width="20.5" style="1" bestFit="1" customWidth="1"/>
    <col min="12810" max="12810" width="10.125" style="1" bestFit="1" customWidth="1"/>
    <col min="12811" max="12811" width="13" style="1" bestFit="1" customWidth="1"/>
    <col min="12812" max="12813" width="9" style="1"/>
    <col min="12814" max="12814" width="11" style="1" bestFit="1" customWidth="1"/>
    <col min="12815" max="12817" width="10.5" style="1" bestFit="1" customWidth="1"/>
    <col min="12818" max="12820" width="9.5" style="1" customWidth="1"/>
    <col min="12821" max="12821" width="11.5" style="1" bestFit="1" customWidth="1"/>
    <col min="12822" max="12822" width="9" style="1"/>
    <col min="12823" max="12823" width="13" style="1" bestFit="1" customWidth="1"/>
    <col min="12824" max="12824" width="16.875" style="1" customWidth="1"/>
    <col min="12825" max="12825" width="19.5" style="1" customWidth="1"/>
    <col min="12826" max="12839" width="0" style="1" hidden="1" customWidth="1"/>
    <col min="12840" max="12841" width="11" style="1" bestFit="1" customWidth="1"/>
    <col min="12842" max="12842" width="15.125" style="1" bestFit="1" customWidth="1"/>
    <col min="12843" max="12858" width="0" style="1" hidden="1" customWidth="1"/>
    <col min="12859" max="12859" width="9" style="1"/>
    <col min="12860" max="12860" width="11" style="1" bestFit="1" customWidth="1"/>
    <col min="12861" max="12861" width="15.125" style="1" customWidth="1"/>
    <col min="12862" max="12862" width="20.5" style="1" bestFit="1" customWidth="1"/>
    <col min="12863" max="12865" width="9" style="1"/>
    <col min="12866" max="12866" width="11.125" style="1" bestFit="1" customWidth="1"/>
    <col min="12867" max="12867" width="11" style="1" bestFit="1" customWidth="1"/>
    <col min="12868" max="12868" width="9" style="1"/>
    <col min="12869" max="12869" width="7.125" style="1" bestFit="1" customWidth="1"/>
    <col min="12870" max="12870" width="9" style="1"/>
    <col min="12871" max="12871" width="7.125" style="1" bestFit="1" customWidth="1"/>
    <col min="12872" max="12874" width="9" style="1"/>
    <col min="12875" max="12875" width="12.5" style="1" customWidth="1"/>
    <col min="12876" max="13056" width="9" style="1"/>
    <col min="13057" max="13058" width="5.25" style="1" bestFit="1" customWidth="1"/>
    <col min="13059" max="13059" width="9.875" style="1" bestFit="1" customWidth="1"/>
    <col min="13060" max="13060" width="9.5" style="1" bestFit="1" customWidth="1"/>
    <col min="13061" max="13061" width="11.625" style="1" bestFit="1" customWidth="1"/>
    <col min="13062" max="13062" width="11.375" style="1" bestFit="1" customWidth="1"/>
    <col min="13063" max="13064" width="11.375" style="1" customWidth="1"/>
    <col min="13065" max="13065" width="20.5" style="1" bestFit="1" customWidth="1"/>
    <col min="13066" max="13066" width="10.125" style="1" bestFit="1" customWidth="1"/>
    <col min="13067" max="13067" width="13" style="1" bestFit="1" customWidth="1"/>
    <col min="13068" max="13069" width="9" style="1"/>
    <col min="13070" max="13070" width="11" style="1" bestFit="1" customWidth="1"/>
    <col min="13071" max="13073" width="10.5" style="1" bestFit="1" customWidth="1"/>
    <col min="13074" max="13076" width="9.5" style="1" customWidth="1"/>
    <col min="13077" max="13077" width="11.5" style="1" bestFit="1" customWidth="1"/>
    <col min="13078" max="13078" width="9" style="1"/>
    <col min="13079" max="13079" width="13" style="1" bestFit="1" customWidth="1"/>
    <col min="13080" max="13080" width="16.875" style="1" customWidth="1"/>
    <col min="13081" max="13081" width="19.5" style="1" customWidth="1"/>
    <col min="13082" max="13095" width="0" style="1" hidden="1" customWidth="1"/>
    <col min="13096" max="13097" width="11" style="1" bestFit="1" customWidth="1"/>
    <col min="13098" max="13098" width="15.125" style="1" bestFit="1" customWidth="1"/>
    <col min="13099" max="13114" width="0" style="1" hidden="1" customWidth="1"/>
    <col min="13115" max="13115" width="9" style="1"/>
    <col min="13116" max="13116" width="11" style="1" bestFit="1" customWidth="1"/>
    <col min="13117" max="13117" width="15.125" style="1" customWidth="1"/>
    <col min="13118" max="13118" width="20.5" style="1" bestFit="1" customWidth="1"/>
    <col min="13119" max="13121" width="9" style="1"/>
    <col min="13122" max="13122" width="11.125" style="1" bestFit="1" customWidth="1"/>
    <col min="13123" max="13123" width="11" style="1" bestFit="1" customWidth="1"/>
    <col min="13124" max="13124" width="9" style="1"/>
    <col min="13125" max="13125" width="7.125" style="1" bestFit="1" customWidth="1"/>
    <col min="13126" max="13126" width="9" style="1"/>
    <col min="13127" max="13127" width="7.125" style="1" bestFit="1" customWidth="1"/>
    <col min="13128" max="13130" width="9" style="1"/>
    <col min="13131" max="13131" width="12.5" style="1" customWidth="1"/>
    <col min="13132" max="13312" width="9" style="1"/>
    <col min="13313" max="13314" width="5.25" style="1" bestFit="1" customWidth="1"/>
    <col min="13315" max="13315" width="9.875" style="1" bestFit="1" customWidth="1"/>
    <col min="13316" max="13316" width="9.5" style="1" bestFit="1" customWidth="1"/>
    <col min="13317" max="13317" width="11.625" style="1" bestFit="1" customWidth="1"/>
    <col min="13318" max="13318" width="11.375" style="1" bestFit="1" customWidth="1"/>
    <col min="13319" max="13320" width="11.375" style="1" customWidth="1"/>
    <col min="13321" max="13321" width="20.5" style="1" bestFit="1" customWidth="1"/>
    <col min="13322" max="13322" width="10.125" style="1" bestFit="1" customWidth="1"/>
    <col min="13323" max="13323" width="13" style="1" bestFit="1" customWidth="1"/>
    <col min="13324" max="13325" width="9" style="1"/>
    <col min="13326" max="13326" width="11" style="1" bestFit="1" customWidth="1"/>
    <col min="13327" max="13329" width="10.5" style="1" bestFit="1" customWidth="1"/>
    <col min="13330" max="13332" width="9.5" style="1" customWidth="1"/>
    <col min="13333" max="13333" width="11.5" style="1" bestFit="1" customWidth="1"/>
    <col min="13334" max="13334" width="9" style="1"/>
    <col min="13335" max="13335" width="13" style="1" bestFit="1" customWidth="1"/>
    <col min="13336" max="13336" width="16.875" style="1" customWidth="1"/>
    <col min="13337" max="13337" width="19.5" style="1" customWidth="1"/>
    <col min="13338" max="13351" width="0" style="1" hidden="1" customWidth="1"/>
    <col min="13352" max="13353" width="11" style="1" bestFit="1" customWidth="1"/>
    <col min="13354" max="13354" width="15.125" style="1" bestFit="1" customWidth="1"/>
    <col min="13355" max="13370" width="0" style="1" hidden="1" customWidth="1"/>
    <col min="13371" max="13371" width="9" style="1"/>
    <col min="13372" max="13372" width="11" style="1" bestFit="1" customWidth="1"/>
    <col min="13373" max="13373" width="15.125" style="1" customWidth="1"/>
    <col min="13374" max="13374" width="20.5" style="1" bestFit="1" customWidth="1"/>
    <col min="13375" max="13377" width="9" style="1"/>
    <col min="13378" max="13378" width="11.125" style="1" bestFit="1" customWidth="1"/>
    <col min="13379" max="13379" width="11" style="1" bestFit="1" customWidth="1"/>
    <col min="13380" max="13380" width="9" style="1"/>
    <col min="13381" max="13381" width="7.125" style="1" bestFit="1" customWidth="1"/>
    <col min="13382" max="13382" width="9" style="1"/>
    <col min="13383" max="13383" width="7.125" style="1" bestFit="1" customWidth="1"/>
    <col min="13384" max="13386" width="9" style="1"/>
    <col min="13387" max="13387" width="12.5" style="1" customWidth="1"/>
    <col min="13388" max="13568" width="9" style="1"/>
    <col min="13569" max="13570" width="5.25" style="1" bestFit="1" customWidth="1"/>
    <col min="13571" max="13571" width="9.875" style="1" bestFit="1" customWidth="1"/>
    <col min="13572" max="13572" width="9.5" style="1" bestFit="1" customWidth="1"/>
    <col min="13573" max="13573" width="11.625" style="1" bestFit="1" customWidth="1"/>
    <col min="13574" max="13574" width="11.375" style="1" bestFit="1" customWidth="1"/>
    <col min="13575" max="13576" width="11.375" style="1" customWidth="1"/>
    <col min="13577" max="13577" width="20.5" style="1" bestFit="1" customWidth="1"/>
    <col min="13578" max="13578" width="10.125" style="1" bestFit="1" customWidth="1"/>
    <col min="13579" max="13579" width="13" style="1" bestFit="1" customWidth="1"/>
    <col min="13580" max="13581" width="9" style="1"/>
    <col min="13582" max="13582" width="11" style="1" bestFit="1" customWidth="1"/>
    <col min="13583" max="13585" width="10.5" style="1" bestFit="1" customWidth="1"/>
    <col min="13586" max="13588" width="9.5" style="1" customWidth="1"/>
    <col min="13589" max="13589" width="11.5" style="1" bestFit="1" customWidth="1"/>
    <col min="13590" max="13590" width="9" style="1"/>
    <col min="13591" max="13591" width="13" style="1" bestFit="1" customWidth="1"/>
    <col min="13592" max="13592" width="16.875" style="1" customWidth="1"/>
    <col min="13593" max="13593" width="19.5" style="1" customWidth="1"/>
    <col min="13594" max="13607" width="0" style="1" hidden="1" customWidth="1"/>
    <col min="13608" max="13609" width="11" style="1" bestFit="1" customWidth="1"/>
    <col min="13610" max="13610" width="15.125" style="1" bestFit="1" customWidth="1"/>
    <col min="13611" max="13626" width="0" style="1" hidden="1" customWidth="1"/>
    <col min="13627" max="13627" width="9" style="1"/>
    <col min="13628" max="13628" width="11" style="1" bestFit="1" customWidth="1"/>
    <col min="13629" max="13629" width="15.125" style="1" customWidth="1"/>
    <col min="13630" max="13630" width="20.5" style="1" bestFit="1" customWidth="1"/>
    <col min="13631" max="13633" width="9" style="1"/>
    <col min="13634" max="13634" width="11.125" style="1" bestFit="1" customWidth="1"/>
    <col min="13635" max="13635" width="11" style="1" bestFit="1" customWidth="1"/>
    <col min="13636" max="13636" width="9" style="1"/>
    <col min="13637" max="13637" width="7.125" style="1" bestFit="1" customWidth="1"/>
    <col min="13638" max="13638" width="9" style="1"/>
    <col min="13639" max="13639" width="7.125" style="1" bestFit="1" customWidth="1"/>
    <col min="13640" max="13642" width="9" style="1"/>
    <col min="13643" max="13643" width="12.5" style="1" customWidth="1"/>
    <col min="13644" max="13824" width="9" style="1"/>
    <col min="13825" max="13826" width="5.25" style="1" bestFit="1" customWidth="1"/>
    <col min="13827" max="13827" width="9.875" style="1" bestFit="1" customWidth="1"/>
    <col min="13828" max="13828" width="9.5" style="1" bestFit="1" customWidth="1"/>
    <col min="13829" max="13829" width="11.625" style="1" bestFit="1" customWidth="1"/>
    <col min="13830" max="13830" width="11.375" style="1" bestFit="1" customWidth="1"/>
    <col min="13831" max="13832" width="11.375" style="1" customWidth="1"/>
    <col min="13833" max="13833" width="20.5" style="1" bestFit="1" customWidth="1"/>
    <col min="13834" max="13834" width="10.125" style="1" bestFit="1" customWidth="1"/>
    <col min="13835" max="13835" width="13" style="1" bestFit="1" customWidth="1"/>
    <col min="13836" max="13837" width="9" style="1"/>
    <col min="13838" max="13838" width="11" style="1" bestFit="1" customWidth="1"/>
    <col min="13839" max="13841" width="10.5" style="1" bestFit="1" customWidth="1"/>
    <col min="13842" max="13844" width="9.5" style="1" customWidth="1"/>
    <col min="13845" max="13845" width="11.5" style="1" bestFit="1" customWidth="1"/>
    <col min="13846" max="13846" width="9" style="1"/>
    <col min="13847" max="13847" width="13" style="1" bestFit="1" customWidth="1"/>
    <col min="13848" max="13848" width="16.875" style="1" customWidth="1"/>
    <col min="13849" max="13849" width="19.5" style="1" customWidth="1"/>
    <col min="13850" max="13863" width="0" style="1" hidden="1" customWidth="1"/>
    <col min="13864" max="13865" width="11" style="1" bestFit="1" customWidth="1"/>
    <col min="13866" max="13866" width="15.125" style="1" bestFit="1" customWidth="1"/>
    <col min="13867" max="13882" width="0" style="1" hidden="1" customWidth="1"/>
    <col min="13883" max="13883" width="9" style="1"/>
    <col min="13884" max="13884" width="11" style="1" bestFit="1" customWidth="1"/>
    <col min="13885" max="13885" width="15.125" style="1" customWidth="1"/>
    <col min="13886" max="13886" width="20.5" style="1" bestFit="1" customWidth="1"/>
    <col min="13887" max="13889" width="9" style="1"/>
    <col min="13890" max="13890" width="11.125" style="1" bestFit="1" customWidth="1"/>
    <col min="13891" max="13891" width="11" style="1" bestFit="1" customWidth="1"/>
    <col min="13892" max="13892" width="9" style="1"/>
    <col min="13893" max="13893" width="7.125" style="1" bestFit="1" customWidth="1"/>
    <col min="13894" max="13894" width="9" style="1"/>
    <col min="13895" max="13895" width="7.125" style="1" bestFit="1" customWidth="1"/>
    <col min="13896" max="13898" width="9" style="1"/>
    <col min="13899" max="13899" width="12.5" style="1" customWidth="1"/>
    <col min="13900" max="14080" width="9" style="1"/>
    <col min="14081" max="14082" width="5.25" style="1" bestFit="1" customWidth="1"/>
    <col min="14083" max="14083" width="9.875" style="1" bestFit="1" customWidth="1"/>
    <col min="14084" max="14084" width="9.5" style="1" bestFit="1" customWidth="1"/>
    <col min="14085" max="14085" width="11.625" style="1" bestFit="1" customWidth="1"/>
    <col min="14086" max="14086" width="11.375" style="1" bestFit="1" customWidth="1"/>
    <col min="14087" max="14088" width="11.375" style="1" customWidth="1"/>
    <col min="14089" max="14089" width="20.5" style="1" bestFit="1" customWidth="1"/>
    <col min="14090" max="14090" width="10.125" style="1" bestFit="1" customWidth="1"/>
    <col min="14091" max="14091" width="13" style="1" bestFit="1" customWidth="1"/>
    <col min="14092" max="14093" width="9" style="1"/>
    <col min="14094" max="14094" width="11" style="1" bestFit="1" customWidth="1"/>
    <col min="14095" max="14097" width="10.5" style="1" bestFit="1" customWidth="1"/>
    <col min="14098" max="14100" width="9.5" style="1" customWidth="1"/>
    <col min="14101" max="14101" width="11.5" style="1" bestFit="1" customWidth="1"/>
    <col min="14102" max="14102" width="9" style="1"/>
    <col min="14103" max="14103" width="13" style="1" bestFit="1" customWidth="1"/>
    <col min="14104" max="14104" width="16.875" style="1" customWidth="1"/>
    <col min="14105" max="14105" width="19.5" style="1" customWidth="1"/>
    <col min="14106" max="14119" width="0" style="1" hidden="1" customWidth="1"/>
    <col min="14120" max="14121" width="11" style="1" bestFit="1" customWidth="1"/>
    <col min="14122" max="14122" width="15.125" style="1" bestFit="1" customWidth="1"/>
    <col min="14123" max="14138" width="0" style="1" hidden="1" customWidth="1"/>
    <col min="14139" max="14139" width="9" style="1"/>
    <col min="14140" max="14140" width="11" style="1" bestFit="1" customWidth="1"/>
    <col min="14141" max="14141" width="15.125" style="1" customWidth="1"/>
    <col min="14142" max="14142" width="20.5" style="1" bestFit="1" customWidth="1"/>
    <col min="14143" max="14145" width="9" style="1"/>
    <col min="14146" max="14146" width="11.125" style="1" bestFit="1" customWidth="1"/>
    <col min="14147" max="14147" width="11" style="1" bestFit="1" customWidth="1"/>
    <col min="14148" max="14148" width="9" style="1"/>
    <col min="14149" max="14149" width="7.125" style="1" bestFit="1" customWidth="1"/>
    <col min="14150" max="14150" width="9" style="1"/>
    <col min="14151" max="14151" width="7.125" style="1" bestFit="1" customWidth="1"/>
    <col min="14152" max="14154" width="9" style="1"/>
    <col min="14155" max="14155" width="12.5" style="1" customWidth="1"/>
    <col min="14156" max="14336" width="9" style="1"/>
    <col min="14337" max="14338" width="5.25" style="1" bestFit="1" customWidth="1"/>
    <col min="14339" max="14339" width="9.875" style="1" bestFit="1" customWidth="1"/>
    <col min="14340" max="14340" width="9.5" style="1" bestFit="1" customWidth="1"/>
    <col min="14341" max="14341" width="11.625" style="1" bestFit="1" customWidth="1"/>
    <col min="14342" max="14342" width="11.375" style="1" bestFit="1" customWidth="1"/>
    <col min="14343" max="14344" width="11.375" style="1" customWidth="1"/>
    <col min="14345" max="14345" width="20.5" style="1" bestFit="1" customWidth="1"/>
    <col min="14346" max="14346" width="10.125" style="1" bestFit="1" customWidth="1"/>
    <col min="14347" max="14347" width="13" style="1" bestFit="1" customWidth="1"/>
    <col min="14348" max="14349" width="9" style="1"/>
    <col min="14350" max="14350" width="11" style="1" bestFit="1" customWidth="1"/>
    <col min="14351" max="14353" width="10.5" style="1" bestFit="1" customWidth="1"/>
    <col min="14354" max="14356" width="9.5" style="1" customWidth="1"/>
    <col min="14357" max="14357" width="11.5" style="1" bestFit="1" customWidth="1"/>
    <col min="14358" max="14358" width="9" style="1"/>
    <col min="14359" max="14359" width="13" style="1" bestFit="1" customWidth="1"/>
    <col min="14360" max="14360" width="16.875" style="1" customWidth="1"/>
    <col min="14361" max="14361" width="19.5" style="1" customWidth="1"/>
    <col min="14362" max="14375" width="0" style="1" hidden="1" customWidth="1"/>
    <col min="14376" max="14377" width="11" style="1" bestFit="1" customWidth="1"/>
    <col min="14378" max="14378" width="15.125" style="1" bestFit="1" customWidth="1"/>
    <col min="14379" max="14394" width="0" style="1" hidden="1" customWidth="1"/>
    <col min="14395" max="14395" width="9" style="1"/>
    <col min="14396" max="14396" width="11" style="1" bestFit="1" customWidth="1"/>
    <col min="14397" max="14397" width="15.125" style="1" customWidth="1"/>
    <col min="14398" max="14398" width="20.5" style="1" bestFit="1" customWidth="1"/>
    <col min="14399" max="14401" width="9" style="1"/>
    <col min="14402" max="14402" width="11.125" style="1" bestFit="1" customWidth="1"/>
    <col min="14403" max="14403" width="11" style="1" bestFit="1" customWidth="1"/>
    <col min="14404" max="14404" width="9" style="1"/>
    <col min="14405" max="14405" width="7.125" style="1" bestFit="1" customWidth="1"/>
    <col min="14406" max="14406" width="9" style="1"/>
    <col min="14407" max="14407" width="7.125" style="1" bestFit="1" customWidth="1"/>
    <col min="14408" max="14410" width="9" style="1"/>
    <col min="14411" max="14411" width="12.5" style="1" customWidth="1"/>
    <col min="14412" max="14592" width="9" style="1"/>
    <col min="14593" max="14594" width="5.25" style="1" bestFit="1" customWidth="1"/>
    <col min="14595" max="14595" width="9.875" style="1" bestFit="1" customWidth="1"/>
    <col min="14596" max="14596" width="9.5" style="1" bestFit="1" customWidth="1"/>
    <col min="14597" max="14597" width="11.625" style="1" bestFit="1" customWidth="1"/>
    <col min="14598" max="14598" width="11.375" style="1" bestFit="1" customWidth="1"/>
    <col min="14599" max="14600" width="11.375" style="1" customWidth="1"/>
    <col min="14601" max="14601" width="20.5" style="1" bestFit="1" customWidth="1"/>
    <col min="14602" max="14602" width="10.125" style="1" bestFit="1" customWidth="1"/>
    <col min="14603" max="14603" width="13" style="1" bestFit="1" customWidth="1"/>
    <col min="14604" max="14605" width="9" style="1"/>
    <col min="14606" max="14606" width="11" style="1" bestFit="1" customWidth="1"/>
    <col min="14607" max="14609" width="10.5" style="1" bestFit="1" customWidth="1"/>
    <col min="14610" max="14612" width="9.5" style="1" customWidth="1"/>
    <col min="14613" max="14613" width="11.5" style="1" bestFit="1" customWidth="1"/>
    <col min="14614" max="14614" width="9" style="1"/>
    <col min="14615" max="14615" width="13" style="1" bestFit="1" customWidth="1"/>
    <col min="14616" max="14616" width="16.875" style="1" customWidth="1"/>
    <col min="14617" max="14617" width="19.5" style="1" customWidth="1"/>
    <col min="14618" max="14631" width="0" style="1" hidden="1" customWidth="1"/>
    <col min="14632" max="14633" width="11" style="1" bestFit="1" customWidth="1"/>
    <col min="14634" max="14634" width="15.125" style="1" bestFit="1" customWidth="1"/>
    <col min="14635" max="14650" width="0" style="1" hidden="1" customWidth="1"/>
    <col min="14651" max="14651" width="9" style="1"/>
    <col min="14652" max="14652" width="11" style="1" bestFit="1" customWidth="1"/>
    <col min="14653" max="14653" width="15.125" style="1" customWidth="1"/>
    <col min="14654" max="14654" width="20.5" style="1" bestFit="1" customWidth="1"/>
    <col min="14655" max="14657" width="9" style="1"/>
    <col min="14658" max="14658" width="11.125" style="1" bestFit="1" customWidth="1"/>
    <col min="14659" max="14659" width="11" style="1" bestFit="1" customWidth="1"/>
    <col min="14660" max="14660" width="9" style="1"/>
    <col min="14661" max="14661" width="7.125" style="1" bestFit="1" customWidth="1"/>
    <col min="14662" max="14662" width="9" style="1"/>
    <col min="14663" max="14663" width="7.125" style="1" bestFit="1" customWidth="1"/>
    <col min="14664" max="14666" width="9" style="1"/>
    <col min="14667" max="14667" width="12.5" style="1" customWidth="1"/>
    <col min="14668" max="14848" width="9" style="1"/>
    <col min="14849" max="14850" width="5.25" style="1" bestFit="1" customWidth="1"/>
    <col min="14851" max="14851" width="9.875" style="1" bestFit="1" customWidth="1"/>
    <col min="14852" max="14852" width="9.5" style="1" bestFit="1" customWidth="1"/>
    <col min="14853" max="14853" width="11.625" style="1" bestFit="1" customWidth="1"/>
    <col min="14854" max="14854" width="11.375" style="1" bestFit="1" customWidth="1"/>
    <col min="14855" max="14856" width="11.375" style="1" customWidth="1"/>
    <col min="14857" max="14857" width="20.5" style="1" bestFit="1" customWidth="1"/>
    <col min="14858" max="14858" width="10.125" style="1" bestFit="1" customWidth="1"/>
    <col min="14859" max="14859" width="13" style="1" bestFit="1" customWidth="1"/>
    <col min="14860" max="14861" width="9" style="1"/>
    <col min="14862" max="14862" width="11" style="1" bestFit="1" customWidth="1"/>
    <col min="14863" max="14865" width="10.5" style="1" bestFit="1" customWidth="1"/>
    <col min="14866" max="14868" width="9.5" style="1" customWidth="1"/>
    <col min="14869" max="14869" width="11.5" style="1" bestFit="1" customWidth="1"/>
    <col min="14870" max="14870" width="9" style="1"/>
    <col min="14871" max="14871" width="13" style="1" bestFit="1" customWidth="1"/>
    <col min="14872" max="14872" width="16.875" style="1" customWidth="1"/>
    <col min="14873" max="14873" width="19.5" style="1" customWidth="1"/>
    <col min="14874" max="14887" width="0" style="1" hidden="1" customWidth="1"/>
    <col min="14888" max="14889" width="11" style="1" bestFit="1" customWidth="1"/>
    <col min="14890" max="14890" width="15.125" style="1" bestFit="1" customWidth="1"/>
    <col min="14891" max="14906" width="0" style="1" hidden="1" customWidth="1"/>
    <col min="14907" max="14907" width="9" style="1"/>
    <col min="14908" max="14908" width="11" style="1" bestFit="1" customWidth="1"/>
    <col min="14909" max="14909" width="15.125" style="1" customWidth="1"/>
    <col min="14910" max="14910" width="20.5" style="1" bestFit="1" customWidth="1"/>
    <col min="14911" max="14913" width="9" style="1"/>
    <col min="14914" max="14914" width="11.125" style="1" bestFit="1" customWidth="1"/>
    <col min="14915" max="14915" width="11" style="1" bestFit="1" customWidth="1"/>
    <col min="14916" max="14916" width="9" style="1"/>
    <col min="14917" max="14917" width="7.125" style="1" bestFit="1" customWidth="1"/>
    <col min="14918" max="14918" width="9" style="1"/>
    <col min="14919" max="14919" width="7.125" style="1" bestFit="1" customWidth="1"/>
    <col min="14920" max="14922" width="9" style="1"/>
    <col min="14923" max="14923" width="12.5" style="1" customWidth="1"/>
    <col min="14924" max="15104" width="9" style="1"/>
    <col min="15105" max="15106" width="5.25" style="1" bestFit="1" customWidth="1"/>
    <col min="15107" max="15107" width="9.875" style="1" bestFit="1" customWidth="1"/>
    <col min="15108" max="15108" width="9.5" style="1" bestFit="1" customWidth="1"/>
    <col min="15109" max="15109" width="11.625" style="1" bestFit="1" customWidth="1"/>
    <col min="15110" max="15110" width="11.375" style="1" bestFit="1" customWidth="1"/>
    <col min="15111" max="15112" width="11.375" style="1" customWidth="1"/>
    <col min="15113" max="15113" width="20.5" style="1" bestFit="1" customWidth="1"/>
    <col min="15114" max="15114" width="10.125" style="1" bestFit="1" customWidth="1"/>
    <col min="15115" max="15115" width="13" style="1" bestFit="1" customWidth="1"/>
    <col min="15116" max="15117" width="9" style="1"/>
    <col min="15118" max="15118" width="11" style="1" bestFit="1" customWidth="1"/>
    <col min="15119" max="15121" width="10.5" style="1" bestFit="1" customWidth="1"/>
    <col min="15122" max="15124" width="9.5" style="1" customWidth="1"/>
    <col min="15125" max="15125" width="11.5" style="1" bestFit="1" customWidth="1"/>
    <col min="15126" max="15126" width="9" style="1"/>
    <col min="15127" max="15127" width="13" style="1" bestFit="1" customWidth="1"/>
    <col min="15128" max="15128" width="16.875" style="1" customWidth="1"/>
    <col min="15129" max="15129" width="19.5" style="1" customWidth="1"/>
    <col min="15130" max="15143" width="0" style="1" hidden="1" customWidth="1"/>
    <col min="15144" max="15145" width="11" style="1" bestFit="1" customWidth="1"/>
    <col min="15146" max="15146" width="15.125" style="1" bestFit="1" customWidth="1"/>
    <col min="15147" max="15162" width="0" style="1" hidden="1" customWidth="1"/>
    <col min="15163" max="15163" width="9" style="1"/>
    <col min="15164" max="15164" width="11" style="1" bestFit="1" customWidth="1"/>
    <col min="15165" max="15165" width="15.125" style="1" customWidth="1"/>
    <col min="15166" max="15166" width="20.5" style="1" bestFit="1" customWidth="1"/>
    <col min="15167" max="15169" width="9" style="1"/>
    <col min="15170" max="15170" width="11.125" style="1" bestFit="1" customWidth="1"/>
    <col min="15171" max="15171" width="11" style="1" bestFit="1" customWidth="1"/>
    <col min="15172" max="15172" width="9" style="1"/>
    <col min="15173" max="15173" width="7.125" style="1" bestFit="1" customWidth="1"/>
    <col min="15174" max="15174" width="9" style="1"/>
    <col min="15175" max="15175" width="7.125" style="1" bestFit="1" customWidth="1"/>
    <col min="15176" max="15178" width="9" style="1"/>
    <col min="15179" max="15179" width="12.5" style="1" customWidth="1"/>
    <col min="15180" max="15360" width="9" style="1"/>
    <col min="15361" max="15362" width="5.25" style="1" bestFit="1" customWidth="1"/>
    <col min="15363" max="15363" width="9.875" style="1" bestFit="1" customWidth="1"/>
    <col min="15364" max="15364" width="9.5" style="1" bestFit="1" customWidth="1"/>
    <col min="15365" max="15365" width="11.625" style="1" bestFit="1" customWidth="1"/>
    <col min="15366" max="15366" width="11.375" style="1" bestFit="1" customWidth="1"/>
    <col min="15367" max="15368" width="11.375" style="1" customWidth="1"/>
    <col min="15369" max="15369" width="20.5" style="1" bestFit="1" customWidth="1"/>
    <col min="15370" max="15370" width="10.125" style="1" bestFit="1" customWidth="1"/>
    <col min="15371" max="15371" width="13" style="1" bestFit="1" customWidth="1"/>
    <col min="15372" max="15373" width="9" style="1"/>
    <col min="15374" max="15374" width="11" style="1" bestFit="1" customWidth="1"/>
    <col min="15375" max="15377" width="10.5" style="1" bestFit="1" customWidth="1"/>
    <col min="15378" max="15380" width="9.5" style="1" customWidth="1"/>
    <col min="15381" max="15381" width="11.5" style="1" bestFit="1" customWidth="1"/>
    <col min="15382" max="15382" width="9" style="1"/>
    <col min="15383" max="15383" width="13" style="1" bestFit="1" customWidth="1"/>
    <col min="15384" max="15384" width="16.875" style="1" customWidth="1"/>
    <col min="15385" max="15385" width="19.5" style="1" customWidth="1"/>
    <col min="15386" max="15399" width="0" style="1" hidden="1" customWidth="1"/>
    <col min="15400" max="15401" width="11" style="1" bestFit="1" customWidth="1"/>
    <col min="15402" max="15402" width="15.125" style="1" bestFit="1" customWidth="1"/>
    <col min="15403" max="15418" width="0" style="1" hidden="1" customWidth="1"/>
    <col min="15419" max="15419" width="9" style="1"/>
    <col min="15420" max="15420" width="11" style="1" bestFit="1" customWidth="1"/>
    <col min="15421" max="15421" width="15.125" style="1" customWidth="1"/>
    <col min="15422" max="15422" width="20.5" style="1" bestFit="1" customWidth="1"/>
    <col min="15423" max="15425" width="9" style="1"/>
    <col min="15426" max="15426" width="11.125" style="1" bestFit="1" customWidth="1"/>
    <col min="15427" max="15427" width="11" style="1" bestFit="1" customWidth="1"/>
    <col min="15428" max="15428" width="9" style="1"/>
    <col min="15429" max="15429" width="7.125" style="1" bestFit="1" customWidth="1"/>
    <col min="15430" max="15430" width="9" style="1"/>
    <col min="15431" max="15431" width="7.125" style="1" bestFit="1" customWidth="1"/>
    <col min="15432" max="15434" width="9" style="1"/>
    <col min="15435" max="15435" width="12.5" style="1" customWidth="1"/>
    <col min="15436" max="15616" width="9" style="1"/>
    <col min="15617" max="15618" width="5.25" style="1" bestFit="1" customWidth="1"/>
    <col min="15619" max="15619" width="9.875" style="1" bestFit="1" customWidth="1"/>
    <col min="15620" max="15620" width="9.5" style="1" bestFit="1" customWidth="1"/>
    <col min="15621" max="15621" width="11.625" style="1" bestFit="1" customWidth="1"/>
    <col min="15622" max="15622" width="11.375" style="1" bestFit="1" customWidth="1"/>
    <col min="15623" max="15624" width="11.375" style="1" customWidth="1"/>
    <col min="15625" max="15625" width="20.5" style="1" bestFit="1" customWidth="1"/>
    <col min="15626" max="15626" width="10.125" style="1" bestFit="1" customWidth="1"/>
    <col min="15627" max="15627" width="13" style="1" bestFit="1" customWidth="1"/>
    <col min="15628" max="15629" width="9" style="1"/>
    <col min="15630" max="15630" width="11" style="1" bestFit="1" customWidth="1"/>
    <col min="15631" max="15633" width="10.5" style="1" bestFit="1" customWidth="1"/>
    <col min="15634" max="15636" width="9.5" style="1" customWidth="1"/>
    <col min="15637" max="15637" width="11.5" style="1" bestFit="1" customWidth="1"/>
    <col min="15638" max="15638" width="9" style="1"/>
    <col min="15639" max="15639" width="13" style="1" bestFit="1" customWidth="1"/>
    <col min="15640" max="15640" width="16.875" style="1" customWidth="1"/>
    <col min="15641" max="15641" width="19.5" style="1" customWidth="1"/>
    <col min="15642" max="15655" width="0" style="1" hidden="1" customWidth="1"/>
    <col min="15656" max="15657" width="11" style="1" bestFit="1" customWidth="1"/>
    <col min="15658" max="15658" width="15.125" style="1" bestFit="1" customWidth="1"/>
    <col min="15659" max="15674" width="0" style="1" hidden="1" customWidth="1"/>
    <col min="15675" max="15675" width="9" style="1"/>
    <col min="15676" max="15676" width="11" style="1" bestFit="1" customWidth="1"/>
    <col min="15677" max="15677" width="15.125" style="1" customWidth="1"/>
    <col min="15678" max="15678" width="20.5" style="1" bestFit="1" customWidth="1"/>
    <col min="15679" max="15681" width="9" style="1"/>
    <col min="15682" max="15682" width="11.125" style="1" bestFit="1" customWidth="1"/>
    <col min="15683" max="15683" width="11" style="1" bestFit="1" customWidth="1"/>
    <col min="15684" max="15684" width="9" style="1"/>
    <col min="15685" max="15685" width="7.125" style="1" bestFit="1" customWidth="1"/>
    <col min="15686" max="15686" width="9" style="1"/>
    <col min="15687" max="15687" width="7.125" style="1" bestFit="1" customWidth="1"/>
    <col min="15688" max="15690" width="9" style="1"/>
    <col min="15691" max="15691" width="12.5" style="1" customWidth="1"/>
    <col min="15692" max="15872" width="9" style="1"/>
    <col min="15873" max="15874" width="5.25" style="1" bestFit="1" customWidth="1"/>
    <col min="15875" max="15875" width="9.875" style="1" bestFit="1" customWidth="1"/>
    <col min="15876" max="15876" width="9.5" style="1" bestFit="1" customWidth="1"/>
    <col min="15877" max="15877" width="11.625" style="1" bestFit="1" customWidth="1"/>
    <col min="15878" max="15878" width="11.375" style="1" bestFit="1" customWidth="1"/>
    <col min="15879" max="15880" width="11.375" style="1" customWidth="1"/>
    <col min="15881" max="15881" width="20.5" style="1" bestFit="1" customWidth="1"/>
    <col min="15882" max="15882" width="10.125" style="1" bestFit="1" customWidth="1"/>
    <col min="15883" max="15883" width="13" style="1" bestFit="1" customWidth="1"/>
    <col min="15884" max="15885" width="9" style="1"/>
    <col min="15886" max="15886" width="11" style="1" bestFit="1" customWidth="1"/>
    <col min="15887" max="15889" width="10.5" style="1" bestFit="1" customWidth="1"/>
    <col min="15890" max="15892" width="9.5" style="1" customWidth="1"/>
    <col min="15893" max="15893" width="11.5" style="1" bestFit="1" customWidth="1"/>
    <col min="15894" max="15894" width="9" style="1"/>
    <col min="15895" max="15895" width="13" style="1" bestFit="1" customWidth="1"/>
    <col min="15896" max="15896" width="16.875" style="1" customWidth="1"/>
    <col min="15897" max="15897" width="19.5" style="1" customWidth="1"/>
    <col min="15898" max="15911" width="0" style="1" hidden="1" customWidth="1"/>
    <col min="15912" max="15913" width="11" style="1" bestFit="1" customWidth="1"/>
    <col min="15914" max="15914" width="15.125" style="1" bestFit="1" customWidth="1"/>
    <col min="15915" max="15930" width="0" style="1" hidden="1" customWidth="1"/>
    <col min="15931" max="15931" width="9" style="1"/>
    <col min="15932" max="15932" width="11" style="1" bestFit="1" customWidth="1"/>
    <col min="15933" max="15933" width="15.125" style="1" customWidth="1"/>
    <col min="15934" max="15934" width="20.5" style="1" bestFit="1" customWidth="1"/>
    <col min="15935" max="15937" width="9" style="1"/>
    <col min="15938" max="15938" width="11.125" style="1" bestFit="1" customWidth="1"/>
    <col min="15939" max="15939" width="11" style="1" bestFit="1" customWidth="1"/>
    <col min="15940" max="15940" width="9" style="1"/>
    <col min="15941" max="15941" width="7.125" style="1" bestFit="1" customWidth="1"/>
    <col min="15942" max="15942" width="9" style="1"/>
    <col min="15943" max="15943" width="7.125" style="1" bestFit="1" customWidth="1"/>
    <col min="15944" max="15946" width="9" style="1"/>
    <col min="15947" max="15947" width="12.5" style="1" customWidth="1"/>
    <col min="15948" max="16128" width="9" style="1"/>
    <col min="16129" max="16130" width="5.25" style="1" bestFit="1" customWidth="1"/>
    <col min="16131" max="16131" width="9.875" style="1" bestFit="1" customWidth="1"/>
    <col min="16132" max="16132" width="9.5" style="1" bestFit="1" customWidth="1"/>
    <col min="16133" max="16133" width="11.625" style="1" bestFit="1" customWidth="1"/>
    <col min="16134" max="16134" width="11.375" style="1" bestFit="1" customWidth="1"/>
    <col min="16135" max="16136" width="11.375" style="1" customWidth="1"/>
    <col min="16137" max="16137" width="20.5" style="1" bestFit="1" customWidth="1"/>
    <col min="16138" max="16138" width="10.125" style="1" bestFit="1" customWidth="1"/>
    <col min="16139" max="16139" width="13" style="1" bestFit="1" customWidth="1"/>
    <col min="16140" max="16141" width="9" style="1"/>
    <col min="16142" max="16142" width="11" style="1" bestFit="1" customWidth="1"/>
    <col min="16143" max="16145" width="10.5" style="1" bestFit="1" customWidth="1"/>
    <col min="16146" max="16148" width="9.5" style="1" customWidth="1"/>
    <col min="16149" max="16149" width="11.5" style="1" bestFit="1" customWidth="1"/>
    <col min="16150" max="16150" width="9" style="1"/>
    <col min="16151" max="16151" width="13" style="1" bestFit="1" customWidth="1"/>
    <col min="16152" max="16152" width="16.875" style="1" customWidth="1"/>
    <col min="16153" max="16153" width="19.5" style="1" customWidth="1"/>
    <col min="16154" max="16167" width="0" style="1" hidden="1" customWidth="1"/>
    <col min="16168" max="16169" width="11" style="1" bestFit="1" customWidth="1"/>
    <col min="16170" max="16170" width="15.125" style="1" bestFit="1" customWidth="1"/>
    <col min="16171" max="16186" width="0" style="1" hidden="1" customWidth="1"/>
    <col min="16187" max="16187" width="9" style="1"/>
    <col min="16188" max="16188" width="11" style="1" bestFit="1" customWidth="1"/>
    <col min="16189" max="16189" width="15.125" style="1" customWidth="1"/>
    <col min="16190" max="16190" width="20.5" style="1" bestFit="1" customWidth="1"/>
    <col min="16191" max="16193" width="9" style="1"/>
    <col min="16194" max="16194" width="11.125" style="1" bestFit="1" customWidth="1"/>
    <col min="16195" max="16195" width="11" style="1" bestFit="1" customWidth="1"/>
    <col min="16196" max="16196" width="9" style="1"/>
    <col min="16197" max="16197" width="7.125" style="1" bestFit="1" customWidth="1"/>
    <col min="16198" max="16198" width="9" style="1"/>
    <col min="16199" max="16199" width="7.125" style="1" bestFit="1" customWidth="1"/>
    <col min="16200" max="16202" width="9" style="1"/>
    <col min="16203" max="16203" width="12.5" style="1" customWidth="1"/>
    <col min="16204" max="16384" width="9" style="1"/>
  </cols>
  <sheetData>
    <row r="1" spans="1:75" ht="14.25" thickBot="1" x14ac:dyDescent="0.2">
      <c r="A1" s="145" t="s">
        <v>83</v>
      </c>
      <c r="B1" s="146"/>
      <c r="C1" s="146"/>
      <c r="D1" s="147"/>
      <c r="E1" s="147"/>
      <c r="F1" s="147"/>
      <c r="G1" s="148"/>
      <c r="O1" s="3">
        <f>土地!P1</f>
        <v>2020</v>
      </c>
    </row>
    <row r="3" spans="1:75" s="5" customFormat="1" ht="13.15" customHeight="1" x14ac:dyDescent="0.4">
      <c r="A3" s="128" t="s">
        <v>1</v>
      </c>
      <c r="B3" s="128" t="s">
        <v>2</v>
      </c>
      <c r="C3" s="128" t="s">
        <v>3</v>
      </c>
      <c r="D3" s="128" t="s">
        <v>4</v>
      </c>
      <c r="E3" s="129" t="s">
        <v>5</v>
      </c>
      <c r="F3" s="134" t="s">
        <v>6</v>
      </c>
      <c r="G3" s="129" t="s">
        <v>7</v>
      </c>
      <c r="H3" s="129" t="s">
        <v>8</v>
      </c>
      <c r="I3" s="129" t="s">
        <v>9</v>
      </c>
      <c r="J3" s="128" t="s">
        <v>10</v>
      </c>
      <c r="K3" s="129" t="s">
        <v>11</v>
      </c>
      <c r="L3" s="130" t="s">
        <v>12</v>
      </c>
      <c r="M3" s="133" t="s">
        <v>13</v>
      </c>
      <c r="N3" s="136" t="s">
        <v>14</v>
      </c>
      <c r="O3" s="137" t="s">
        <v>15</v>
      </c>
      <c r="P3" s="138" t="s">
        <v>16</v>
      </c>
      <c r="Q3" s="135" t="s">
        <v>17</v>
      </c>
      <c r="R3" s="135"/>
      <c r="S3" s="135"/>
      <c r="T3" s="140" t="s">
        <v>18</v>
      </c>
      <c r="U3" s="142" t="s">
        <v>19</v>
      </c>
      <c r="V3" s="128" t="s">
        <v>20</v>
      </c>
      <c r="W3" s="130" t="s">
        <v>21</v>
      </c>
      <c r="X3" s="143" t="s">
        <v>22</v>
      </c>
      <c r="Y3" s="143" t="s">
        <v>23</v>
      </c>
      <c r="Z3" s="130" t="s">
        <v>24</v>
      </c>
      <c r="AA3" s="130" t="s">
        <v>25</v>
      </c>
      <c r="AB3" s="130" t="s">
        <v>26</v>
      </c>
      <c r="AC3" s="130"/>
      <c r="AD3" s="130"/>
      <c r="AE3" s="130"/>
      <c r="AF3" s="130"/>
      <c r="AG3" s="130"/>
      <c r="AH3" s="130" t="s">
        <v>27</v>
      </c>
      <c r="AI3" s="130" t="s">
        <v>26</v>
      </c>
      <c r="AJ3" s="130"/>
      <c r="AK3" s="130"/>
      <c r="AL3" s="130"/>
      <c r="AM3" s="130"/>
      <c r="AN3" s="130"/>
      <c r="AO3" s="130"/>
      <c r="AP3" s="135" t="s">
        <v>28</v>
      </c>
      <c r="AQ3" s="128" t="s">
        <v>29</v>
      </c>
      <c r="AR3" s="129" t="s">
        <v>30</v>
      </c>
      <c r="AS3" s="129"/>
      <c r="AT3" s="129"/>
      <c r="AU3" s="129"/>
      <c r="AV3" s="130" t="s">
        <v>31</v>
      </c>
      <c r="AW3" s="128" t="s">
        <v>32</v>
      </c>
      <c r="AX3" s="130" t="s">
        <v>33</v>
      </c>
      <c r="AY3" s="130" t="s">
        <v>34</v>
      </c>
      <c r="AZ3" s="130" t="s">
        <v>35</v>
      </c>
      <c r="BA3" s="130" t="s">
        <v>36</v>
      </c>
      <c r="BB3" s="130" t="s">
        <v>37</v>
      </c>
      <c r="BC3" s="131" t="s">
        <v>38</v>
      </c>
      <c r="BD3" s="132"/>
      <c r="BE3" s="129" t="s">
        <v>81</v>
      </c>
      <c r="BF3" s="129" t="s">
        <v>40</v>
      </c>
      <c r="BG3" s="133" t="s">
        <v>41</v>
      </c>
      <c r="BH3" s="134" t="s">
        <v>42</v>
      </c>
      <c r="BI3" s="135" t="s">
        <v>43</v>
      </c>
      <c r="BJ3" s="129" t="s">
        <v>44</v>
      </c>
      <c r="BK3" s="129" t="s">
        <v>45</v>
      </c>
      <c r="BL3" s="129" t="s">
        <v>46</v>
      </c>
      <c r="BM3" s="129" t="s">
        <v>47</v>
      </c>
      <c r="BN3" s="129" t="s">
        <v>48</v>
      </c>
      <c r="BO3" s="129" t="s">
        <v>49</v>
      </c>
      <c r="BP3" s="129" t="s">
        <v>50</v>
      </c>
      <c r="BQ3" s="129" t="s">
        <v>51</v>
      </c>
      <c r="BR3" s="129" t="s">
        <v>52</v>
      </c>
      <c r="BS3" s="128" t="s">
        <v>53</v>
      </c>
      <c r="BT3" s="128" t="s">
        <v>54</v>
      </c>
      <c r="BU3" s="128" t="s">
        <v>55</v>
      </c>
      <c r="BV3" s="128" t="s">
        <v>56</v>
      </c>
      <c r="BW3" s="129" t="s">
        <v>57</v>
      </c>
    </row>
    <row r="4" spans="1:75" s="5" customFormat="1" ht="33" customHeight="1" x14ac:dyDescent="0.4">
      <c r="A4" s="128"/>
      <c r="B4" s="128"/>
      <c r="C4" s="128"/>
      <c r="D4" s="128"/>
      <c r="E4" s="129"/>
      <c r="F4" s="134"/>
      <c r="G4" s="129"/>
      <c r="H4" s="129"/>
      <c r="I4" s="129"/>
      <c r="J4" s="128"/>
      <c r="K4" s="129"/>
      <c r="L4" s="130"/>
      <c r="M4" s="133"/>
      <c r="N4" s="136"/>
      <c r="O4" s="137"/>
      <c r="P4" s="139"/>
      <c r="Q4" s="33" t="s">
        <v>58</v>
      </c>
      <c r="R4" s="33" t="s">
        <v>59</v>
      </c>
      <c r="S4" s="33" t="s">
        <v>60</v>
      </c>
      <c r="T4" s="141"/>
      <c r="U4" s="142"/>
      <c r="V4" s="128"/>
      <c r="W4" s="130"/>
      <c r="X4" s="144"/>
      <c r="Y4" s="144"/>
      <c r="Z4" s="130"/>
      <c r="AA4" s="130"/>
      <c r="AB4" s="34" t="s">
        <v>61</v>
      </c>
      <c r="AC4" s="34" t="s">
        <v>62</v>
      </c>
      <c r="AD4" s="34" t="s">
        <v>63</v>
      </c>
      <c r="AE4" s="34" t="s">
        <v>64</v>
      </c>
      <c r="AF4" s="34" t="s">
        <v>65</v>
      </c>
      <c r="AG4" s="34" t="s">
        <v>66</v>
      </c>
      <c r="AH4" s="130"/>
      <c r="AI4" s="34" t="s">
        <v>67</v>
      </c>
      <c r="AJ4" s="34" t="s">
        <v>68</v>
      </c>
      <c r="AK4" s="34" t="s">
        <v>69</v>
      </c>
      <c r="AL4" s="34" t="s">
        <v>70</v>
      </c>
      <c r="AM4" s="34" t="s">
        <v>71</v>
      </c>
      <c r="AN4" s="35" t="s">
        <v>72</v>
      </c>
      <c r="AO4" s="34" t="s">
        <v>73</v>
      </c>
      <c r="AP4" s="135"/>
      <c r="AQ4" s="128"/>
      <c r="AR4" s="31" t="s">
        <v>74</v>
      </c>
      <c r="AS4" s="31" t="s">
        <v>75</v>
      </c>
      <c r="AT4" s="31" t="s">
        <v>76</v>
      </c>
      <c r="AU4" s="31" t="s">
        <v>77</v>
      </c>
      <c r="AV4" s="130"/>
      <c r="AW4" s="128"/>
      <c r="AX4" s="130"/>
      <c r="AY4" s="130"/>
      <c r="AZ4" s="130"/>
      <c r="BA4" s="130"/>
      <c r="BB4" s="130"/>
      <c r="BC4" s="32" t="s">
        <v>78</v>
      </c>
      <c r="BD4" s="32" t="s">
        <v>79</v>
      </c>
      <c r="BE4" s="128"/>
      <c r="BF4" s="128"/>
      <c r="BG4" s="133"/>
      <c r="BH4" s="130"/>
      <c r="BI4" s="135"/>
      <c r="BJ4" s="128"/>
      <c r="BK4" s="128"/>
      <c r="BL4" s="129"/>
      <c r="BM4" s="128"/>
      <c r="BN4" s="128"/>
      <c r="BO4" s="129"/>
      <c r="BP4" s="128"/>
      <c r="BQ4" s="128"/>
      <c r="BR4" s="128"/>
      <c r="BS4" s="128"/>
      <c r="BT4" s="128"/>
      <c r="BU4" s="128"/>
      <c r="BV4" s="128"/>
      <c r="BW4" s="128"/>
    </row>
    <row r="5" spans="1:75" x14ac:dyDescent="0.15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>
        <v>0</v>
      </c>
      <c r="N5" s="12"/>
      <c r="O5" s="12"/>
      <c r="P5" s="13">
        <f>IF(O5="",N5,O5)</f>
        <v>0</v>
      </c>
      <c r="Q5" s="14">
        <f t="shared" ref="Q5:Q62" si="0">YEAR(P5)</f>
        <v>1900</v>
      </c>
      <c r="R5" s="14">
        <f>MONTH(P5)</f>
        <v>1</v>
      </c>
      <c r="S5" s="14">
        <f>DAY(N5)</f>
        <v>0</v>
      </c>
      <c r="T5" s="11" t="str">
        <f t="shared" ref="T5:T93" si="1">IF(Q5=1900,"",IF(R5&lt;4,Q5-1,Q5))</f>
        <v/>
      </c>
      <c r="U5" s="15"/>
      <c r="V5" s="11"/>
      <c r="W5" s="11"/>
      <c r="X5" s="16">
        <v>0</v>
      </c>
      <c r="Y5" s="16">
        <f t="shared" ref="Y5:Y61" si="2">U5-X5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8">
        <f t="shared" ref="AN5:AN61" si="3">IF(BG5=0,0,IF(BG5=L5,Y5-1,IF(Y5=1,0,ROUND(U5*M5,0))))</f>
        <v>0</v>
      </c>
      <c r="AO5" s="11"/>
      <c r="AP5" s="17">
        <f>Y5-AN5</f>
        <v>0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4">
        <f>IF(T5="",0,$O$1-T5)</f>
        <v>0</v>
      </c>
      <c r="BH5" s="11"/>
      <c r="BI5" s="17">
        <f>U5-AP5</f>
        <v>0</v>
      </c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x14ac:dyDescent="0.15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0</v>
      </c>
      <c r="N6" s="12"/>
      <c r="O6" s="12"/>
      <c r="P6" s="13">
        <f t="shared" ref="P6:P62" si="4">IF(O6="",N6,O6)</f>
        <v>0</v>
      </c>
      <c r="Q6" s="14">
        <f t="shared" si="0"/>
        <v>1900</v>
      </c>
      <c r="R6" s="14">
        <f t="shared" ref="R6:R62" si="5">MONTH(P6)</f>
        <v>1</v>
      </c>
      <c r="S6" s="14">
        <f t="shared" ref="S6:S62" si="6">DAY(N6)</f>
        <v>0</v>
      </c>
      <c r="T6" s="11" t="str">
        <f t="shared" si="1"/>
        <v/>
      </c>
      <c r="U6" s="15"/>
      <c r="V6" s="11"/>
      <c r="W6" s="11"/>
      <c r="X6" s="16">
        <v>0</v>
      </c>
      <c r="Y6" s="16">
        <f t="shared" si="2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8">
        <f t="shared" si="3"/>
        <v>0</v>
      </c>
      <c r="AO6" s="11"/>
      <c r="AP6" s="17">
        <f t="shared" ref="AP6:AP62" si="7">Y6-AN6</f>
        <v>0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4">
        <f t="shared" ref="BG6:BG62" si="8">IF(T6="",0,$O$1-T6)</f>
        <v>0</v>
      </c>
      <c r="BH6" s="11"/>
      <c r="BI6" s="17">
        <f t="shared" ref="BI6:BI62" si="9">U6-AP6</f>
        <v>0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x14ac:dyDescent="0.15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0</v>
      </c>
      <c r="N7" s="12"/>
      <c r="O7" s="12"/>
      <c r="P7" s="13">
        <f t="shared" si="4"/>
        <v>0</v>
      </c>
      <c r="Q7" s="14">
        <f t="shared" si="0"/>
        <v>1900</v>
      </c>
      <c r="R7" s="14">
        <f t="shared" si="5"/>
        <v>1</v>
      </c>
      <c r="S7" s="14">
        <f t="shared" si="6"/>
        <v>0</v>
      </c>
      <c r="T7" s="11" t="str">
        <f t="shared" si="1"/>
        <v/>
      </c>
      <c r="U7" s="15"/>
      <c r="V7" s="11"/>
      <c r="W7" s="11"/>
      <c r="X7" s="16">
        <v>0</v>
      </c>
      <c r="Y7" s="16">
        <f t="shared" si="2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8">
        <f t="shared" si="3"/>
        <v>0</v>
      </c>
      <c r="AO7" s="11"/>
      <c r="AP7" s="17">
        <f t="shared" si="7"/>
        <v>0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4">
        <f t="shared" si="8"/>
        <v>0</v>
      </c>
      <c r="BH7" s="11"/>
      <c r="BI7" s="17">
        <f t="shared" si="9"/>
        <v>0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x14ac:dyDescent="0.15">
      <c r="A8" s="11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v>0</v>
      </c>
      <c r="N8" s="12"/>
      <c r="O8" s="12"/>
      <c r="P8" s="13">
        <f t="shared" si="4"/>
        <v>0</v>
      </c>
      <c r="Q8" s="14">
        <f t="shared" si="0"/>
        <v>1900</v>
      </c>
      <c r="R8" s="14">
        <f t="shared" si="5"/>
        <v>1</v>
      </c>
      <c r="S8" s="14">
        <f t="shared" si="6"/>
        <v>0</v>
      </c>
      <c r="T8" s="11" t="str">
        <f t="shared" si="1"/>
        <v/>
      </c>
      <c r="U8" s="15"/>
      <c r="V8" s="11"/>
      <c r="W8" s="11"/>
      <c r="X8" s="16">
        <v>0</v>
      </c>
      <c r="Y8" s="16">
        <f t="shared" si="2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8">
        <f t="shared" si="3"/>
        <v>0</v>
      </c>
      <c r="AO8" s="11"/>
      <c r="AP8" s="17">
        <f t="shared" si="7"/>
        <v>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4">
        <f t="shared" si="8"/>
        <v>0</v>
      </c>
      <c r="BH8" s="11"/>
      <c r="BI8" s="17">
        <f t="shared" si="9"/>
        <v>0</v>
      </c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x14ac:dyDescent="0.15">
      <c r="A9" s="11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0</v>
      </c>
      <c r="N9" s="12"/>
      <c r="O9" s="12"/>
      <c r="P9" s="13">
        <f t="shared" si="4"/>
        <v>0</v>
      </c>
      <c r="Q9" s="14">
        <f t="shared" si="0"/>
        <v>1900</v>
      </c>
      <c r="R9" s="14">
        <f t="shared" si="5"/>
        <v>1</v>
      </c>
      <c r="S9" s="14">
        <f t="shared" si="6"/>
        <v>0</v>
      </c>
      <c r="T9" s="11" t="str">
        <f t="shared" si="1"/>
        <v/>
      </c>
      <c r="U9" s="15"/>
      <c r="V9" s="11"/>
      <c r="W9" s="11"/>
      <c r="X9" s="16">
        <v>0</v>
      </c>
      <c r="Y9" s="16">
        <f t="shared" si="2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8">
        <f t="shared" si="3"/>
        <v>0</v>
      </c>
      <c r="AO9" s="11"/>
      <c r="AP9" s="17">
        <f t="shared" si="7"/>
        <v>0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4">
        <f t="shared" si="8"/>
        <v>0</v>
      </c>
      <c r="BH9" s="11"/>
      <c r="BI9" s="17">
        <f t="shared" si="9"/>
        <v>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x14ac:dyDescent="0.15">
      <c r="A10" s="11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v>0</v>
      </c>
      <c r="N10" s="12"/>
      <c r="O10" s="12"/>
      <c r="P10" s="13">
        <f t="shared" si="4"/>
        <v>0</v>
      </c>
      <c r="Q10" s="14">
        <f t="shared" si="0"/>
        <v>1900</v>
      </c>
      <c r="R10" s="14">
        <f t="shared" si="5"/>
        <v>1</v>
      </c>
      <c r="S10" s="14">
        <f t="shared" si="6"/>
        <v>0</v>
      </c>
      <c r="T10" s="11" t="str">
        <f t="shared" si="1"/>
        <v/>
      </c>
      <c r="U10" s="15"/>
      <c r="V10" s="11"/>
      <c r="W10" s="11"/>
      <c r="X10" s="16">
        <v>0</v>
      </c>
      <c r="Y10" s="16">
        <f t="shared" si="2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8">
        <f t="shared" si="3"/>
        <v>0</v>
      </c>
      <c r="AO10" s="11"/>
      <c r="AP10" s="17">
        <f t="shared" si="7"/>
        <v>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4">
        <f t="shared" si="8"/>
        <v>0</v>
      </c>
      <c r="BH10" s="11"/>
      <c r="BI10" s="17">
        <f t="shared" si="9"/>
        <v>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x14ac:dyDescent="0.15">
      <c r="A11" s="11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0</v>
      </c>
      <c r="N11" s="12"/>
      <c r="O11" s="12"/>
      <c r="P11" s="13">
        <f t="shared" si="4"/>
        <v>0</v>
      </c>
      <c r="Q11" s="14">
        <f t="shared" si="0"/>
        <v>1900</v>
      </c>
      <c r="R11" s="14">
        <f t="shared" si="5"/>
        <v>1</v>
      </c>
      <c r="S11" s="14">
        <f t="shared" si="6"/>
        <v>0</v>
      </c>
      <c r="T11" s="11" t="str">
        <f t="shared" si="1"/>
        <v/>
      </c>
      <c r="U11" s="15"/>
      <c r="V11" s="11"/>
      <c r="W11" s="11"/>
      <c r="X11" s="16">
        <v>0</v>
      </c>
      <c r="Y11" s="16">
        <f t="shared" si="2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8">
        <f t="shared" si="3"/>
        <v>0</v>
      </c>
      <c r="AO11" s="11"/>
      <c r="AP11" s="17">
        <f t="shared" si="7"/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4">
        <f t="shared" si="8"/>
        <v>0</v>
      </c>
      <c r="BH11" s="11"/>
      <c r="BI11" s="17">
        <f t="shared" si="9"/>
        <v>0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x14ac:dyDescent="0.15">
      <c r="A12" s="11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0</v>
      </c>
      <c r="N12" s="12"/>
      <c r="O12" s="12"/>
      <c r="P12" s="13">
        <f t="shared" si="4"/>
        <v>0</v>
      </c>
      <c r="Q12" s="14">
        <f t="shared" si="0"/>
        <v>1900</v>
      </c>
      <c r="R12" s="14">
        <f t="shared" si="5"/>
        <v>1</v>
      </c>
      <c r="S12" s="14">
        <f t="shared" si="6"/>
        <v>0</v>
      </c>
      <c r="T12" s="11" t="str">
        <f t="shared" si="1"/>
        <v/>
      </c>
      <c r="U12" s="15"/>
      <c r="V12" s="11"/>
      <c r="W12" s="11"/>
      <c r="X12" s="16">
        <v>0</v>
      </c>
      <c r="Y12" s="16">
        <f t="shared" si="2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8">
        <f t="shared" si="3"/>
        <v>0</v>
      </c>
      <c r="AO12" s="11"/>
      <c r="AP12" s="17">
        <f t="shared" si="7"/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4">
        <f t="shared" si="8"/>
        <v>0</v>
      </c>
      <c r="BH12" s="11"/>
      <c r="BI12" s="17">
        <f t="shared" si="9"/>
        <v>0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x14ac:dyDescent="0.15">
      <c r="A13" s="11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0</v>
      </c>
      <c r="N13" s="12"/>
      <c r="O13" s="12"/>
      <c r="P13" s="13">
        <f t="shared" si="4"/>
        <v>0</v>
      </c>
      <c r="Q13" s="14">
        <f t="shared" si="0"/>
        <v>1900</v>
      </c>
      <c r="R13" s="14">
        <f t="shared" si="5"/>
        <v>1</v>
      </c>
      <c r="S13" s="14">
        <f t="shared" si="6"/>
        <v>0</v>
      </c>
      <c r="T13" s="11" t="str">
        <f t="shared" si="1"/>
        <v/>
      </c>
      <c r="U13" s="15"/>
      <c r="V13" s="11"/>
      <c r="W13" s="11"/>
      <c r="X13" s="16">
        <v>0</v>
      </c>
      <c r="Y13" s="16">
        <f t="shared" si="2"/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8">
        <f t="shared" si="3"/>
        <v>0</v>
      </c>
      <c r="AO13" s="11"/>
      <c r="AP13" s="17">
        <f t="shared" si="7"/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4">
        <f t="shared" si="8"/>
        <v>0</v>
      </c>
      <c r="BH13" s="11"/>
      <c r="BI13" s="17">
        <f t="shared" si="9"/>
        <v>0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x14ac:dyDescent="0.15">
      <c r="A14" s="11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0</v>
      </c>
      <c r="N14" s="12"/>
      <c r="O14" s="12"/>
      <c r="P14" s="13">
        <f t="shared" si="4"/>
        <v>0</v>
      </c>
      <c r="Q14" s="14">
        <f t="shared" si="0"/>
        <v>1900</v>
      </c>
      <c r="R14" s="14">
        <f t="shared" si="5"/>
        <v>1</v>
      </c>
      <c r="S14" s="14">
        <f t="shared" si="6"/>
        <v>0</v>
      </c>
      <c r="T14" s="11" t="str">
        <f t="shared" si="1"/>
        <v/>
      </c>
      <c r="U14" s="15"/>
      <c r="V14" s="11"/>
      <c r="W14" s="11"/>
      <c r="X14" s="16">
        <v>0</v>
      </c>
      <c r="Y14" s="16">
        <f t="shared" si="2"/>
        <v>0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>
        <f t="shared" si="3"/>
        <v>0</v>
      </c>
      <c r="AO14" s="11"/>
      <c r="AP14" s="17">
        <f t="shared" si="7"/>
        <v>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4">
        <f t="shared" si="8"/>
        <v>0</v>
      </c>
      <c r="BH14" s="11"/>
      <c r="BI14" s="17">
        <f t="shared" si="9"/>
        <v>0</v>
      </c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x14ac:dyDescent="0.15">
      <c r="A15" s="11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0</v>
      </c>
      <c r="N15" s="12"/>
      <c r="O15" s="12"/>
      <c r="P15" s="13">
        <f t="shared" si="4"/>
        <v>0</v>
      </c>
      <c r="Q15" s="14">
        <f t="shared" si="0"/>
        <v>1900</v>
      </c>
      <c r="R15" s="14">
        <f t="shared" si="5"/>
        <v>1</v>
      </c>
      <c r="S15" s="14">
        <f t="shared" si="6"/>
        <v>0</v>
      </c>
      <c r="T15" s="11" t="str">
        <f t="shared" si="1"/>
        <v/>
      </c>
      <c r="U15" s="15"/>
      <c r="V15" s="11"/>
      <c r="W15" s="11"/>
      <c r="X15" s="16">
        <v>0</v>
      </c>
      <c r="Y15" s="16">
        <f t="shared" si="2"/>
        <v>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>
        <f t="shared" si="3"/>
        <v>0</v>
      </c>
      <c r="AO15" s="11"/>
      <c r="AP15" s="17">
        <f t="shared" si="7"/>
        <v>0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4">
        <f t="shared" si="8"/>
        <v>0</v>
      </c>
      <c r="BH15" s="11"/>
      <c r="BI15" s="17">
        <f t="shared" si="9"/>
        <v>0</v>
      </c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x14ac:dyDescent="0.15">
      <c r="A16" s="11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0</v>
      </c>
      <c r="N16" s="12"/>
      <c r="O16" s="12"/>
      <c r="P16" s="13">
        <f t="shared" si="4"/>
        <v>0</v>
      </c>
      <c r="Q16" s="14">
        <f t="shared" si="0"/>
        <v>1900</v>
      </c>
      <c r="R16" s="14">
        <f t="shared" si="5"/>
        <v>1</v>
      </c>
      <c r="S16" s="14">
        <f t="shared" si="6"/>
        <v>0</v>
      </c>
      <c r="T16" s="11" t="str">
        <f t="shared" si="1"/>
        <v/>
      </c>
      <c r="U16" s="15"/>
      <c r="V16" s="11"/>
      <c r="W16" s="11"/>
      <c r="X16" s="16">
        <v>0</v>
      </c>
      <c r="Y16" s="16">
        <f t="shared" si="2"/>
        <v>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>
        <f t="shared" si="3"/>
        <v>0</v>
      </c>
      <c r="AO16" s="11"/>
      <c r="AP16" s="17">
        <f t="shared" si="7"/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4">
        <f t="shared" si="8"/>
        <v>0</v>
      </c>
      <c r="BH16" s="11"/>
      <c r="BI16" s="17">
        <f t="shared" si="9"/>
        <v>0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x14ac:dyDescent="0.15">
      <c r="A17" s="11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0</v>
      </c>
      <c r="N17" s="12"/>
      <c r="O17" s="12"/>
      <c r="P17" s="13">
        <f t="shared" si="4"/>
        <v>0</v>
      </c>
      <c r="Q17" s="14">
        <f t="shared" si="0"/>
        <v>1900</v>
      </c>
      <c r="R17" s="14">
        <f t="shared" si="5"/>
        <v>1</v>
      </c>
      <c r="S17" s="14">
        <f t="shared" si="6"/>
        <v>0</v>
      </c>
      <c r="T17" s="11" t="str">
        <f t="shared" si="1"/>
        <v/>
      </c>
      <c r="U17" s="15"/>
      <c r="V17" s="11"/>
      <c r="W17" s="11"/>
      <c r="X17" s="16">
        <v>0</v>
      </c>
      <c r="Y17" s="16">
        <f t="shared" si="2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8">
        <f t="shared" si="3"/>
        <v>0</v>
      </c>
      <c r="AO17" s="11"/>
      <c r="AP17" s="17">
        <f t="shared" si="7"/>
        <v>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4">
        <f t="shared" si="8"/>
        <v>0</v>
      </c>
      <c r="BH17" s="11"/>
      <c r="BI17" s="17">
        <f t="shared" si="9"/>
        <v>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x14ac:dyDescent="0.15">
      <c r="A18" s="11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0</v>
      </c>
      <c r="N18" s="12"/>
      <c r="O18" s="12"/>
      <c r="P18" s="13">
        <f t="shared" si="4"/>
        <v>0</v>
      </c>
      <c r="Q18" s="14">
        <f t="shared" si="0"/>
        <v>1900</v>
      </c>
      <c r="R18" s="14">
        <f t="shared" si="5"/>
        <v>1</v>
      </c>
      <c r="S18" s="14">
        <f t="shared" si="6"/>
        <v>0</v>
      </c>
      <c r="T18" s="11" t="str">
        <f t="shared" si="1"/>
        <v/>
      </c>
      <c r="U18" s="15"/>
      <c r="V18" s="11"/>
      <c r="W18" s="11"/>
      <c r="X18" s="16">
        <v>0</v>
      </c>
      <c r="Y18" s="16">
        <f t="shared" si="2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8">
        <f t="shared" si="3"/>
        <v>0</v>
      </c>
      <c r="AO18" s="11"/>
      <c r="AP18" s="17">
        <f t="shared" si="7"/>
        <v>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4">
        <f t="shared" si="8"/>
        <v>0</v>
      </c>
      <c r="BH18" s="11"/>
      <c r="BI18" s="17">
        <f t="shared" si="9"/>
        <v>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x14ac:dyDescent="0.15">
      <c r="A19" s="11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0</v>
      </c>
      <c r="N19" s="12"/>
      <c r="O19" s="12"/>
      <c r="P19" s="13">
        <f t="shared" si="4"/>
        <v>0</v>
      </c>
      <c r="Q19" s="14">
        <f t="shared" si="0"/>
        <v>1900</v>
      </c>
      <c r="R19" s="14">
        <f t="shared" si="5"/>
        <v>1</v>
      </c>
      <c r="S19" s="14">
        <f t="shared" si="6"/>
        <v>0</v>
      </c>
      <c r="T19" s="11" t="str">
        <f t="shared" si="1"/>
        <v/>
      </c>
      <c r="U19" s="15"/>
      <c r="V19" s="11"/>
      <c r="W19" s="11"/>
      <c r="X19" s="16">
        <v>0</v>
      </c>
      <c r="Y19" s="16">
        <f t="shared" si="2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8">
        <f t="shared" si="3"/>
        <v>0</v>
      </c>
      <c r="AO19" s="11"/>
      <c r="AP19" s="17">
        <f t="shared" si="7"/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4">
        <f t="shared" si="8"/>
        <v>0</v>
      </c>
      <c r="BH19" s="11"/>
      <c r="BI19" s="17">
        <f t="shared" si="9"/>
        <v>0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x14ac:dyDescent="0.15">
      <c r="A20" s="11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0</v>
      </c>
      <c r="N20" s="12"/>
      <c r="O20" s="12"/>
      <c r="P20" s="13">
        <f t="shared" si="4"/>
        <v>0</v>
      </c>
      <c r="Q20" s="14">
        <f t="shared" si="0"/>
        <v>1900</v>
      </c>
      <c r="R20" s="14">
        <f t="shared" si="5"/>
        <v>1</v>
      </c>
      <c r="S20" s="14">
        <f t="shared" si="6"/>
        <v>0</v>
      </c>
      <c r="T20" s="11" t="str">
        <f t="shared" si="1"/>
        <v/>
      </c>
      <c r="U20" s="15"/>
      <c r="V20" s="11"/>
      <c r="W20" s="11"/>
      <c r="X20" s="16">
        <v>0</v>
      </c>
      <c r="Y20" s="16">
        <f t="shared" si="2"/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8">
        <f t="shared" si="3"/>
        <v>0</v>
      </c>
      <c r="AO20" s="11"/>
      <c r="AP20" s="17">
        <f t="shared" si="7"/>
        <v>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4">
        <f t="shared" si="8"/>
        <v>0</v>
      </c>
      <c r="BH20" s="11"/>
      <c r="BI20" s="17">
        <f t="shared" si="9"/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x14ac:dyDescent="0.15">
      <c r="A21" s="11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v>0</v>
      </c>
      <c r="N21" s="12"/>
      <c r="O21" s="12"/>
      <c r="P21" s="13">
        <f t="shared" si="4"/>
        <v>0</v>
      </c>
      <c r="Q21" s="14">
        <f t="shared" si="0"/>
        <v>1900</v>
      </c>
      <c r="R21" s="14">
        <f t="shared" si="5"/>
        <v>1</v>
      </c>
      <c r="S21" s="14">
        <f t="shared" si="6"/>
        <v>0</v>
      </c>
      <c r="T21" s="11" t="str">
        <f t="shared" si="1"/>
        <v/>
      </c>
      <c r="U21" s="15"/>
      <c r="V21" s="11"/>
      <c r="W21" s="11"/>
      <c r="X21" s="16">
        <v>0</v>
      </c>
      <c r="Y21" s="16">
        <f t="shared" si="2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8">
        <f t="shared" si="3"/>
        <v>0</v>
      </c>
      <c r="AO21" s="11"/>
      <c r="AP21" s="17">
        <f t="shared" si="7"/>
        <v>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">
        <f t="shared" si="8"/>
        <v>0</v>
      </c>
      <c r="BH21" s="11"/>
      <c r="BI21" s="17">
        <f t="shared" si="9"/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x14ac:dyDescent="0.15">
      <c r="A22" s="11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0</v>
      </c>
      <c r="N22" s="12"/>
      <c r="O22" s="12"/>
      <c r="P22" s="13">
        <f t="shared" si="4"/>
        <v>0</v>
      </c>
      <c r="Q22" s="14">
        <f t="shared" si="0"/>
        <v>1900</v>
      </c>
      <c r="R22" s="14">
        <f t="shared" si="5"/>
        <v>1</v>
      </c>
      <c r="S22" s="14">
        <f t="shared" si="6"/>
        <v>0</v>
      </c>
      <c r="T22" s="11" t="str">
        <f t="shared" si="1"/>
        <v/>
      </c>
      <c r="U22" s="15"/>
      <c r="V22" s="11"/>
      <c r="W22" s="11"/>
      <c r="X22" s="16">
        <v>0</v>
      </c>
      <c r="Y22" s="16">
        <f t="shared" si="2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>
        <f t="shared" si="3"/>
        <v>0</v>
      </c>
      <c r="AO22" s="11"/>
      <c r="AP22" s="17">
        <f t="shared" si="7"/>
        <v>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4">
        <f t="shared" si="8"/>
        <v>0</v>
      </c>
      <c r="BH22" s="11"/>
      <c r="BI22" s="17">
        <f t="shared" si="9"/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x14ac:dyDescent="0.15">
      <c r="A23" s="11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0</v>
      </c>
      <c r="N23" s="12"/>
      <c r="O23" s="12"/>
      <c r="P23" s="13">
        <f t="shared" si="4"/>
        <v>0</v>
      </c>
      <c r="Q23" s="14">
        <f t="shared" si="0"/>
        <v>1900</v>
      </c>
      <c r="R23" s="14">
        <f t="shared" si="5"/>
        <v>1</v>
      </c>
      <c r="S23" s="14">
        <f t="shared" si="6"/>
        <v>0</v>
      </c>
      <c r="T23" s="11" t="str">
        <f t="shared" si="1"/>
        <v/>
      </c>
      <c r="U23" s="15"/>
      <c r="V23" s="11"/>
      <c r="W23" s="11"/>
      <c r="X23" s="16">
        <v>0</v>
      </c>
      <c r="Y23" s="16">
        <f t="shared" si="2"/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>
        <f t="shared" si="3"/>
        <v>0</v>
      </c>
      <c r="AO23" s="11"/>
      <c r="AP23" s="17">
        <f t="shared" si="7"/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4">
        <f t="shared" si="8"/>
        <v>0</v>
      </c>
      <c r="BH23" s="11"/>
      <c r="BI23" s="17">
        <f t="shared" si="9"/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x14ac:dyDescent="0.15">
      <c r="A24" s="11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0</v>
      </c>
      <c r="N24" s="12"/>
      <c r="O24" s="12"/>
      <c r="P24" s="13">
        <f t="shared" si="4"/>
        <v>0</v>
      </c>
      <c r="Q24" s="14">
        <f t="shared" si="0"/>
        <v>1900</v>
      </c>
      <c r="R24" s="14">
        <f t="shared" si="5"/>
        <v>1</v>
      </c>
      <c r="S24" s="14">
        <f t="shared" si="6"/>
        <v>0</v>
      </c>
      <c r="T24" s="11" t="str">
        <f t="shared" si="1"/>
        <v/>
      </c>
      <c r="U24" s="15"/>
      <c r="V24" s="11"/>
      <c r="W24" s="11"/>
      <c r="X24" s="16">
        <v>0</v>
      </c>
      <c r="Y24" s="16">
        <f t="shared" si="2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>
        <f t="shared" si="3"/>
        <v>0</v>
      </c>
      <c r="AO24" s="11"/>
      <c r="AP24" s="17">
        <f t="shared" si="7"/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4">
        <f t="shared" si="8"/>
        <v>0</v>
      </c>
      <c r="BH24" s="11"/>
      <c r="BI24" s="17">
        <f t="shared" si="9"/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x14ac:dyDescent="0.15">
      <c r="A25" s="11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0</v>
      </c>
      <c r="N25" s="12"/>
      <c r="O25" s="12"/>
      <c r="P25" s="13">
        <f t="shared" si="4"/>
        <v>0</v>
      </c>
      <c r="Q25" s="14">
        <f t="shared" si="0"/>
        <v>1900</v>
      </c>
      <c r="R25" s="14">
        <f t="shared" si="5"/>
        <v>1</v>
      </c>
      <c r="S25" s="14">
        <f t="shared" si="6"/>
        <v>0</v>
      </c>
      <c r="T25" s="11" t="str">
        <f t="shared" si="1"/>
        <v/>
      </c>
      <c r="U25" s="15"/>
      <c r="V25" s="11"/>
      <c r="W25" s="11"/>
      <c r="X25" s="16">
        <v>0</v>
      </c>
      <c r="Y25" s="16">
        <f t="shared" si="2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8">
        <f t="shared" si="3"/>
        <v>0</v>
      </c>
      <c r="AO25" s="11"/>
      <c r="AP25" s="17">
        <f t="shared" si="7"/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4">
        <f t="shared" si="8"/>
        <v>0</v>
      </c>
      <c r="BH25" s="11"/>
      <c r="BI25" s="17">
        <f t="shared" si="9"/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x14ac:dyDescent="0.15">
      <c r="A26" s="11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</v>
      </c>
      <c r="N26" s="12"/>
      <c r="O26" s="12"/>
      <c r="P26" s="13">
        <f t="shared" si="4"/>
        <v>0</v>
      </c>
      <c r="Q26" s="14">
        <f t="shared" si="0"/>
        <v>1900</v>
      </c>
      <c r="R26" s="14">
        <f t="shared" si="5"/>
        <v>1</v>
      </c>
      <c r="S26" s="14">
        <f t="shared" si="6"/>
        <v>0</v>
      </c>
      <c r="T26" s="11" t="str">
        <f t="shared" si="1"/>
        <v/>
      </c>
      <c r="U26" s="15"/>
      <c r="V26" s="11"/>
      <c r="W26" s="11"/>
      <c r="X26" s="16">
        <v>0</v>
      </c>
      <c r="Y26" s="16">
        <f t="shared" si="2"/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">
        <f t="shared" si="3"/>
        <v>0</v>
      </c>
      <c r="AO26" s="11"/>
      <c r="AP26" s="17">
        <f t="shared" si="7"/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4">
        <f t="shared" si="8"/>
        <v>0</v>
      </c>
      <c r="BH26" s="11"/>
      <c r="BI26" s="17">
        <f t="shared" si="9"/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x14ac:dyDescent="0.15">
      <c r="A27" s="11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2"/>
      <c r="O27" s="12"/>
      <c r="P27" s="13">
        <f t="shared" si="4"/>
        <v>0</v>
      </c>
      <c r="Q27" s="14">
        <f t="shared" si="0"/>
        <v>1900</v>
      </c>
      <c r="R27" s="14">
        <f t="shared" si="5"/>
        <v>1</v>
      </c>
      <c r="S27" s="14">
        <f t="shared" si="6"/>
        <v>0</v>
      </c>
      <c r="T27" s="11" t="str">
        <f t="shared" si="1"/>
        <v/>
      </c>
      <c r="U27" s="15"/>
      <c r="V27" s="11"/>
      <c r="W27" s="11"/>
      <c r="X27" s="16">
        <v>0</v>
      </c>
      <c r="Y27" s="16">
        <f t="shared" si="2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8">
        <f t="shared" si="3"/>
        <v>0</v>
      </c>
      <c r="AO27" s="11"/>
      <c r="AP27" s="17">
        <f t="shared" si="7"/>
        <v>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4">
        <f t="shared" si="8"/>
        <v>0</v>
      </c>
      <c r="BH27" s="11"/>
      <c r="BI27" s="17">
        <f t="shared" si="9"/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x14ac:dyDescent="0.15">
      <c r="A28" s="11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2"/>
      <c r="O28" s="12"/>
      <c r="P28" s="13">
        <f t="shared" si="4"/>
        <v>0</v>
      </c>
      <c r="Q28" s="14">
        <f t="shared" si="0"/>
        <v>1900</v>
      </c>
      <c r="R28" s="14">
        <f t="shared" si="5"/>
        <v>1</v>
      </c>
      <c r="S28" s="14">
        <f t="shared" si="6"/>
        <v>0</v>
      </c>
      <c r="T28" s="11" t="str">
        <f t="shared" si="1"/>
        <v/>
      </c>
      <c r="U28" s="15"/>
      <c r="V28" s="11"/>
      <c r="W28" s="11"/>
      <c r="X28" s="16">
        <v>0</v>
      </c>
      <c r="Y28" s="16">
        <f t="shared" si="2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8">
        <f t="shared" si="3"/>
        <v>0</v>
      </c>
      <c r="AO28" s="11"/>
      <c r="AP28" s="17">
        <f t="shared" si="7"/>
        <v>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4">
        <f t="shared" si="8"/>
        <v>0</v>
      </c>
      <c r="BH28" s="11"/>
      <c r="BI28" s="17">
        <f t="shared" si="9"/>
        <v>0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x14ac:dyDescent="0.15">
      <c r="A29" s="11">
        <v>30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2"/>
      <c r="O29" s="12"/>
      <c r="P29" s="13">
        <f t="shared" si="4"/>
        <v>0</v>
      </c>
      <c r="Q29" s="14">
        <f t="shared" si="0"/>
        <v>1900</v>
      </c>
      <c r="R29" s="14">
        <f t="shared" si="5"/>
        <v>1</v>
      </c>
      <c r="S29" s="14">
        <f t="shared" si="6"/>
        <v>0</v>
      </c>
      <c r="T29" s="11" t="str">
        <f t="shared" si="1"/>
        <v/>
      </c>
      <c r="U29" s="15"/>
      <c r="V29" s="11"/>
      <c r="W29" s="11"/>
      <c r="X29" s="16">
        <v>0</v>
      </c>
      <c r="Y29" s="16">
        <f t="shared" si="2"/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8">
        <f t="shared" si="3"/>
        <v>0</v>
      </c>
      <c r="AO29" s="11"/>
      <c r="AP29" s="17">
        <f t="shared" si="7"/>
        <v>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4">
        <f t="shared" si="8"/>
        <v>0</v>
      </c>
      <c r="BH29" s="11"/>
      <c r="BI29" s="17">
        <f t="shared" si="9"/>
        <v>0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x14ac:dyDescent="0.15">
      <c r="A30" s="11">
        <v>31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2"/>
      <c r="O30" s="12"/>
      <c r="P30" s="13">
        <f t="shared" si="4"/>
        <v>0</v>
      </c>
      <c r="Q30" s="14">
        <f t="shared" si="0"/>
        <v>1900</v>
      </c>
      <c r="R30" s="14">
        <f t="shared" si="5"/>
        <v>1</v>
      </c>
      <c r="S30" s="14">
        <f t="shared" si="6"/>
        <v>0</v>
      </c>
      <c r="T30" s="11" t="str">
        <f t="shared" si="1"/>
        <v/>
      </c>
      <c r="U30" s="15"/>
      <c r="V30" s="11"/>
      <c r="W30" s="11"/>
      <c r="X30" s="16">
        <v>0</v>
      </c>
      <c r="Y30" s="16">
        <f t="shared" si="2"/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8">
        <f t="shared" si="3"/>
        <v>0</v>
      </c>
      <c r="AO30" s="11"/>
      <c r="AP30" s="17">
        <f t="shared" si="7"/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4">
        <f t="shared" si="8"/>
        <v>0</v>
      </c>
      <c r="BH30" s="11"/>
      <c r="BI30" s="17">
        <f t="shared" si="9"/>
        <v>0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x14ac:dyDescent="0.15">
      <c r="A31" s="11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0</v>
      </c>
      <c r="N31" s="12"/>
      <c r="O31" s="12"/>
      <c r="P31" s="13">
        <f t="shared" si="4"/>
        <v>0</v>
      </c>
      <c r="Q31" s="14">
        <f t="shared" si="0"/>
        <v>1900</v>
      </c>
      <c r="R31" s="14">
        <f t="shared" si="5"/>
        <v>1</v>
      </c>
      <c r="S31" s="14">
        <f t="shared" si="6"/>
        <v>0</v>
      </c>
      <c r="T31" s="11" t="str">
        <f t="shared" si="1"/>
        <v/>
      </c>
      <c r="U31" s="15"/>
      <c r="V31" s="11"/>
      <c r="W31" s="11"/>
      <c r="X31" s="16">
        <v>0</v>
      </c>
      <c r="Y31" s="16">
        <f t="shared" si="2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8">
        <f t="shared" si="3"/>
        <v>0</v>
      </c>
      <c r="AO31" s="11"/>
      <c r="AP31" s="17">
        <f t="shared" si="7"/>
        <v>0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4">
        <f t="shared" si="8"/>
        <v>0</v>
      </c>
      <c r="BH31" s="11"/>
      <c r="BI31" s="17">
        <f t="shared" si="9"/>
        <v>0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x14ac:dyDescent="0.15">
      <c r="A32" s="11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2"/>
      <c r="O32" s="12"/>
      <c r="P32" s="13">
        <f t="shared" si="4"/>
        <v>0</v>
      </c>
      <c r="Q32" s="14">
        <f t="shared" si="0"/>
        <v>1900</v>
      </c>
      <c r="R32" s="14">
        <f t="shared" si="5"/>
        <v>1</v>
      </c>
      <c r="S32" s="14">
        <f t="shared" si="6"/>
        <v>0</v>
      </c>
      <c r="T32" s="11" t="str">
        <f t="shared" si="1"/>
        <v/>
      </c>
      <c r="U32" s="15"/>
      <c r="V32" s="11"/>
      <c r="W32" s="11"/>
      <c r="X32" s="16">
        <v>0</v>
      </c>
      <c r="Y32" s="16">
        <f t="shared" si="2"/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8">
        <f t="shared" si="3"/>
        <v>0</v>
      </c>
      <c r="AO32" s="11"/>
      <c r="AP32" s="17">
        <f t="shared" si="7"/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4">
        <f t="shared" si="8"/>
        <v>0</v>
      </c>
      <c r="BH32" s="11"/>
      <c r="BI32" s="17">
        <f t="shared" si="9"/>
        <v>0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x14ac:dyDescent="0.15">
      <c r="A33" s="11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2"/>
      <c r="O33" s="12"/>
      <c r="P33" s="13">
        <f t="shared" si="4"/>
        <v>0</v>
      </c>
      <c r="Q33" s="14">
        <f t="shared" si="0"/>
        <v>1900</v>
      </c>
      <c r="R33" s="14">
        <f t="shared" si="5"/>
        <v>1</v>
      </c>
      <c r="S33" s="14">
        <f t="shared" si="6"/>
        <v>0</v>
      </c>
      <c r="T33" s="11" t="str">
        <f t="shared" si="1"/>
        <v/>
      </c>
      <c r="U33" s="15"/>
      <c r="V33" s="11"/>
      <c r="W33" s="11"/>
      <c r="X33" s="16">
        <v>0</v>
      </c>
      <c r="Y33" s="16">
        <f t="shared" si="2"/>
        <v>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8">
        <f t="shared" si="3"/>
        <v>0</v>
      </c>
      <c r="AO33" s="11"/>
      <c r="AP33" s="17">
        <f t="shared" si="7"/>
        <v>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4">
        <f t="shared" si="8"/>
        <v>0</v>
      </c>
      <c r="BH33" s="11"/>
      <c r="BI33" s="17">
        <f t="shared" si="9"/>
        <v>0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x14ac:dyDescent="0.15">
      <c r="A34" s="11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0</v>
      </c>
      <c r="N34" s="12"/>
      <c r="O34" s="12"/>
      <c r="P34" s="13">
        <f t="shared" si="4"/>
        <v>0</v>
      </c>
      <c r="Q34" s="14">
        <f t="shared" si="0"/>
        <v>1900</v>
      </c>
      <c r="R34" s="14">
        <f t="shared" si="5"/>
        <v>1</v>
      </c>
      <c r="S34" s="14">
        <f t="shared" si="6"/>
        <v>0</v>
      </c>
      <c r="T34" s="11" t="str">
        <f t="shared" si="1"/>
        <v/>
      </c>
      <c r="U34" s="15"/>
      <c r="V34" s="11"/>
      <c r="W34" s="11"/>
      <c r="X34" s="16">
        <v>0</v>
      </c>
      <c r="Y34" s="16">
        <f t="shared" si="2"/>
        <v>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8">
        <f t="shared" si="3"/>
        <v>0</v>
      </c>
      <c r="AO34" s="11"/>
      <c r="AP34" s="17">
        <f t="shared" si="7"/>
        <v>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4">
        <f t="shared" si="8"/>
        <v>0</v>
      </c>
      <c r="BH34" s="11"/>
      <c r="BI34" s="17">
        <f t="shared" si="9"/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x14ac:dyDescent="0.15">
      <c r="A35" s="11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0</v>
      </c>
      <c r="N35" s="12"/>
      <c r="O35" s="12"/>
      <c r="P35" s="13">
        <f t="shared" si="4"/>
        <v>0</v>
      </c>
      <c r="Q35" s="14">
        <f t="shared" si="0"/>
        <v>1900</v>
      </c>
      <c r="R35" s="14">
        <f t="shared" si="5"/>
        <v>1</v>
      </c>
      <c r="S35" s="14">
        <f t="shared" si="6"/>
        <v>0</v>
      </c>
      <c r="T35" s="11" t="str">
        <f t="shared" si="1"/>
        <v/>
      </c>
      <c r="U35" s="15"/>
      <c r="V35" s="11"/>
      <c r="W35" s="11"/>
      <c r="X35" s="16">
        <v>0</v>
      </c>
      <c r="Y35" s="16">
        <f t="shared" si="2"/>
        <v>0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8">
        <f t="shared" si="3"/>
        <v>0</v>
      </c>
      <c r="AO35" s="11"/>
      <c r="AP35" s="17">
        <f t="shared" si="7"/>
        <v>0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4">
        <f t="shared" si="8"/>
        <v>0</v>
      </c>
      <c r="BH35" s="11"/>
      <c r="BI35" s="17">
        <f t="shared" si="9"/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x14ac:dyDescent="0.15">
      <c r="A36" s="11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2"/>
      <c r="O36" s="12"/>
      <c r="P36" s="13">
        <f t="shared" si="4"/>
        <v>0</v>
      </c>
      <c r="Q36" s="14">
        <f t="shared" si="0"/>
        <v>1900</v>
      </c>
      <c r="R36" s="14">
        <f t="shared" si="5"/>
        <v>1</v>
      </c>
      <c r="S36" s="14">
        <f t="shared" si="6"/>
        <v>0</v>
      </c>
      <c r="T36" s="11" t="str">
        <f t="shared" si="1"/>
        <v/>
      </c>
      <c r="U36" s="15"/>
      <c r="V36" s="11"/>
      <c r="W36" s="11"/>
      <c r="X36" s="16">
        <v>0</v>
      </c>
      <c r="Y36" s="16">
        <f t="shared" si="2"/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8">
        <f t="shared" si="3"/>
        <v>0</v>
      </c>
      <c r="AO36" s="11"/>
      <c r="AP36" s="17">
        <f t="shared" si="7"/>
        <v>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4">
        <f t="shared" si="8"/>
        <v>0</v>
      </c>
      <c r="BH36" s="11"/>
      <c r="BI36" s="17">
        <f t="shared" si="9"/>
        <v>0</v>
      </c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x14ac:dyDescent="0.15">
      <c r="A37" s="11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v>0</v>
      </c>
      <c r="N37" s="12"/>
      <c r="O37" s="12"/>
      <c r="P37" s="13">
        <f t="shared" si="4"/>
        <v>0</v>
      </c>
      <c r="Q37" s="14">
        <f t="shared" si="0"/>
        <v>1900</v>
      </c>
      <c r="R37" s="14">
        <f t="shared" si="5"/>
        <v>1</v>
      </c>
      <c r="S37" s="14">
        <f t="shared" si="6"/>
        <v>0</v>
      </c>
      <c r="T37" s="11" t="str">
        <f t="shared" si="1"/>
        <v/>
      </c>
      <c r="U37" s="15"/>
      <c r="V37" s="11"/>
      <c r="W37" s="11"/>
      <c r="X37" s="16">
        <v>0</v>
      </c>
      <c r="Y37" s="16">
        <f t="shared" si="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8">
        <f t="shared" si="3"/>
        <v>0</v>
      </c>
      <c r="AO37" s="11"/>
      <c r="AP37" s="17">
        <f t="shared" si="7"/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4">
        <f t="shared" si="8"/>
        <v>0</v>
      </c>
      <c r="BH37" s="11"/>
      <c r="BI37" s="17">
        <f t="shared" si="9"/>
        <v>0</v>
      </c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x14ac:dyDescent="0.15">
      <c r="A38" s="11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0</v>
      </c>
      <c r="N38" s="12"/>
      <c r="O38" s="12"/>
      <c r="P38" s="13">
        <f t="shared" si="4"/>
        <v>0</v>
      </c>
      <c r="Q38" s="14">
        <f t="shared" si="0"/>
        <v>1900</v>
      </c>
      <c r="R38" s="14">
        <f t="shared" si="5"/>
        <v>1</v>
      </c>
      <c r="S38" s="14">
        <f t="shared" si="6"/>
        <v>0</v>
      </c>
      <c r="T38" s="11" t="str">
        <f t="shared" si="1"/>
        <v/>
      </c>
      <c r="U38" s="15"/>
      <c r="V38" s="11"/>
      <c r="W38" s="11"/>
      <c r="X38" s="16">
        <v>0</v>
      </c>
      <c r="Y38" s="16">
        <f t="shared" si="2"/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8">
        <f t="shared" si="3"/>
        <v>0</v>
      </c>
      <c r="AO38" s="11"/>
      <c r="AP38" s="17">
        <f t="shared" si="7"/>
        <v>0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4">
        <f t="shared" si="8"/>
        <v>0</v>
      </c>
      <c r="BH38" s="11"/>
      <c r="BI38" s="17">
        <f t="shared" si="9"/>
        <v>0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x14ac:dyDescent="0.15">
      <c r="A39" s="11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v>0</v>
      </c>
      <c r="N39" s="12"/>
      <c r="O39" s="12"/>
      <c r="P39" s="13">
        <f t="shared" si="4"/>
        <v>0</v>
      </c>
      <c r="Q39" s="14">
        <f t="shared" si="0"/>
        <v>1900</v>
      </c>
      <c r="R39" s="14">
        <f t="shared" si="5"/>
        <v>1</v>
      </c>
      <c r="S39" s="14">
        <f t="shared" si="6"/>
        <v>0</v>
      </c>
      <c r="T39" s="11" t="str">
        <f t="shared" si="1"/>
        <v/>
      </c>
      <c r="U39" s="15"/>
      <c r="V39" s="11"/>
      <c r="W39" s="11"/>
      <c r="X39" s="16">
        <v>0</v>
      </c>
      <c r="Y39" s="16">
        <f t="shared" si="2"/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8">
        <f t="shared" si="3"/>
        <v>0</v>
      </c>
      <c r="AO39" s="11"/>
      <c r="AP39" s="17">
        <f t="shared" si="7"/>
        <v>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4">
        <f t="shared" si="8"/>
        <v>0</v>
      </c>
      <c r="BH39" s="11"/>
      <c r="BI39" s="17">
        <f t="shared" si="9"/>
        <v>0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x14ac:dyDescent="0.15">
      <c r="A40" s="11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v>0</v>
      </c>
      <c r="N40" s="12"/>
      <c r="O40" s="12"/>
      <c r="P40" s="13">
        <f t="shared" si="4"/>
        <v>0</v>
      </c>
      <c r="Q40" s="14">
        <f t="shared" si="0"/>
        <v>1900</v>
      </c>
      <c r="R40" s="14">
        <f t="shared" si="5"/>
        <v>1</v>
      </c>
      <c r="S40" s="14">
        <f t="shared" si="6"/>
        <v>0</v>
      </c>
      <c r="T40" s="11" t="str">
        <f t="shared" si="1"/>
        <v/>
      </c>
      <c r="U40" s="15"/>
      <c r="V40" s="11"/>
      <c r="W40" s="11"/>
      <c r="X40" s="16">
        <v>0</v>
      </c>
      <c r="Y40" s="16">
        <f t="shared" si="2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8">
        <f t="shared" si="3"/>
        <v>0</v>
      </c>
      <c r="AO40" s="11"/>
      <c r="AP40" s="17">
        <f t="shared" si="7"/>
        <v>0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4">
        <f t="shared" si="8"/>
        <v>0</v>
      </c>
      <c r="BH40" s="11"/>
      <c r="BI40" s="17">
        <f t="shared" si="9"/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x14ac:dyDescent="0.15">
      <c r="A41" s="11">
        <v>43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2"/>
      <c r="O41" s="12"/>
      <c r="P41" s="13">
        <f t="shared" si="4"/>
        <v>0</v>
      </c>
      <c r="Q41" s="14">
        <f t="shared" si="0"/>
        <v>1900</v>
      </c>
      <c r="R41" s="14">
        <f t="shared" si="5"/>
        <v>1</v>
      </c>
      <c r="S41" s="14">
        <f t="shared" si="6"/>
        <v>0</v>
      </c>
      <c r="T41" s="11" t="str">
        <f t="shared" si="1"/>
        <v/>
      </c>
      <c r="U41" s="15"/>
      <c r="V41" s="11"/>
      <c r="W41" s="11"/>
      <c r="X41" s="16">
        <v>0</v>
      </c>
      <c r="Y41" s="16">
        <f t="shared" si="2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>
        <f t="shared" si="3"/>
        <v>0</v>
      </c>
      <c r="AO41" s="11"/>
      <c r="AP41" s="17">
        <f t="shared" si="7"/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4">
        <f t="shared" si="8"/>
        <v>0</v>
      </c>
      <c r="BH41" s="11"/>
      <c r="BI41" s="17">
        <f t="shared" si="9"/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x14ac:dyDescent="0.15">
      <c r="A42" s="11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0</v>
      </c>
      <c r="N42" s="12"/>
      <c r="O42" s="12"/>
      <c r="P42" s="13">
        <f t="shared" si="4"/>
        <v>0</v>
      </c>
      <c r="Q42" s="14">
        <f t="shared" si="0"/>
        <v>1900</v>
      </c>
      <c r="R42" s="14">
        <f t="shared" si="5"/>
        <v>1</v>
      </c>
      <c r="S42" s="14">
        <f t="shared" si="6"/>
        <v>0</v>
      </c>
      <c r="T42" s="11" t="str">
        <f t="shared" si="1"/>
        <v/>
      </c>
      <c r="U42" s="15"/>
      <c r="V42" s="11"/>
      <c r="W42" s="11"/>
      <c r="X42" s="16">
        <v>0</v>
      </c>
      <c r="Y42" s="16">
        <f t="shared" si="2"/>
        <v>0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>
        <f t="shared" si="3"/>
        <v>0</v>
      </c>
      <c r="AO42" s="11"/>
      <c r="AP42" s="17">
        <f t="shared" si="7"/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4">
        <f t="shared" si="8"/>
        <v>0</v>
      </c>
      <c r="BH42" s="11"/>
      <c r="BI42" s="17">
        <f t="shared" si="9"/>
        <v>0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x14ac:dyDescent="0.15">
      <c r="A43" s="11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0</v>
      </c>
      <c r="N43" s="12"/>
      <c r="O43" s="12"/>
      <c r="P43" s="13">
        <f t="shared" si="4"/>
        <v>0</v>
      </c>
      <c r="Q43" s="14">
        <f t="shared" si="0"/>
        <v>1900</v>
      </c>
      <c r="R43" s="14">
        <f t="shared" si="5"/>
        <v>1</v>
      </c>
      <c r="S43" s="14">
        <f t="shared" si="6"/>
        <v>0</v>
      </c>
      <c r="T43" s="11" t="str">
        <f t="shared" si="1"/>
        <v/>
      </c>
      <c r="U43" s="15"/>
      <c r="V43" s="11"/>
      <c r="W43" s="11"/>
      <c r="X43" s="16">
        <v>0</v>
      </c>
      <c r="Y43" s="16">
        <f t="shared" si="2"/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8">
        <f t="shared" si="3"/>
        <v>0</v>
      </c>
      <c r="AO43" s="11"/>
      <c r="AP43" s="17">
        <f t="shared" si="7"/>
        <v>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4">
        <f t="shared" si="8"/>
        <v>0</v>
      </c>
      <c r="BH43" s="11"/>
      <c r="BI43" s="17">
        <f t="shared" si="9"/>
        <v>0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x14ac:dyDescent="0.15">
      <c r="A44" s="11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0</v>
      </c>
      <c r="N44" s="12"/>
      <c r="O44" s="12"/>
      <c r="P44" s="13">
        <f t="shared" si="4"/>
        <v>0</v>
      </c>
      <c r="Q44" s="14">
        <f t="shared" si="0"/>
        <v>1900</v>
      </c>
      <c r="R44" s="14">
        <f t="shared" si="5"/>
        <v>1</v>
      </c>
      <c r="S44" s="14">
        <f t="shared" si="6"/>
        <v>0</v>
      </c>
      <c r="T44" s="11" t="str">
        <f t="shared" si="1"/>
        <v/>
      </c>
      <c r="U44" s="15"/>
      <c r="V44" s="11"/>
      <c r="W44" s="11"/>
      <c r="X44" s="16">
        <v>0</v>
      </c>
      <c r="Y44" s="16">
        <f t="shared" si="2"/>
        <v>0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>
        <f t="shared" si="3"/>
        <v>0</v>
      </c>
      <c r="AO44" s="11"/>
      <c r="AP44" s="17">
        <f t="shared" si="7"/>
        <v>0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4">
        <f t="shared" si="8"/>
        <v>0</v>
      </c>
      <c r="BH44" s="11"/>
      <c r="BI44" s="17">
        <f t="shared" si="9"/>
        <v>0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x14ac:dyDescent="0.15">
      <c r="A45" s="11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>
        <v>0</v>
      </c>
      <c r="N45" s="12"/>
      <c r="O45" s="12"/>
      <c r="P45" s="13">
        <f t="shared" si="4"/>
        <v>0</v>
      </c>
      <c r="Q45" s="14">
        <f t="shared" si="0"/>
        <v>1900</v>
      </c>
      <c r="R45" s="14">
        <f t="shared" si="5"/>
        <v>1</v>
      </c>
      <c r="S45" s="14">
        <f t="shared" si="6"/>
        <v>0</v>
      </c>
      <c r="T45" s="11" t="str">
        <f t="shared" si="1"/>
        <v/>
      </c>
      <c r="U45" s="15"/>
      <c r="V45" s="11"/>
      <c r="W45" s="11"/>
      <c r="X45" s="16">
        <v>0</v>
      </c>
      <c r="Y45" s="16">
        <f t="shared" si="2"/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8">
        <f t="shared" si="3"/>
        <v>0</v>
      </c>
      <c r="AO45" s="11"/>
      <c r="AP45" s="17">
        <f t="shared" si="7"/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4">
        <f t="shared" si="8"/>
        <v>0</v>
      </c>
      <c r="BH45" s="11"/>
      <c r="BI45" s="17">
        <f t="shared" si="9"/>
        <v>0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x14ac:dyDescent="0.15">
      <c r="A46" s="11">
        <v>49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v>0</v>
      </c>
      <c r="N46" s="12"/>
      <c r="O46" s="12"/>
      <c r="P46" s="13">
        <f t="shared" si="4"/>
        <v>0</v>
      </c>
      <c r="Q46" s="14">
        <f t="shared" si="0"/>
        <v>1900</v>
      </c>
      <c r="R46" s="14">
        <f t="shared" si="5"/>
        <v>1</v>
      </c>
      <c r="S46" s="14">
        <f t="shared" si="6"/>
        <v>0</v>
      </c>
      <c r="T46" s="11" t="str">
        <f t="shared" si="1"/>
        <v/>
      </c>
      <c r="U46" s="15"/>
      <c r="V46" s="11"/>
      <c r="W46" s="11"/>
      <c r="X46" s="16">
        <v>0</v>
      </c>
      <c r="Y46" s="16">
        <f t="shared" si="2"/>
        <v>0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8">
        <f t="shared" si="3"/>
        <v>0</v>
      </c>
      <c r="AO46" s="11"/>
      <c r="AP46" s="17">
        <f t="shared" si="7"/>
        <v>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4">
        <f t="shared" si="8"/>
        <v>0</v>
      </c>
      <c r="BH46" s="11"/>
      <c r="BI46" s="17">
        <f t="shared" si="9"/>
        <v>0</v>
      </c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x14ac:dyDescent="0.15">
      <c r="A47" s="11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v>0</v>
      </c>
      <c r="N47" s="12"/>
      <c r="O47" s="12"/>
      <c r="P47" s="13">
        <f t="shared" si="4"/>
        <v>0</v>
      </c>
      <c r="Q47" s="14">
        <f t="shared" si="0"/>
        <v>1900</v>
      </c>
      <c r="R47" s="14">
        <f t="shared" si="5"/>
        <v>1</v>
      </c>
      <c r="S47" s="14">
        <f t="shared" si="6"/>
        <v>0</v>
      </c>
      <c r="T47" s="11" t="str">
        <f t="shared" si="1"/>
        <v/>
      </c>
      <c r="U47" s="15"/>
      <c r="V47" s="11"/>
      <c r="W47" s="11"/>
      <c r="X47" s="16">
        <v>0</v>
      </c>
      <c r="Y47" s="16">
        <f t="shared" si="2"/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8">
        <f t="shared" si="3"/>
        <v>0</v>
      </c>
      <c r="AO47" s="11"/>
      <c r="AP47" s="17">
        <f t="shared" si="7"/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4">
        <f t="shared" si="8"/>
        <v>0</v>
      </c>
      <c r="BH47" s="11"/>
      <c r="BI47" s="17">
        <f t="shared" si="9"/>
        <v>0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x14ac:dyDescent="0.15">
      <c r="A48" s="11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2"/>
      <c r="O48" s="12"/>
      <c r="P48" s="13">
        <f t="shared" si="4"/>
        <v>0</v>
      </c>
      <c r="Q48" s="14">
        <f t="shared" si="0"/>
        <v>1900</v>
      </c>
      <c r="R48" s="14">
        <f t="shared" si="5"/>
        <v>1</v>
      </c>
      <c r="S48" s="14">
        <f t="shared" si="6"/>
        <v>0</v>
      </c>
      <c r="T48" s="11" t="str">
        <f t="shared" si="1"/>
        <v/>
      </c>
      <c r="U48" s="15"/>
      <c r="V48" s="11"/>
      <c r="W48" s="11"/>
      <c r="X48" s="16">
        <v>0</v>
      </c>
      <c r="Y48" s="16">
        <f t="shared" si="2"/>
        <v>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8">
        <f t="shared" si="3"/>
        <v>0</v>
      </c>
      <c r="AO48" s="11"/>
      <c r="AP48" s="17">
        <f t="shared" si="7"/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4">
        <f t="shared" si="8"/>
        <v>0</v>
      </c>
      <c r="BH48" s="11"/>
      <c r="BI48" s="17">
        <f t="shared" si="9"/>
        <v>0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x14ac:dyDescent="0.15">
      <c r="A49" s="11">
        <v>52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2"/>
      <c r="O49" s="12"/>
      <c r="P49" s="13">
        <f t="shared" si="4"/>
        <v>0</v>
      </c>
      <c r="Q49" s="14">
        <f t="shared" si="0"/>
        <v>1900</v>
      </c>
      <c r="R49" s="14">
        <f t="shared" si="5"/>
        <v>1</v>
      </c>
      <c r="S49" s="14">
        <f t="shared" si="6"/>
        <v>0</v>
      </c>
      <c r="T49" s="11" t="str">
        <f t="shared" si="1"/>
        <v/>
      </c>
      <c r="U49" s="15"/>
      <c r="V49" s="11"/>
      <c r="W49" s="11"/>
      <c r="X49" s="16">
        <v>0</v>
      </c>
      <c r="Y49" s="16">
        <f t="shared" si="2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8">
        <f t="shared" si="3"/>
        <v>0</v>
      </c>
      <c r="AO49" s="11"/>
      <c r="AP49" s="17">
        <f t="shared" si="7"/>
        <v>0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4">
        <f t="shared" si="8"/>
        <v>0</v>
      </c>
      <c r="BH49" s="11"/>
      <c r="BI49" s="17">
        <f t="shared" si="9"/>
        <v>0</v>
      </c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x14ac:dyDescent="0.15">
      <c r="A50" s="11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2"/>
      <c r="O50" s="12"/>
      <c r="P50" s="13">
        <f t="shared" si="4"/>
        <v>0</v>
      </c>
      <c r="Q50" s="14">
        <f t="shared" si="0"/>
        <v>1900</v>
      </c>
      <c r="R50" s="14">
        <f t="shared" si="5"/>
        <v>1</v>
      </c>
      <c r="S50" s="14">
        <f t="shared" si="6"/>
        <v>0</v>
      </c>
      <c r="T50" s="11" t="str">
        <f t="shared" si="1"/>
        <v/>
      </c>
      <c r="U50" s="15"/>
      <c r="V50" s="11"/>
      <c r="W50" s="11"/>
      <c r="X50" s="16">
        <v>0</v>
      </c>
      <c r="Y50" s="16">
        <f t="shared" si="2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8">
        <f t="shared" si="3"/>
        <v>0</v>
      </c>
      <c r="AO50" s="11"/>
      <c r="AP50" s="17">
        <f t="shared" si="7"/>
        <v>0</v>
      </c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4">
        <f t="shared" si="8"/>
        <v>0</v>
      </c>
      <c r="BH50" s="11"/>
      <c r="BI50" s="17">
        <f t="shared" si="9"/>
        <v>0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x14ac:dyDescent="0.15">
      <c r="A51" s="11">
        <v>54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2"/>
      <c r="O51" s="12"/>
      <c r="P51" s="13">
        <f t="shared" si="4"/>
        <v>0</v>
      </c>
      <c r="Q51" s="14">
        <f t="shared" si="0"/>
        <v>1900</v>
      </c>
      <c r="R51" s="14">
        <f t="shared" si="5"/>
        <v>1</v>
      </c>
      <c r="S51" s="14">
        <f t="shared" si="6"/>
        <v>0</v>
      </c>
      <c r="T51" s="11" t="str">
        <f t="shared" si="1"/>
        <v/>
      </c>
      <c r="U51" s="15"/>
      <c r="V51" s="11"/>
      <c r="W51" s="11"/>
      <c r="X51" s="16">
        <v>0</v>
      </c>
      <c r="Y51" s="16">
        <f t="shared" si="2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8">
        <f t="shared" si="3"/>
        <v>0</v>
      </c>
      <c r="AO51" s="11"/>
      <c r="AP51" s="17">
        <f t="shared" si="7"/>
        <v>0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4">
        <f t="shared" si="8"/>
        <v>0</v>
      </c>
      <c r="BH51" s="11"/>
      <c r="BI51" s="17">
        <f t="shared" si="9"/>
        <v>0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x14ac:dyDescent="0.15">
      <c r="A52" s="11">
        <v>55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2"/>
      <c r="O52" s="12"/>
      <c r="P52" s="13">
        <f t="shared" si="4"/>
        <v>0</v>
      </c>
      <c r="Q52" s="14">
        <f t="shared" si="0"/>
        <v>1900</v>
      </c>
      <c r="R52" s="14">
        <f t="shared" si="5"/>
        <v>1</v>
      </c>
      <c r="S52" s="14">
        <f t="shared" si="6"/>
        <v>0</v>
      </c>
      <c r="T52" s="11" t="str">
        <f t="shared" si="1"/>
        <v/>
      </c>
      <c r="U52" s="15"/>
      <c r="V52" s="11"/>
      <c r="W52" s="11"/>
      <c r="X52" s="16">
        <v>0</v>
      </c>
      <c r="Y52" s="16">
        <f t="shared" si="2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8">
        <f t="shared" si="3"/>
        <v>0</v>
      </c>
      <c r="AO52" s="11"/>
      <c r="AP52" s="17">
        <f t="shared" si="7"/>
        <v>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4">
        <f t="shared" si="8"/>
        <v>0</v>
      </c>
      <c r="BH52" s="11"/>
      <c r="BI52" s="17">
        <f t="shared" si="9"/>
        <v>0</v>
      </c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x14ac:dyDescent="0.15">
      <c r="A53" s="11">
        <v>56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2"/>
      <c r="O53" s="12"/>
      <c r="P53" s="13">
        <f t="shared" si="4"/>
        <v>0</v>
      </c>
      <c r="Q53" s="14">
        <f t="shared" si="0"/>
        <v>1900</v>
      </c>
      <c r="R53" s="14">
        <f t="shared" si="5"/>
        <v>1</v>
      </c>
      <c r="S53" s="14">
        <f t="shared" si="6"/>
        <v>0</v>
      </c>
      <c r="T53" s="11" t="str">
        <f t="shared" si="1"/>
        <v/>
      </c>
      <c r="U53" s="15"/>
      <c r="V53" s="11"/>
      <c r="W53" s="11"/>
      <c r="X53" s="16">
        <v>0</v>
      </c>
      <c r="Y53" s="16">
        <f t="shared" si="2"/>
        <v>0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8">
        <f t="shared" si="3"/>
        <v>0</v>
      </c>
      <c r="AO53" s="11"/>
      <c r="AP53" s="17">
        <f t="shared" si="7"/>
        <v>0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4">
        <f t="shared" si="8"/>
        <v>0</v>
      </c>
      <c r="BH53" s="11"/>
      <c r="BI53" s="17">
        <f t="shared" si="9"/>
        <v>0</v>
      </c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x14ac:dyDescent="0.15">
      <c r="A54" s="11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2"/>
      <c r="O54" s="12"/>
      <c r="P54" s="13">
        <f t="shared" si="4"/>
        <v>0</v>
      </c>
      <c r="Q54" s="14">
        <f t="shared" si="0"/>
        <v>1900</v>
      </c>
      <c r="R54" s="14">
        <f t="shared" si="5"/>
        <v>1</v>
      </c>
      <c r="S54" s="14">
        <f t="shared" si="6"/>
        <v>0</v>
      </c>
      <c r="T54" s="11" t="str">
        <f t="shared" si="1"/>
        <v/>
      </c>
      <c r="U54" s="15"/>
      <c r="V54" s="11"/>
      <c r="W54" s="11"/>
      <c r="X54" s="16">
        <v>0</v>
      </c>
      <c r="Y54" s="16">
        <f t="shared" si="2"/>
        <v>0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8">
        <f t="shared" si="3"/>
        <v>0</v>
      </c>
      <c r="AO54" s="11"/>
      <c r="AP54" s="17">
        <f t="shared" si="7"/>
        <v>0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4">
        <f t="shared" si="8"/>
        <v>0</v>
      </c>
      <c r="BH54" s="11"/>
      <c r="BI54" s="17">
        <f t="shared" si="9"/>
        <v>0</v>
      </c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x14ac:dyDescent="0.15">
      <c r="A55" s="11">
        <v>58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2"/>
      <c r="O55" s="12"/>
      <c r="P55" s="13">
        <f t="shared" si="4"/>
        <v>0</v>
      </c>
      <c r="Q55" s="14">
        <f t="shared" si="0"/>
        <v>1900</v>
      </c>
      <c r="R55" s="14">
        <f t="shared" si="5"/>
        <v>1</v>
      </c>
      <c r="S55" s="14">
        <f t="shared" si="6"/>
        <v>0</v>
      </c>
      <c r="T55" s="11" t="str">
        <f t="shared" si="1"/>
        <v/>
      </c>
      <c r="U55" s="15"/>
      <c r="V55" s="11"/>
      <c r="W55" s="11"/>
      <c r="X55" s="16">
        <v>0</v>
      </c>
      <c r="Y55" s="16">
        <f t="shared" si="2"/>
        <v>0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8">
        <f t="shared" si="3"/>
        <v>0</v>
      </c>
      <c r="AO55" s="11"/>
      <c r="AP55" s="17">
        <f t="shared" si="7"/>
        <v>0</v>
      </c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4">
        <f t="shared" si="8"/>
        <v>0</v>
      </c>
      <c r="BH55" s="11"/>
      <c r="BI55" s="17">
        <f t="shared" si="9"/>
        <v>0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x14ac:dyDescent="0.15">
      <c r="A56" s="11">
        <v>59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2"/>
      <c r="O56" s="12"/>
      <c r="P56" s="13">
        <f t="shared" si="4"/>
        <v>0</v>
      </c>
      <c r="Q56" s="14">
        <f t="shared" si="0"/>
        <v>1900</v>
      </c>
      <c r="R56" s="14">
        <f t="shared" si="5"/>
        <v>1</v>
      </c>
      <c r="S56" s="14">
        <f t="shared" si="6"/>
        <v>0</v>
      </c>
      <c r="T56" s="11" t="str">
        <f t="shared" si="1"/>
        <v/>
      </c>
      <c r="U56" s="15"/>
      <c r="V56" s="11"/>
      <c r="W56" s="11"/>
      <c r="X56" s="16">
        <v>0</v>
      </c>
      <c r="Y56" s="16">
        <f t="shared" si="2"/>
        <v>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8">
        <f t="shared" si="3"/>
        <v>0</v>
      </c>
      <c r="AO56" s="11"/>
      <c r="AP56" s="17">
        <f t="shared" si="7"/>
        <v>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4">
        <f t="shared" si="8"/>
        <v>0</v>
      </c>
      <c r="BH56" s="11"/>
      <c r="BI56" s="17">
        <f t="shared" si="9"/>
        <v>0</v>
      </c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x14ac:dyDescent="0.15">
      <c r="A57" s="11">
        <v>60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0</v>
      </c>
      <c r="N57" s="12"/>
      <c r="O57" s="12"/>
      <c r="P57" s="13">
        <f t="shared" si="4"/>
        <v>0</v>
      </c>
      <c r="Q57" s="14">
        <f t="shared" si="0"/>
        <v>1900</v>
      </c>
      <c r="R57" s="14">
        <f t="shared" si="5"/>
        <v>1</v>
      </c>
      <c r="S57" s="14">
        <f t="shared" si="6"/>
        <v>0</v>
      </c>
      <c r="T57" s="11" t="str">
        <f t="shared" si="1"/>
        <v/>
      </c>
      <c r="U57" s="15"/>
      <c r="V57" s="11"/>
      <c r="W57" s="11"/>
      <c r="X57" s="16">
        <v>0</v>
      </c>
      <c r="Y57" s="16">
        <f t="shared" si="2"/>
        <v>0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8">
        <f t="shared" si="3"/>
        <v>0</v>
      </c>
      <c r="AO57" s="11"/>
      <c r="AP57" s="17">
        <f t="shared" si="7"/>
        <v>0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4">
        <f t="shared" si="8"/>
        <v>0</v>
      </c>
      <c r="BH57" s="11"/>
      <c r="BI57" s="17">
        <f t="shared" si="9"/>
        <v>0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x14ac:dyDescent="0.15">
      <c r="A58" s="11">
        <v>61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v>0</v>
      </c>
      <c r="N58" s="12"/>
      <c r="O58" s="12"/>
      <c r="P58" s="13">
        <f t="shared" si="4"/>
        <v>0</v>
      </c>
      <c r="Q58" s="14">
        <f t="shared" si="0"/>
        <v>1900</v>
      </c>
      <c r="R58" s="14">
        <f t="shared" si="5"/>
        <v>1</v>
      </c>
      <c r="S58" s="14">
        <f t="shared" si="6"/>
        <v>0</v>
      </c>
      <c r="T58" s="11" t="str">
        <f t="shared" si="1"/>
        <v/>
      </c>
      <c r="U58" s="15"/>
      <c r="V58" s="11"/>
      <c r="W58" s="11"/>
      <c r="X58" s="16">
        <v>0</v>
      </c>
      <c r="Y58" s="16">
        <f t="shared" si="2"/>
        <v>0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8">
        <f t="shared" si="3"/>
        <v>0</v>
      </c>
      <c r="AO58" s="11"/>
      <c r="AP58" s="17">
        <f t="shared" si="7"/>
        <v>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4">
        <f t="shared" si="8"/>
        <v>0</v>
      </c>
      <c r="BH58" s="11"/>
      <c r="BI58" s="17">
        <f t="shared" si="9"/>
        <v>0</v>
      </c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x14ac:dyDescent="0.15">
      <c r="A59" s="11">
        <v>62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2"/>
      <c r="O59" s="12"/>
      <c r="P59" s="13">
        <f t="shared" si="4"/>
        <v>0</v>
      </c>
      <c r="Q59" s="14">
        <f t="shared" si="0"/>
        <v>1900</v>
      </c>
      <c r="R59" s="14">
        <f t="shared" si="5"/>
        <v>1</v>
      </c>
      <c r="S59" s="14">
        <f t="shared" si="6"/>
        <v>0</v>
      </c>
      <c r="T59" s="11" t="str">
        <f t="shared" si="1"/>
        <v/>
      </c>
      <c r="U59" s="15"/>
      <c r="V59" s="11"/>
      <c r="W59" s="11"/>
      <c r="X59" s="16">
        <v>0</v>
      </c>
      <c r="Y59" s="16">
        <f t="shared" si="2"/>
        <v>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8">
        <f t="shared" si="3"/>
        <v>0</v>
      </c>
      <c r="AO59" s="11"/>
      <c r="AP59" s="17">
        <f t="shared" si="7"/>
        <v>0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4">
        <f t="shared" si="8"/>
        <v>0</v>
      </c>
      <c r="BH59" s="11"/>
      <c r="BI59" s="17">
        <f t="shared" si="9"/>
        <v>0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x14ac:dyDescent="0.15">
      <c r="A60" s="11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2"/>
      <c r="O60" s="12"/>
      <c r="P60" s="13">
        <f t="shared" si="4"/>
        <v>0</v>
      </c>
      <c r="Q60" s="14">
        <f t="shared" si="0"/>
        <v>1900</v>
      </c>
      <c r="R60" s="14">
        <f t="shared" si="5"/>
        <v>1</v>
      </c>
      <c r="S60" s="14">
        <f t="shared" si="6"/>
        <v>0</v>
      </c>
      <c r="T60" s="11" t="str">
        <f t="shared" si="1"/>
        <v/>
      </c>
      <c r="U60" s="15"/>
      <c r="V60" s="11"/>
      <c r="W60" s="11"/>
      <c r="X60" s="16">
        <v>0</v>
      </c>
      <c r="Y60" s="16">
        <f t="shared" si="2"/>
        <v>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8">
        <f t="shared" si="3"/>
        <v>0</v>
      </c>
      <c r="AO60" s="11"/>
      <c r="AP60" s="17">
        <f t="shared" si="7"/>
        <v>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4">
        <f t="shared" si="8"/>
        <v>0</v>
      </c>
      <c r="BH60" s="11"/>
      <c r="BI60" s="17">
        <f t="shared" si="9"/>
        <v>0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x14ac:dyDescent="0.15">
      <c r="A61" s="11">
        <v>64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2"/>
      <c r="O61" s="12"/>
      <c r="P61" s="13">
        <f t="shared" si="4"/>
        <v>0</v>
      </c>
      <c r="Q61" s="14">
        <f t="shared" si="0"/>
        <v>1900</v>
      </c>
      <c r="R61" s="14">
        <f t="shared" si="5"/>
        <v>1</v>
      </c>
      <c r="S61" s="14">
        <f t="shared" si="6"/>
        <v>0</v>
      </c>
      <c r="T61" s="11" t="str">
        <f t="shared" si="1"/>
        <v/>
      </c>
      <c r="U61" s="15"/>
      <c r="V61" s="11"/>
      <c r="W61" s="11"/>
      <c r="X61" s="16">
        <v>0</v>
      </c>
      <c r="Y61" s="16">
        <f t="shared" si="2"/>
        <v>0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8">
        <f t="shared" si="3"/>
        <v>0</v>
      </c>
      <c r="AO61" s="11"/>
      <c r="AP61" s="17">
        <f t="shared" si="7"/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4">
        <f t="shared" si="8"/>
        <v>0</v>
      </c>
      <c r="BH61" s="11"/>
      <c r="BI61" s="17">
        <f t="shared" si="9"/>
        <v>0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x14ac:dyDescent="0.15">
      <c r="A62" s="11">
        <v>65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>
        <v>0</v>
      </c>
      <c r="N62" s="12"/>
      <c r="O62" s="12"/>
      <c r="P62" s="13">
        <f t="shared" si="4"/>
        <v>0</v>
      </c>
      <c r="Q62" s="14">
        <f t="shared" si="0"/>
        <v>1900</v>
      </c>
      <c r="R62" s="14">
        <f t="shared" si="5"/>
        <v>1</v>
      </c>
      <c r="S62" s="14">
        <f t="shared" si="6"/>
        <v>0</v>
      </c>
      <c r="T62" s="11" t="str">
        <f t="shared" si="1"/>
        <v/>
      </c>
      <c r="U62" s="15"/>
      <c r="V62" s="11"/>
      <c r="W62" s="11"/>
      <c r="X62" s="16">
        <v>0</v>
      </c>
      <c r="Y62" s="16">
        <f t="shared" ref="Y62:Y93" si="10">U62-X62</f>
        <v>0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8">
        <f t="shared" ref="AN62:AN93" si="11">IF(BG62=0,0,IF(BG62=L62,Y62-1,IF(Y62=1,0,ROUND(U62*M62,0))))</f>
        <v>0</v>
      </c>
      <c r="AO62" s="11"/>
      <c r="AP62" s="17">
        <f t="shared" si="7"/>
        <v>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4">
        <f t="shared" si="8"/>
        <v>0</v>
      </c>
      <c r="BH62" s="11"/>
      <c r="BI62" s="17">
        <f t="shared" si="9"/>
        <v>0</v>
      </c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x14ac:dyDescent="0.15">
      <c r="A63" s="11">
        <v>66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2"/>
      <c r="O63" s="12"/>
      <c r="P63" s="13">
        <f t="shared" ref="P63:P93" si="12">IF(O63="",N63,O63)</f>
        <v>0</v>
      </c>
      <c r="Q63" s="14">
        <f t="shared" ref="Q63:Q93" si="13">YEAR(P63)</f>
        <v>1900</v>
      </c>
      <c r="R63" s="14">
        <f t="shared" ref="R63:R93" si="14">MONTH(P63)</f>
        <v>1</v>
      </c>
      <c r="S63" s="14">
        <f t="shared" ref="S63:S93" si="15">DAY(N63)</f>
        <v>0</v>
      </c>
      <c r="T63" s="11" t="str">
        <f t="shared" si="1"/>
        <v/>
      </c>
      <c r="U63" s="15"/>
      <c r="V63" s="11"/>
      <c r="W63" s="11"/>
      <c r="X63" s="16">
        <v>0</v>
      </c>
      <c r="Y63" s="16">
        <f t="shared" si="10"/>
        <v>0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8">
        <f t="shared" si="11"/>
        <v>0</v>
      </c>
      <c r="AO63" s="11"/>
      <c r="AP63" s="17">
        <f t="shared" ref="AP63:AP93" si="16">Y63-AN63</f>
        <v>0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4">
        <f t="shared" ref="BG63:BG93" si="17">IF(T63="",0,$O$1-T63)</f>
        <v>0</v>
      </c>
      <c r="BH63" s="11"/>
      <c r="BI63" s="17">
        <f t="shared" ref="BI63:BI93" si="18">U63-AP63</f>
        <v>0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 x14ac:dyDescent="0.15">
      <c r="A64" s="11">
        <v>67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>
        <v>0</v>
      </c>
      <c r="N64" s="12"/>
      <c r="O64" s="12"/>
      <c r="P64" s="13">
        <f t="shared" si="12"/>
        <v>0</v>
      </c>
      <c r="Q64" s="14">
        <f t="shared" si="13"/>
        <v>1900</v>
      </c>
      <c r="R64" s="14">
        <f t="shared" si="14"/>
        <v>1</v>
      </c>
      <c r="S64" s="14">
        <f t="shared" si="15"/>
        <v>0</v>
      </c>
      <c r="T64" s="11" t="str">
        <f t="shared" si="1"/>
        <v/>
      </c>
      <c r="U64" s="15"/>
      <c r="V64" s="11"/>
      <c r="W64" s="11"/>
      <c r="X64" s="16">
        <v>0</v>
      </c>
      <c r="Y64" s="16">
        <f t="shared" si="10"/>
        <v>0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8">
        <f t="shared" si="11"/>
        <v>0</v>
      </c>
      <c r="AO64" s="11"/>
      <c r="AP64" s="17">
        <f t="shared" si="16"/>
        <v>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4">
        <f t="shared" si="17"/>
        <v>0</v>
      </c>
      <c r="BH64" s="11"/>
      <c r="BI64" s="17">
        <f t="shared" si="18"/>
        <v>0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 x14ac:dyDescent="0.15">
      <c r="A65" s="11">
        <v>68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>
        <v>0</v>
      </c>
      <c r="N65" s="12"/>
      <c r="O65" s="12"/>
      <c r="P65" s="13">
        <f t="shared" si="12"/>
        <v>0</v>
      </c>
      <c r="Q65" s="14">
        <f t="shared" si="13"/>
        <v>1900</v>
      </c>
      <c r="R65" s="14">
        <f t="shared" si="14"/>
        <v>1</v>
      </c>
      <c r="S65" s="14">
        <f t="shared" si="15"/>
        <v>0</v>
      </c>
      <c r="T65" s="11" t="str">
        <f t="shared" si="1"/>
        <v/>
      </c>
      <c r="U65" s="15"/>
      <c r="V65" s="11"/>
      <c r="W65" s="11"/>
      <c r="X65" s="16">
        <v>0</v>
      </c>
      <c r="Y65" s="16">
        <f t="shared" si="10"/>
        <v>0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8">
        <f t="shared" si="11"/>
        <v>0</v>
      </c>
      <c r="AO65" s="11"/>
      <c r="AP65" s="17">
        <f t="shared" si="16"/>
        <v>0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4">
        <f t="shared" si="17"/>
        <v>0</v>
      </c>
      <c r="BH65" s="11"/>
      <c r="BI65" s="17">
        <f t="shared" si="18"/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 x14ac:dyDescent="0.15">
      <c r="A66" s="11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2"/>
      <c r="O66" s="12"/>
      <c r="P66" s="13">
        <f t="shared" si="12"/>
        <v>0</v>
      </c>
      <c r="Q66" s="14">
        <f t="shared" si="13"/>
        <v>1900</v>
      </c>
      <c r="R66" s="14">
        <f t="shared" si="14"/>
        <v>1</v>
      </c>
      <c r="S66" s="14">
        <f t="shared" si="15"/>
        <v>0</v>
      </c>
      <c r="T66" s="11" t="str">
        <f t="shared" si="1"/>
        <v/>
      </c>
      <c r="U66" s="15"/>
      <c r="V66" s="11"/>
      <c r="W66" s="11"/>
      <c r="X66" s="16">
        <v>0</v>
      </c>
      <c r="Y66" s="16">
        <f t="shared" si="10"/>
        <v>0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8">
        <f t="shared" si="11"/>
        <v>0</v>
      </c>
      <c r="AO66" s="11"/>
      <c r="AP66" s="17">
        <f t="shared" si="16"/>
        <v>0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4">
        <f t="shared" si="17"/>
        <v>0</v>
      </c>
      <c r="BH66" s="11"/>
      <c r="BI66" s="17">
        <f t="shared" si="18"/>
        <v>0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 x14ac:dyDescent="0.15">
      <c r="A67" s="11">
        <v>70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>
        <v>0</v>
      </c>
      <c r="N67" s="12"/>
      <c r="O67" s="12"/>
      <c r="P67" s="13">
        <f t="shared" si="12"/>
        <v>0</v>
      </c>
      <c r="Q67" s="14">
        <f t="shared" si="13"/>
        <v>1900</v>
      </c>
      <c r="R67" s="14">
        <f t="shared" si="14"/>
        <v>1</v>
      </c>
      <c r="S67" s="14">
        <f t="shared" si="15"/>
        <v>0</v>
      </c>
      <c r="T67" s="11" t="str">
        <f t="shared" si="1"/>
        <v/>
      </c>
      <c r="U67" s="15"/>
      <c r="V67" s="11"/>
      <c r="W67" s="11"/>
      <c r="X67" s="16">
        <v>0</v>
      </c>
      <c r="Y67" s="16">
        <f t="shared" si="10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8">
        <f t="shared" si="11"/>
        <v>0</v>
      </c>
      <c r="AO67" s="11"/>
      <c r="AP67" s="17">
        <f t="shared" si="16"/>
        <v>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4">
        <f t="shared" si="17"/>
        <v>0</v>
      </c>
      <c r="BH67" s="11"/>
      <c r="BI67" s="17">
        <f t="shared" si="18"/>
        <v>0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 x14ac:dyDescent="0.15">
      <c r="A68" s="11">
        <v>71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>
        <v>0</v>
      </c>
      <c r="N68" s="12"/>
      <c r="O68" s="12"/>
      <c r="P68" s="13">
        <f t="shared" si="12"/>
        <v>0</v>
      </c>
      <c r="Q68" s="14">
        <f t="shared" si="13"/>
        <v>1900</v>
      </c>
      <c r="R68" s="14">
        <f t="shared" si="14"/>
        <v>1</v>
      </c>
      <c r="S68" s="14">
        <f t="shared" si="15"/>
        <v>0</v>
      </c>
      <c r="T68" s="11" t="str">
        <f t="shared" si="1"/>
        <v/>
      </c>
      <c r="U68" s="15"/>
      <c r="V68" s="11"/>
      <c r="W68" s="11"/>
      <c r="X68" s="16">
        <v>0</v>
      </c>
      <c r="Y68" s="16">
        <f t="shared" si="10"/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8">
        <f t="shared" si="11"/>
        <v>0</v>
      </c>
      <c r="AO68" s="11"/>
      <c r="AP68" s="17">
        <f t="shared" si="16"/>
        <v>0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4">
        <f t="shared" si="17"/>
        <v>0</v>
      </c>
      <c r="BH68" s="11"/>
      <c r="BI68" s="17">
        <f t="shared" si="18"/>
        <v>0</v>
      </c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 x14ac:dyDescent="0.15">
      <c r="A69" s="11">
        <v>72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>
        <v>0</v>
      </c>
      <c r="N69" s="12"/>
      <c r="O69" s="12"/>
      <c r="P69" s="13">
        <f t="shared" si="12"/>
        <v>0</v>
      </c>
      <c r="Q69" s="14">
        <f t="shared" si="13"/>
        <v>1900</v>
      </c>
      <c r="R69" s="14">
        <f t="shared" si="14"/>
        <v>1</v>
      </c>
      <c r="S69" s="14">
        <f t="shared" si="15"/>
        <v>0</v>
      </c>
      <c r="T69" s="11" t="str">
        <f t="shared" si="1"/>
        <v/>
      </c>
      <c r="U69" s="15"/>
      <c r="V69" s="11"/>
      <c r="W69" s="11"/>
      <c r="X69" s="16">
        <v>0</v>
      </c>
      <c r="Y69" s="16">
        <f t="shared" si="10"/>
        <v>0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8">
        <f t="shared" si="11"/>
        <v>0</v>
      </c>
      <c r="AO69" s="11"/>
      <c r="AP69" s="17">
        <f t="shared" si="16"/>
        <v>0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4">
        <f t="shared" si="17"/>
        <v>0</v>
      </c>
      <c r="BH69" s="11"/>
      <c r="BI69" s="17">
        <f t="shared" si="18"/>
        <v>0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x14ac:dyDescent="0.15">
      <c r="A70" s="11">
        <v>73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>
        <v>0</v>
      </c>
      <c r="N70" s="12"/>
      <c r="O70" s="12"/>
      <c r="P70" s="13">
        <f t="shared" si="12"/>
        <v>0</v>
      </c>
      <c r="Q70" s="14">
        <f t="shared" si="13"/>
        <v>1900</v>
      </c>
      <c r="R70" s="14">
        <f t="shared" si="14"/>
        <v>1</v>
      </c>
      <c r="S70" s="14">
        <f t="shared" si="15"/>
        <v>0</v>
      </c>
      <c r="T70" s="11" t="str">
        <f t="shared" si="1"/>
        <v/>
      </c>
      <c r="U70" s="15"/>
      <c r="V70" s="11"/>
      <c r="W70" s="11"/>
      <c r="X70" s="16">
        <v>0</v>
      </c>
      <c r="Y70" s="16">
        <f t="shared" si="10"/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8">
        <f t="shared" si="11"/>
        <v>0</v>
      </c>
      <c r="AO70" s="11"/>
      <c r="AP70" s="17">
        <f t="shared" si="16"/>
        <v>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4">
        <f t="shared" si="17"/>
        <v>0</v>
      </c>
      <c r="BH70" s="11"/>
      <c r="BI70" s="17">
        <f t="shared" si="18"/>
        <v>0</v>
      </c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 x14ac:dyDescent="0.15">
      <c r="A71" s="11">
        <v>74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2"/>
      <c r="O71" s="12"/>
      <c r="P71" s="13">
        <f t="shared" si="12"/>
        <v>0</v>
      </c>
      <c r="Q71" s="14">
        <f t="shared" si="13"/>
        <v>1900</v>
      </c>
      <c r="R71" s="14">
        <f t="shared" si="14"/>
        <v>1</v>
      </c>
      <c r="S71" s="14">
        <f t="shared" si="15"/>
        <v>0</v>
      </c>
      <c r="T71" s="11" t="str">
        <f t="shared" si="1"/>
        <v/>
      </c>
      <c r="U71" s="15"/>
      <c r="V71" s="11"/>
      <c r="W71" s="11"/>
      <c r="X71" s="16">
        <v>0</v>
      </c>
      <c r="Y71" s="16">
        <f t="shared" si="10"/>
        <v>0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8">
        <f t="shared" si="11"/>
        <v>0</v>
      </c>
      <c r="AO71" s="11"/>
      <c r="AP71" s="17">
        <f t="shared" si="16"/>
        <v>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4">
        <f t="shared" si="17"/>
        <v>0</v>
      </c>
      <c r="BH71" s="11"/>
      <c r="BI71" s="17">
        <f t="shared" si="18"/>
        <v>0</v>
      </c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 x14ac:dyDescent="0.15">
      <c r="A72" s="11">
        <v>75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>
        <v>0</v>
      </c>
      <c r="N72" s="12"/>
      <c r="O72" s="12"/>
      <c r="P72" s="13">
        <f t="shared" si="12"/>
        <v>0</v>
      </c>
      <c r="Q72" s="14">
        <f t="shared" si="13"/>
        <v>1900</v>
      </c>
      <c r="R72" s="14">
        <f t="shared" si="14"/>
        <v>1</v>
      </c>
      <c r="S72" s="14">
        <f t="shared" si="15"/>
        <v>0</v>
      </c>
      <c r="T72" s="11" t="str">
        <f t="shared" si="1"/>
        <v/>
      </c>
      <c r="U72" s="15"/>
      <c r="V72" s="11"/>
      <c r="W72" s="11"/>
      <c r="X72" s="16">
        <v>0</v>
      </c>
      <c r="Y72" s="16">
        <f t="shared" si="10"/>
        <v>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8">
        <f t="shared" si="11"/>
        <v>0</v>
      </c>
      <c r="AO72" s="11"/>
      <c r="AP72" s="17">
        <f t="shared" si="16"/>
        <v>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4">
        <f t="shared" si="17"/>
        <v>0</v>
      </c>
      <c r="BH72" s="11"/>
      <c r="BI72" s="17">
        <f t="shared" si="18"/>
        <v>0</v>
      </c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 x14ac:dyDescent="0.15">
      <c r="A73" s="11">
        <v>76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2"/>
      <c r="O73" s="12"/>
      <c r="P73" s="13">
        <f t="shared" si="12"/>
        <v>0</v>
      </c>
      <c r="Q73" s="14">
        <f t="shared" si="13"/>
        <v>1900</v>
      </c>
      <c r="R73" s="14">
        <f t="shared" si="14"/>
        <v>1</v>
      </c>
      <c r="S73" s="14">
        <f t="shared" si="15"/>
        <v>0</v>
      </c>
      <c r="T73" s="11" t="str">
        <f t="shared" si="1"/>
        <v/>
      </c>
      <c r="U73" s="15"/>
      <c r="V73" s="11"/>
      <c r="W73" s="11"/>
      <c r="X73" s="16">
        <v>0</v>
      </c>
      <c r="Y73" s="16">
        <f t="shared" si="10"/>
        <v>0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8">
        <f t="shared" si="11"/>
        <v>0</v>
      </c>
      <c r="AO73" s="11"/>
      <c r="AP73" s="17">
        <f t="shared" si="16"/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4">
        <f t="shared" si="17"/>
        <v>0</v>
      </c>
      <c r="BH73" s="11"/>
      <c r="BI73" s="17">
        <f t="shared" si="18"/>
        <v>0</v>
      </c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 x14ac:dyDescent="0.15">
      <c r="A74" s="11">
        <v>77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>
        <v>0</v>
      </c>
      <c r="N74" s="12"/>
      <c r="O74" s="12"/>
      <c r="P74" s="13">
        <f t="shared" si="12"/>
        <v>0</v>
      </c>
      <c r="Q74" s="14">
        <f t="shared" si="13"/>
        <v>1900</v>
      </c>
      <c r="R74" s="14">
        <f t="shared" si="14"/>
        <v>1</v>
      </c>
      <c r="S74" s="14">
        <f t="shared" si="15"/>
        <v>0</v>
      </c>
      <c r="T74" s="11" t="str">
        <f t="shared" si="1"/>
        <v/>
      </c>
      <c r="U74" s="15"/>
      <c r="V74" s="11"/>
      <c r="W74" s="11"/>
      <c r="X74" s="16">
        <v>0</v>
      </c>
      <c r="Y74" s="16">
        <f t="shared" si="10"/>
        <v>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8">
        <f t="shared" si="11"/>
        <v>0</v>
      </c>
      <c r="AO74" s="11"/>
      <c r="AP74" s="17">
        <f t="shared" si="16"/>
        <v>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4">
        <f t="shared" si="17"/>
        <v>0</v>
      </c>
      <c r="BH74" s="11"/>
      <c r="BI74" s="17">
        <f t="shared" si="18"/>
        <v>0</v>
      </c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 x14ac:dyDescent="0.15">
      <c r="A75" s="11">
        <v>78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>
        <v>0</v>
      </c>
      <c r="N75" s="12"/>
      <c r="O75" s="12"/>
      <c r="P75" s="13">
        <f t="shared" si="12"/>
        <v>0</v>
      </c>
      <c r="Q75" s="14">
        <f t="shared" si="13"/>
        <v>1900</v>
      </c>
      <c r="R75" s="14">
        <f t="shared" si="14"/>
        <v>1</v>
      </c>
      <c r="S75" s="14">
        <f t="shared" si="15"/>
        <v>0</v>
      </c>
      <c r="T75" s="11" t="str">
        <f t="shared" si="1"/>
        <v/>
      </c>
      <c r="U75" s="15"/>
      <c r="V75" s="11"/>
      <c r="W75" s="11"/>
      <c r="X75" s="16">
        <v>0</v>
      </c>
      <c r="Y75" s="16">
        <f t="shared" si="10"/>
        <v>0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8">
        <f t="shared" si="11"/>
        <v>0</v>
      </c>
      <c r="AO75" s="11"/>
      <c r="AP75" s="17">
        <f t="shared" si="16"/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4">
        <f t="shared" si="17"/>
        <v>0</v>
      </c>
      <c r="BH75" s="11"/>
      <c r="BI75" s="17">
        <f t="shared" si="18"/>
        <v>0</v>
      </c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x14ac:dyDescent="0.15">
      <c r="A76" s="11">
        <v>79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>
        <v>0</v>
      </c>
      <c r="N76" s="12"/>
      <c r="O76" s="12"/>
      <c r="P76" s="13">
        <f t="shared" si="12"/>
        <v>0</v>
      </c>
      <c r="Q76" s="14">
        <f t="shared" si="13"/>
        <v>1900</v>
      </c>
      <c r="R76" s="14">
        <f t="shared" si="14"/>
        <v>1</v>
      </c>
      <c r="S76" s="14">
        <f t="shared" si="15"/>
        <v>0</v>
      </c>
      <c r="T76" s="11" t="str">
        <f t="shared" si="1"/>
        <v/>
      </c>
      <c r="U76" s="15"/>
      <c r="V76" s="11"/>
      <c r="W76" s="11"/>
      <c r="X76" s="16">
        <v>0</v>
      </c>
      <c r="Y76" s="16">
        <f t="shared" si="10"/>
        <v>0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8">
        <f t="shared" si="11"/>
        <v>0</v>
      </c>
      <c r="AO76" s="11"/>
      <c r="AP76" s="17">
        <f t="shared" si="16"/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4">
        <f t="shared" si="17"/>
        <v>0</v>
      </c>
      <c r="BH76" s="11"/>
      <c r="BI76" s="17">
        <f t="shared" si="18"/>
        <v>0</v>
      </c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x14ac:dyDescent="0.15">
      <c r="A77" s="11">
        <v>80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>
        <v>0</v>
      </c>
      <c r="N77" s="12"/>
      <c r="O77" s="12"/>
      <c r="P77" s="13">
        <f t="shared" si="12"/>
        <v>0</v>
      </c>
      <c r="Q77" s="14">
        <f t="shared" si="13"/>
        <v>1900</v>
      </c>
      <c r="R77" s="14">
        <f t="shared" si="14"/>
        <v>1</v>
      </c>
      <c r="S77" s="14">
        <f t="shared" si="15"/>
        <v>0</v>
      </c>
      <c r="T77" s="11" t="str">
        <f t="shared" si="1"/>
        <v/>
      </c>
      <c r="U77" s="15"/>
      <c r="V77" s="11"/>
      <c r="W77" s="11"/>
      <c r="X77" s="16">
        <v>0</v>
      </c>
      <c r="Y77" s="16">
        <f t="shared" si="10"/>
        <v>0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8">
        <f t="shared" si="11"/>
        <v>0</v>
      </c>
      <c r="AO77" s="11"/>
      <c r="AP77" s="17">
        <f t="shared" si="16"/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4">
        <f t="shared" si="17"/>
        <v>0</v>
      </c>
      <c r="BH77" s="11"/>
      <c r="BI77" s="17">
        <f t="shared" si="18"/>
        <v>0</v>
      </c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 x14ac:dyDescent="0.15">
      <c r="A78" s="11">
        <v>81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2"/>
      <c r="O78" s="12"/>
      <c r="P78" s="13">
        <f t="shared" si="12"/>
        <v>0</v>
      </c>
      <c r="Q78" s="14">
        <f t="shared" si="13"/>
        <v>1900</v>
      </c>
      <c r="R78" s="14">
        <f t="shared" si="14"/>
        <v>1</v>
      </c>
      <c r="S78" s="14">
        <f t="shared" si="15"/>
        <v>0</v>
      </c>
      <c r="T78" s="11" t="str">
        <f t="shared" si="1"/>
        <v/>
      </c>
      <c r="U78" s="15"/>
      <c r="V78" s="11"/>
      <c r="W78" s="11"/>
      <c r="X78" s="16">
        <v>0</v>
      </c>
      <c r="Y78" s="16">
        <f t="shared" si="10"/>
        <v>0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8">
        <f t="shared" si="11"/>
        <v>0</v>
      </c>
      <c r="AO78" s="11"/>
      <c r="AP78" s="17">
        <f t="shared" si="16"/>
        <v>0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4">
        <f t="shared" si="17"/>
        <v>0</v>
      </c>
      <c r="BH78" s="11"/>
      <c r="BI78" s="17">
        <f t="shared" si="18"/>
        <v>0</v>
      </c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 x14ac:dyDescent="0.15">
      <c r="A79" s="11">
        <v>82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2"/>
      <c r="O79" s="12"/>
      <c r="P79" s="13">
        <f t="shared" si="12"/>
        <v>0</v>
      </c>
      <c r="Q79" s="14">
        <f t="shared" si="13"/>
        <v>1900</v>
      </c>
      <c r="R79" s="14">
        <f t="shared" si="14"/>
        <v>1</v>
      </c>
      <c r="S79" s="14">
        <f t="shared" si="15"/>
        <v>0</v>
      </c>
      <c r="T79" s="11" t="str">
        <f t="shared" si="1"/>
        <v/>
      </c>
      <c r="U79" s="15"/>
      <c r="V79" s="11"/>
      <c r="W79" s="11"/>
      <c r="X79" s="16">
        <v>0</v>
      </c>
      <c r="Y79" s="16">
        <f t="shared" si="10"/>
        <v>0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8">
        <f t="shared" si="11"/>
        <v>0</v>
      </c>
      <c r="AO79" s="11"/>
      <c r="AP79" s="17">
        <f t="shared" si="16"/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4">
        <f t="shared" si="17"/>
        <v>0</v>
      </c>
      <c r="BH79" s="11"/>
      <c r="BI79" s="17">
        <f t="shared" si="18"/>
        <v>0</v>
      </c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x14ac:dyDescent="0.15">
      <c r="A80" s="11">
        <v>83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>
        <v>0</v>
      </c>
      <c r="N80" s="12"/>
      <c r="O80" s="12"/>
      <c r="P80" s="13">
        <f t="shared" si="12"/>
        <v>0</v>
      </c>
      <c r="Q80" s="14">
        <f t="shared" si="13"/>
        <v>1900</v>
      </c>
      <c r="R80" s="14">
        <f t="shared" si="14"/>
        <v>1</v>
      </c>
      <c r="S80" s="14">
        <f t="shared" si="15"/>
        <v>0</v>
      </c>
      <c r="T80" s="11" t="str">
        <f t="shared" si="1"/>
        <v/>
      </c>
      <c r="U80" s="15"/>
      <c r="V80" s="11"/>
      <c r="W80" s="11"/>
      <c r="X80" s="16">
        <v>0</v>
      </c>
      <c r="Y80" s="16">
        <f t="shared" si="10"/>
        <v>0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8">
        <f t="shared" si="11"/>
        <v>0</v>
      </c>
      <c r="AO80" s="11"/>
      <c r="AP80" s="17">
        <f t="shared" si="16"/>
        <v>0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4">
        <f t="shared" si="17"/>
        <v>0</v>
      </c>
      <c r="BH80" s="11"/>
      <c r="BI80" s="17">
        <f t="shared" si="18"/>
        <v>0</v>
      </c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 x14ac:dyDescent="0.15">
      <c r="A81" s="11">
        <v>84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>
        <v>0</v>
      </c>
      <c r="N81" s="12"/>
      <c r="O81" s="12"/>
      <c r="P81" s="13">
        <f t="shared" si="12"/>
        <v>0</v>
      </c>
      <c r="Q81" s="14">
        <f t="shared" si="13"/>
        <v>1900</v>
      </c>
      <c r="R81" s="14">
        <f t="shared" si="14"/>
        <v>1</v>
      </c>
      <c r="S81" s="14">
        <f t="shared" si="15"/>
        <v>0</v>
      </c>
      <c r="T81" s="11" t="str">
        <f t="shared" si="1"/>
        <v/>
      </c>
      <c r="U81" s="15"/>
      <c r="V81" s="11"/>
      <c r="W81" s="11"/>
      <c r="X81" s="16">
        <v>0</v>
      </c>
      <c r="Y81" s="16">
        <f t="shared" si="10"/>
        <v>0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8">
        <f t="shared" si="11"/>
        <v>0</v>
      </c>
      <c r="AO81" s="11"/>
      <c r="AP81" s="17">
        <f t="shared" si="16"/>
        <v>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4">
        <f t="shared" si="17"/>
        <v>0</v>
      </c>
      <c r="BH81" s="11"/>
      <c r="BI81" s="17">
        <f t="shared" si="18"/>
        <v>0</v>
      </c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x14ac:dyDescent="0.15">
      <c r="A82" s="11">
        <v>85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2"/>
      <c r="O82" s="12"/>
      <c r="P82" s="13">
        <f t="shared" si="12"/>
        <v>0</v>
      </c>
      <c r="Q82" s="14">
        <f t="shared" si="13"/>
        <v>1900</v>
      </c>
      <c r="R82" s="14">
        <f t="shared" si="14"/>
        <v>1</v>
      </c>
      <c r="S82" s="14">
        <f t="shared" si="15"/>
        <v>0</v>
      </c>
      <c r="T82" s="11" t="str">
        <f t="shared" si="1"/>
        <v/>
      </c>
      <c r="U82" s="15"/>
      <c r="V82" s="11"/>
      <c r="W82" s="11"/>
      <c r="X82" s="16">
        <v>0</v>
      </c>
      <c r="Y82" s="16">
        <f t="shared" si="10"/>
        <v>0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8">
        <f t="shared" si="11"/>
        <v>0</v>
      </c>
      <c r="AO82" s="11"/>
      <c r="AP82" s="17">
        <f t="shared" si="16"/>
        <v>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4">
        <f t="shared" si="17"/>
        <v>0</v>
      </c>
      <c r="BH82" s="11"/>
      <c r="BI82" s="17">
        <f t="shared" si="18"/>
        <v>0</v>
      </c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x14ac:dyDescent="0.15">
      <c r="A83" s="11">
        <v>86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>
        <v>0</v>
      </c>
      <c r="N83" s="12"/>
      <c r="O83" s="12"/>
      <c r="P83" s="13">
        <f t="shared" si="12"/>
        <v>0</v>
      </c>
      <c r="Q83" s="14">
        <f t="shared" si="13"/>
        <v>1900</v>
      </c>
      <c r="R83" s="14">
        <f t="shared" si="14"/>
        <v>1</v>
      </c>
      <c r="S83" s="14">
        <f t="shared" si="15"/>
        <v>0</v>
      </c>
      <c r="T83" s="11" t="str">
        <f t="shared" si="1"/>
        <v/>
      </c>
      <c r="U83" s="15"/>
      <c r="V83" s="11"/>
      <c r="W83" s="11"/>
      <c r="X83" s="16">
        <v>0</v>
      </c>
      <c r="Y83" s="16">
        <f t="shared" si="10"/>
        <v>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8">
        <f t="shared" si="11"/>
        <v>0</v>
      </c>
      <c r="AO83" s="11"/>
      <c r="AP83" s="17">
        <f t="shared" si="16"/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4">
        <f t="shared" si="17"/>
        <v>0</v>
      </c>
      <c r="BH83" s="11"/>
      <c r="BI83" s="17">
        <f t="shared" si="18"/>
        <v>0</v>
      </c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x14ac:dyDescent="0.15">
      <c r="A84" s="11">
        <v>87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>
        <v>0</v>
      </c>
      <c r="N84" s="12"/>
      <c r="O84" s="12"/>
      <c r="P84" s="13">
        <f t="shared" si="12"/>
        <v>0</v>
      </c>
      <c r="Q84" s="14">
        <f t="shared" si="13"/>
        <v>1900</v>
      </c>
      <c r="R84" s="14">
        <f t="shared" si="14"/>
        <v>1</v>
      </c>
      <c r="S84" s="14">
        <f t="shared" si="15"/>
        <v>0</v>
      </c>
      <c r="T84" s="11" t="str">
        <f t="shared" si="1"/>
        <v/>
      </c>
      <c r="U84" s="15"/>
      <c r="V84" s="11"/>
      <c r="W84" s="11"/>
      <c r="X84" s="16">
        <v>0</v>
      </c>
      <c r="Y84" s="16">
        <f t="shared" si="10"/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8">
        <f t="shared" si="11"/>
        <v>0</v>
      </c>
      <c r="AO84" s="11"/>
      <c r="AP84" s="17">
        <f t="shared" si="16"/>
        <v>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4">
        <f t="shared" si="17"/>
        <v>0</v>
      </c>
      <c r="BH84" s="11"/>
      <c r="BI84" s="17">
        <f t="shared" si="18"/>
        <v>0</v>
      </c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 x14ac:dyDescent="0.15">
      <c r="A85" s="11">
        <v>88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>
        <v>0</v>
      </c>
      <c r="N85" s="12"/>
      <c r="O85" s="12"/>
      <c r="P85" s="13">
        <f t="shared" si="12"/>
        <v>0</v>
      </c>
      <c r="Q85" s="14">
        <f t="shared" si="13"/>
        <v>1900</v>
      </c>
      <c r="R85" s="14">
        <f t="shared" si="14"/>
        <v>1</v>
      </c>
      <c r="S85" s="14">
        <f t="shared" si="15"/>
        <v>0</v>
      </c>
      <c r="T85" s="11" t="str">
        <f t="shared" si="1"/>
        <v/>
      </c>
      <c r="U85" s="15"/>
      <c r="V85" s="11"/>
      <c r="W85" s="11"/>
      <c r="X85" s="16">
        <v>0</v>
      </c>
      <c r="Y85" s="16">
        <f t="shared" si="10"/>
        <v>0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8">
        <f t="shared" si="11"/>
        <v>0</v>
      </c>
      <c r="AO85" s="11"/>
      <c r="AP85" s="17">
        <f t="shared" si="16"/>
        <v>0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4">
        <f t="shared" si="17"/>
        <v>0</v>
      </c>
      <c r="BH85" s="11"/>
      <c r="BI85" s="17">
        <f t="shared" si="18"/>
        <v>0</v>
      </c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 x14ac:dyDescent="0.15">
      <c r="A86" s="11">
        <v>89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>
        <v>0</v>
      </c>
      <c r="N86" s="12"/>
      <c r="O86" s="12"/>
      <c r="P86" s="13">
        <f t="shared" si="12"/>
        <v>0</v>
      </c>
      <c r="Q86" s="14">
        <f t="shared" si="13"/>
        <v>1900</v>
      </c>
      <c r="R86" s="14">
        <f t="shared" si="14"/>
        <v>1</v>
      </c>
      <c r="S86" s="14">
        <f t="shared" si="15"/>
        <v>0</v>
      </c>
      <c r="T86" s="11" t="str">
        <f t="shared" si="1"/>
        <v/>
      </c>
      <c r="U86" s="15"/>
      <c r="V86" s="11"/>
      <c r="W86" s="11"/>
      <c r="X86" s="16">
        <v>0</v>
      </c>
      <c r="Y86" s="16">
        <f t="shared" si="10"/>
        <v>0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8">
        <f t="shared" si="11"/>
        <v>0</v>
      </c>
      <c r="AO86" s="11"/>
      <c r="AP86" s="17">
        <f t="shared" si="16"/>
        <v>0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4">
        <f t="shared" si="17"/>
        <v>0</v>
      </c>
      <c r="BH86" s="11"/>
      <c r="BI86" s="17">
        <f t="shared" si="18"/>
        <v>0</v>
      </c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 x14ac:dyDescent="0.15">
      <c r="A87" s="11">
        <v>90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>
        <v>0</v>
      </c>
      <c r="N87" s="12"/>
      <c r="O87" s="12"/>
      <c r="P87" s="13">
        <f t="shared" si="12"/>
        <v>0</v>
      </c>
      <c r="Q87" s="14">
        <f t="shared" si="13"/>
        <v>1900</v>
      </c>
      <c r="R87" s="14">
        <f t="shared" si="14"/>
        <v>1</v>
      </c>
      <c r="S87" s="14">
        <f t="shared" si="15"/>
        <v>0</v>
      </c>
      <c r="T87" s="11" t="str">
        <f t="shared" si="1"/>
        <v/>
      </c>
      <c r="U87" s="15"/>
      <c r="V87" s="11"/>
      <c r="W87" s="11"/>
      <c r="X87" s="16">
        <v>0</v>
      </c>
      <c r="Y87" s="16">
        <f t="shared" si="10"/>
        <v>0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8">
        <f t="shared" si="11"/>
        <v>0</v>
      </c>
      <c r="AO87" s="11"/>
      <c r="AP87" s="17">
        <f t="shared" si="16"/>
        <v>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4">
        <f t="shared" si="17"/>
        <v>0</v>
      </c>
      <c r="BH87" s="11"/>
      <c r="BI87" s="17">
        <f t="shared" si="18"/>
        <v>0</v>
      </c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 x14ac:dyDescent="0.15">
      <c r="A88" s="11">
        <v>91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>
        <v>0</v>
      </c>
      <c r="N88" s="12"/>
      <c r="O88" s="12"/>
      <c r="P88" s="13">
        <f t="shared" si="12"/>
        <v>0</v>
      </c>
      <c r="Q88" s="14">
        <f t="shared" si="13"/>
        <v>1900</v>
      </c>
      <c r="R88" s="14">
        <f t="shared" si="14"/>
        <v>1</v>
      </c>
      <c r="S88" s="14">
        <f t="shared" si="15"/>
        <v>0</v>
      </c>
      <c r="T88" s="11" t="str">
        <f t="shared" si="1"/>
        <v/>
      </c>
      <c r="U88" s="15"/>
      <c r="V88" s="11"/>
      <c r="W88" s="11"/>
      <c r="X88" s="16">
        <v>0</v>
      </c>
      <c r="Y88" s="16">
        <f t="shared" si="10"/>
        <v>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8">
        <f t="shared" si="11"/>
        <v>0</v>
      </c>
      <c r="AO88" s="11"/>
      <c r="AP88" s="17">
        <f t="shared" si="16"/>
        <v>0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4">
        <f t="shared" si="17"/>
        <v>0</v>
      </c>
      <c r="BH88" s="11"/>
      <c r="BI88" s="17">
        <f t="shared" si="18"/>
        <v>0</v>
      </c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 x14ac:dyDescent="0.15">
      <c r="A89" s="11">
        <v>92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>
        <v>0</v>
      </c>
      <c r="N89" s="12"/>
      <c r="O89" s="12"/>
      <c r="P89" s="13">
        <f t="shared" si="12"/>
        <v>0</v>
      </c>
      <c r="Q89" s="14">
        <f t="shared" si="13"/>
        <v>1900</v>
      </c>
      <c r="R89" s="14">
        <f t="shared" si="14"/>
        <v>1</v>
      </c>
      <c r="S89" s="14">
        <f t="shared" si="15"/>
        <v>0</v>
      </c>
      <c r="T89" s="11" t="str">
        <f t="shared" si="1"/>
        <v/>
      </c>
      <c r="U89" s="15"/>
      <c r="V89" s="11"/>
      <c r="W89" s="11"/>
      <c r="X89" s="16">
        <v>0</v>
      </c>
      <c r="Y89" s="16">
        <f t="shared" si="10"/>
        <v>0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8">
        <f t="shared" si="11"/>
        <v>0</v>
      </c>
      <c r="AO89" s="11"/>
      <c r="AP89" s="17">
        <f t="shared" si="16"/>
        <v>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4">
        <f t="shared" si="17"/>
        <v>0</v>
      </c>
      <c r="BH89" s="11"/>
      <c r="BI89" s="17">
        <f t="shared" si="18"/>
        <v>0</v>
      </c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x14ac:dyDescent="0.15">
      <c r="A90" s="11">
        <v>93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>
        <v>0</v>
      </c>
      <c r="N90" s="12"/>
      <c r="O90" s="12"/>
      <c r="P90" s="13">
        <f t="shared" si="12"/>
        <v>0</v>
      </c>
      <c r="Q90" s="14">
        <f t="shared" si="13"/>
        <v>1900</v>
      </c>
      <c r="R90" s="14">
        <f t="shared" si="14"/>
        <v>1</v>
      </c>
      <c r="S90" s="14">
        <f t="shared" si="15"/>
        <v>0</v>
      </c>
      <c r="T90" s="11" t="str">
        <f t="shared" si="1"/>
        <v/>
      </c>
      <c r="U90" s="15"/>
      <c r="V90" s="11"/>
      <c r="W90" s="11"/>
      <c r="X90" s="16">
        <v>0</v>
      </c>
      <c r="Y90" s="16">
        <f t="shared" si="10"/>
        <v>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8">
        <f t="shared" si="11"/>
        <v>0</v>
      </c>
      <c r="AO90" s="11"/>
      <c r="AP90" s="17">
        <f t="shared" si="16"/>
        <v>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4">
        <f t="shared" si="17"/>
        <v>0</v>
      </c>
      <c r="BH90" s="11"/>
      <c r="BI90" s="17">
        <f t="shared" si="18"/>
        <v>0</v>
      </c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x14ac:dyDescent="0.15">
      <c r="A91" s="11">
        <v>94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v>0</v>
      </c>
      <c r="N91" s="12"/>
      <c r="O91" s="12"/>
      <c r="P91" s="13">
        <f t="shared" si="12"/>
        <v>0</v>
      </c>
      <c r="Q91" s="14">
        <f t="shared" si="13"/>
        <v>1900</v>
      </c>
      <c r="R91" s="14">
        <f t="shared" si="14"/>
        <v>1</v>
      </c>
      <c r="S91" s="14">
        <f t="shared" si="15"/>
        <v>0</v>
      </c>
      <c r="T91" s="11" t="str">
        <f t="shared" si="1"/>
        <v/>
      </c>
      <c r="U91" s="15"/>
      <c r="V91" s="11"/>
      <c r="W91" s="11"/>
      <c r="X91" s="16">
        <v>0</v>
      </c>
      <c r="Y91" s="16">
        <f t="shared" si="10"/>
        <v>0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8">
        <f t="shared" si="11"/>
        <v>0</v>
      </c>
      <c r="AO91" s="11"/>
      <c r="AP91" s="17">
        <f t="shared" si="16"/>
        <v>0</v>
      </c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4">
        <f t="shared" si="17"/>
        <v>0</v>
      </c>
      <c r="BH91" s="11"/>
      <c r="BI91" s="17">
        <f t="shared" si="18"/>
        <v>0</v>
      </c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x14ac:dyDescent="0.15">
      <c r="A92" s="11">
        <v>95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>
        <v>0</v>
      </c>
      <c r="N92" s="12"/>
      <c r="O92" s="12"/>
      <c r="P92" s="13">
        <f t="shared" si="12"/>
        <v>0</v>
      </c>
      <c r="Q92" s="14">
        <f t="shared" si="13"/>
        <v>1900</v>
      </c>
      <c r="R92" s="14">
        <f t="shared" si="14"/>
        <v>1</v>
      </c>
      <c r="S92" s="14">
        <f t="shared" si="15"/>
        <v>0</v>
      </c>
      <c r="T92" s="11" t="str">
        <f t="shared" si="1"/>
        <v/>
      </c>
      <c r="U92" s="15"/>
      <c r="V92" s="11"/>
      <c r="W92" s="11"/>
      <c r="X92" s="16">
        <v>0</v>
      </c>
      <c r="Y92" s="16">
        <f t="shared" si="10"/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8">
        <f t="shared" si="11"/>
        <v>0</v>
      </c>
      <c r="AO92" s="11"/>
      <c r="AP92" s="17">
        <f t="shared" si="16"/>
        <v>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4">
        <f t="shared" si="17"/>
        <v>0</v>
      </c>
      <c r="BH92" s="11"/>
      <c r="BI92" s="17">
        <f t="shared" si="18"/>
        <v>0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x14ac:dyDescent="0.15">
      <c r="A93" s="11">
        <v>96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v>0</v>
      </c>
      <c r="N93" s="12"/>
      <c r="O93" s="12"/>
      <c r="P93" s="13">
        <f t="shared" si="12"/>
        <v>0</v>
      </c>
      <c r="Q93" s="14">
        <f t="shared" si="13"/>
        <v>1900</v>
      </c>
      <c r="R93" s="14">
        <f t="shared" si="14"/>
        <v>1</v>
      </c>
      <c r="S93" s="14">
        <f t="shared" si="15"/>
        <v>0</v>
      </c>
      <c r="T93" s="11" t="str">
        <f t="shared" si="1"/>
        <v/>
      </c>
      <c r="U93" s="15"/>
      <c r="V93" s="11"/>
      <c r="W93" s="11"/>
      <c r="X93" s="16">
        <v>0</v>
      </c>
      <c r="Y93" s="16">
        <f t="shared" si="10"/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8">
        <f t="shared" si="11"/>
        <v>0</v>
      </c>
      <c r="AO93" s="11"/>
      <c r="AP93" s="17">
        <f t="shared" si="16"/>
        <v>0</v>
      </c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4">
        <f t="shared" si="17"/>
        <v>0</v>
      </c>
      <c r="BH93" s="11"/>
      <c r="BI93" s="17">
        <f t="shared" si="18"/>
        <v>0</v>
      </c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x14ac:dyDescent="0.15">
      <c r="A94" s="11">
        <v>97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>
        <v>0</v>
      </c>
      <c r="N94" s="12"/>
      <c r="O94" s="12"/>
      <c r="P94" s="13">
        <f t="shared" ref="P94:P157" si="19">IF(O94="",N94,O94)</f>
        <v>0</v>
      </c>
      <c r="Q94" s="14">
        <f t="shared" ref="Q94:Q157" si="20">YEAR(P94)</f>
        <v>1900</v>
      </c>
      <c r="R94" s="14">
        <f t="shared" ref="R94:R157" si="21">MONTH(P94)</f>
        <v>1</v>
      </c>
      <c r="S94" s="14">
        <f t="shared" ref="S94:S157" si="22">DAY(N94)</f>
        <v>0</v>
      </c>
      <c r="T94" s="11" t="str">
        <f t="shared" ref="T94:T157" si="23">IF(Q94=1900,"",IF(R94&lt;4,Q94-1,Q94))</f>
        <v/>
      </c>
      <c r="U94" s="15"/>
      <c r="V94" s="11"/>
      <c r="W94" s="11"/>
      <c r="X94" s="16">
        <v>0</v>
      </c>
      <c r="Y94" s="16">
        <f t="shared" ref="Y94:Y157" si="24">U94-X94</f>
        <v>0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8">
        <f t="shared" ref="AN94:AN157" si="25">IF(BG94=0,0,IF(BG94=L94,Y94-1,IF(Y94=1,0,ROUND(U94*M94,0))))</f>
        <v>0</v>
      </c>
      <c r="AO94" s="11"/>
      <c r="AP94" s="17">
        <f t="shared" ref="AP94:AP157" si="26">Y94-AN94</f>
        <v>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4">
        <f t="shared" ref="BG94:BG157" si="27">IF(T94="",0,$O$1-T94)</f>
        <v>0</v>
      </c>
      <c r="BH94" s="11"/>
      <c r="BI94" s="17">
        <f t="shared" ref="BI94:BI157" si="28">U94-AP94</f>
        <v>0</v>
      </c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x14ac:dyDescent="0.15">
      <c r="A95" s="11">
        <v>98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>
        <v>0</v>
      </c>
      <c r="N95" s="12"/>
      <c r="O95" s="12"/>
      <c r="P95" s="13">
        <f t="shared" si="19"/>
        <v>0</v>
      </c>
      <c r="Q95" s="14">
        <f t="shared" si="20"/>
        <v>1900</v>
      </c>
      <c r="R95" s="14">
        <f t="shared" si="21"/>
        <v>1</v>
      </c>
      <c r="S95" s="14">
        <f t="shared" si="22"/>
        <v>0</v>
      </c>
      <c r="T95" s="11" t="str">
        <f t="shared" si="23"/>
        <v/>
      </c>
      <c r="U95" s="15"/>
      <c r="V95" s="11"/>
      <c r="W95" s="11"/>
      <c r="X95" s="16">
        <v>0</v>
      </c>
      <c r="Y95" s="16">
        <f t="shared" si="24"/>
        <v>0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8">
        <f t="shared" si="25"/>
        <v>0</v>
      </c>
      <c r="AO95" s="11"/>
      <c r="AP95" s="17">
        <f t="shared" si="26"/>
        <v>0</v>
      </c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4">
        <f t="shared" si="27"/>
        <v>0</v>
      </c>
      <c r="BH95" s="11"/>
      <c r="BI95" s="17">
        <f t="shared" si="28"/>
        <v>0</v>
      </c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x14ac:dyDescent="0.15">
      <c r="A96" s="11">
        <v>99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>
        <v>0</v>
      </c>
      <c r="N96" s="12"/>
      <c r="O96" s="12"/>
      <c r="P96" s="13">
        <f t="shared" si="19"/>
        <v>0</v>
      </c>
      <c r="Q96" s="14">
        <f t="shared" si="20"/>
        <v>1900</v>
      </c>
      <c r="R96" s="14">
        <f t="shared" si="21"/>
        <v>1</v>
      </c>
      <c r="S96" s="14">
        <f t="shared" si="22"/>
        <v>0</v>
      </c>
      <c r="T96" s="11" t="str">
        <f t="shared" si="23"/>
        <v/>
      </c>
      <c r="U96" s="15"/>
      <c r="V96" s="11"/>
      <c r="W96" s="11"/>
      <c r="X96" s="16">
        <v>0</v>
      </c>
      <c r="Y96" s="16">
        <f t="shared" si="24"/>
        <v>0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8">
        <f t="shared" si="25"/>
        <v>0</v>
      </c>
      <c r="AO96" s="11"/>
      <c r="AP96" s="17">
        <f t="shared" si="26"/>
        <v>0</v>
      </c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4">
        <f t="shared" si="27"/>
        <v>0</v>
      </c>
      <c r="BH96" s="11"/>
      <c r="BI96" s="17">
        <f t="shared" si="28"/>
        <v>0</v>
      </c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x14ac:dyDescent="0.15">
      <c r="A97" s="11">
        <v>100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v>0</v>
      </c>
      <c r="N97" s="12"/>
      <c r="O97" s="12"/>
      <c r="P97" s="13">
        <f t="shared" si="19"/>
        <v>0</v>
      </c>
      <c r="Q97" s="14">
        <f t="shared" si="20"/>
        <v>1900</v>
      </c>
      <c r="R97" s="14">
        <f t="shared" si="21"/>
        <v>1</v>
      </c>
      <c r="S97" s="14">
        <f t="shared" si="22"/>
        <v>0</v>
      </c>
      <c r="T97" s="11" t="str">
        <f t="shared" si="23"/>
        <v/>
      </c>
      <c r="U97" s="15"/>
      <c r="V97" s="11"/>
      <c r="W97" s="11"/>
      <c r="X97" s="16">
        <v>0</v>
      </c>
      <c r="Y97" s="16">
        <f t="shared" si="24"/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8">
        <f t="shared" si="25"/>
        <v>0</v>
      </c>
      <c r="AO97" s="11"/>
      <c r="AP97" s="17">
        <f t="shared" si="26"/>
        <v>0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4">
        <f t="shared" si="27"/>
        <v>0</v>
      </c>
      <c r="BH97" s="11"/>
      <c r="BI97" s="17">
        <f t="shared" si="28"/>
        <v>0</v>
      </c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x14ac:dyDescent="0.15">
      <c r="A98" s="11">
        <v>101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>
        <v>0</v>
      </c>
      <c r="N98" s="12"/>
      <c r="O98" s="12"/>
      <c r="P98" s="13">
        <f t="shared" si="19"/>
        <v>0</v>
      </c>
      <c r="Q98" s="14">
        <f t="shared" si="20"/>
        <v>1900</v>
      </c>
      <c r="R98" s="14">
        <f t="shared" si="21"/>
        <v>1</v>
      </c>
      <c r="S98" s="14">
        <f t="shared" si="22"/>
        <v>0</v>
      </c>
      <c r="T98" s="11" t="str">
        <f t="shared" si="23"/>
        <v/>
      </c>
      <c r="U98" s="15"/>
      <c r="V98" s="11"/>
      <c r="W98" s="11"/>
      <c r="X98" s="16">
        <v>0</v>
      </c>
      <c r="Y98" s="16">
        <f t="shared" si="24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8">
        <f t="shared" si="25"/>
        <v>0</v>
      </c>
      <c r="AO98" s="11"/>
      <c r="AP98" s="17">
        <f t="shared" si="26"/>
        <v>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4">
        <f t="shared" si="27"/>
        <v>0</v>
      </c>
      <c r="BH98" s="11"/>
      <c r="BI98" s="17">
        <f t="shared" si="28"/>
        <v>0</v>
      </c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x14ac:dyDescent="0.15">
      <c r="A99" s="11">
        <v>102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>
        <v>0</v>
      </c>
      <c r="N99" s="12"/>
      <c r="O99" s="12"/>
      <c r="P99" s="13">
        <f t="shared" si="19"/>
        <v>0</v>
      </c>
      <c r="Q99" s="14">
        <f t="shared" si="20"/>
        <v>1900</v>
      </c>
      <c r="R99" s="14">
        <f t="shared" si="21"/>
        <v>1</v>
      </c>
      <c r="S99" s="14">
        <f t="shared" si="22"/>
        <v>0</v>
      </c>
      <c r="T99" s="11" t="str">
        <f t="shared" si="23"/>
        <v/>
      </c>
      <c r="U99" s="15"/>
      <c r="V99" s="11"/>
      <c r="W99" s="11"/>
      <c r="X99" s="16">
        <v>0</v>
      </c>
      <c r="Y99" s="16">
        <f t="shared" si="24"/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8">
        <f t="shared" si="25"/>
        <v>0</v>
      </c>
      <c r="AO99" s="11"/>
      <c r="AP99" s="17">
        <f t="shared" si="26"/>
        <v>0</v>
      </c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4">
        <f t="shared" si="27"/>
        <v>0</v>
      </c>
      <c r="BH99" s="11"/>
      <c r="BI99" s="17">
        <f t="shared" si="28"/>
        <v>0</v>
      </c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x14ac:dyDescent="0.15">
      <c r="A100" s="11">
        <v>103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v>0</v>
      </c>
      <c r="N100" s="12"/>
      <c r="O100" s="12"/>
      <c r="P100" s="13">
        <f t="shared" si="19"/>
        <v>0</v>
      </c>
      <c r="Q100" s="14">
        <f t="shared" si="20"/>
        <v>1900</v>
      </c>
      <c r="R100" s="14">
        <f t="shared" si="21"/>
        <v>1</v>
      </c>
      <c r="S100" s="14">
        <f t="shared" si="22"/>
        <v>0</v>
      </c>
      <c r="T100" s="11" t="str">
        <f t="shared" si="23"/>
        <v/>
      </c>
      <c r="U100" s="15"/>
      <c r="V100" s="11"/>
      <c r="W100" s="11"/>
      <c r="X100" s="16">
        <v>0</v>
      </c>
      <c r="Y100" s="16">
        <f t="shared" si="24"/>
        <v>0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8">
        <f t="shared" si="25"/>
        <v>0</v>
      </c>
      <c r="AO100" s="11"/>
      <c r="AP100" s="17">
        <f t="shared" si="26"/>
        <v>0</v>
      </c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4">
        <f t="shared" si="27"/>
        <v>0</v>
      </c>
      <c r="BH100" s="11"/>
      <c r="BI100" s="17">
        <f t="shared" si="28"/>
        <v>0</v>
      </c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1:75" x14ac:dyDescent="0.15">
      <c r="A101" s="11">
        <v>104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>
        <v>0</v>
      </c>
      <c r="N101" s="12"/>
      <c r="O101" s="12"/>
      <c r="P101" s="13">
        <f t="shared" si="19"/>
        <v>0</v>
      </c>
      <c r="Q101" s="14">
        <f t="shared" si="20"/>
        <v>1900</v>
      </c>
      <c r="R101" s="14">
        <f t="shared" si="21"/>
        <v>1</v>
      </c>
      <c r="S101" s="14">
        <f t="shared" si="22"/>
        <v>0</v>
      </c>
      <c r="T101" s="11" t="str">
        <f t="shared" si="23"/>
        <v/>
      </c>
      <c r="U101" s="15"/>
      <c r="V101" s="11"/>
      <c r="W101" s="11"/>
      <c r="X101" s="16">
        <v>0</v>
      </c>
      <c r="Y101" s="16">
        <f t="shared" si="24"/>
        <v>0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8">
        <f t="shared" si="25"/>
        <v>0</v>
      </c>
      <c r="AO101" s="11"/>
      <c r="AP101" s="17">
        <f t="shared" si="26"/>
        <v>0</v>
      </c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4">
        <f t="shared" si="27"/>
        <v>0</v>
      </c>
      <c r="BH101" s="11"/>
      <c r="BI101" s="17">
        <f t="shared" si="28"/>
        <v>0</v>
      </c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1:75" x14ac:dyDescent="0.15">
      <c r="A102" s="11">
        <v>105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>
        <v>0</v>
      </c>
      <c r="N102" s="12"/>
      <c r="O102" s="12"/>
      <c r="P102" s="13">
        <f t="shared" si="19"/>
        <v>0</v>
      </c>
      <c r="Q102" s="14">
        <f t="shared" si="20"/>
        <v>1900</v>
      </c>
      <c r="R102" s="14">
        <f t="shared" si="21"/>
        <v>1</v>
      </c>
      <c r="S102" s="14">
        <f t="shared" si="22"/>
        <v>0</v>
      </c>
      <c r="T102" s="11" t="str">
        <f t="shared" si="23"/>
        <v/>
      </c>
      <c r="U102" s="15"/>
      <c r="V102" s="11"/>
      <c r="W102" s="11"/>
      <c r="X102" s="16">
        <v>0</v>
      </c>
      <c r="Y102" s="16">
        <f t="shared" si="24"/>
        <v>0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8">
        <f t="shared" si="25"/>
        <v>0</v>
      </c>
      <c r="AO102" s="11"/>
      <c r="AP102" s="17">
        <f t="shared" si="26"/>
        <v>0</v>
      </c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4">
        <f t="shared" si="27"/>
        <v>0</v>
      </c>
      <c r="BH102" s="11"/>
      <c r="BI102" s="17">
        <f t="shared" si="28"/>
        <v>0</v>
      </c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1:75" x14ac:dyDescent="0.15">
      <c r="A103" s="11">
        <v>106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>
        <v>0</v>
      </c>
      <c r="N103" s="12"/>
      <c r="O103" s="12"/>
      <c r="P103" s="13">
        <f t="shared" si="19"/>
        <v>0</v>
      </c>
      <c r="Q103" s="14">
        <f t="shared" si="20"/>
        <v>1900</v>
      </c>
      <c r="R103" s="14">
        <f t="shared" si="21"/>
        <v>1</v>
      </c>
      <c r="S103" s="14">
        <f t="shared" si="22"/>
        <v>0</v>
      </c>
      <c r="T103" s="11" t="str">
        <f t="shared" si="23"/>
        <v/>
      </c>
      <c r="U103" s="15"/>
      <c r="V103" s="11"/>
      <c r="W103" s="11"/>
      <c r="X103" s="16">
        <v>0</v>
      </c>
      <c r="Y103" s="16">
        <f t="shared" si="24"/>
        <v>0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8">
        <f t="shared" si="25"/>
        <v>0</v>
      </c>
      <c r="AO103" s="11"/>
      <c r="AP103" s="17">
        <f t="shared" si="26"/>
        <v>0</v>
      </c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4">
        <f t="shared" si="27"/>
        <v>0</v>
      </c>
      <c r="BH103" s="11"/>
      <c r="BI103" s="17">
        <f t="shared" si="28"/>
        <v>0</v>
      </c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1:75" x14ac:dyDescent="0.15">
      <c r="A104" s="11">
        <v>107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>
        <v>0</v>
      </c>
      <c r="N104" s="12"/>
      <c r="O104" s="12"/>
      <c r="P104" s="13">
        <f t="shared" si="19"/>
        <v>0</v>
      </c>
      <c r="Q104" s="14">
        <f t="shared" si="20"/>
        <v>1900</v>
      </c>
      <c r="R104" s="14">
        <f t="shared" si="21"/>
        <v>1</v>
      </c>
      <c r="S104" s="14">
        <f t="shared" si="22"/>
        <v>0</v>
      </c>
      <c r="T104" s="11" t="str">
        <f t="shared" si="23"/>
        <v/>
      </c>
      <c r="U104" s="15"/>
      <c r="V104" s="11"/>
      <c r="W104" s="11"/>
      <c r="X104" s="16">
        <v>0</v>
      </c>
      <c r="Y104" s="16">
        <f t="shared" si="24"/>
        <v>0</v>
      </c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8">
        <f t="shared" si="25"/>
        <v>0</v>
      </c>
      <c r="AO104" s="11"/>
      <c r="AP104" s="17">
        <f t="shared" si="26"/>
        <v>0</v>
      </c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4">
        <f t="shared" si="27"/>
        <v>0</v>
      </c>
      <c r="BH104" s="11"/>
      <c r="BI104" s="17">
        <f t="shared" si="28"/>
        <v>0</v>
      </c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1:75" x14ac:dyDescent="0.15">
      <c r="A105" s="11">
        <v>108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>
        <v>0</v>
      </c>
      <c r="N105" s="12"/>
      <c r="O105" s="12"/>
      <c r="P105" s="13">
        <f t="shared" si="19"/>
        <v>0</v>
      </c>
      <c r="Q105" s="14">
        <f t="shared" si="20"/>
        <v>1900</v>
      </c>
      <c r="R105" s="14">
        <f t="shared" si="21"/>
        <v>1</v>
      </c>
      <c r="S105" s="14">
        <f t="shared" si="22"/>
        <v>0</v>
      </c>
      <c r="T105" s="11" t="str">
        <f t="shared" si="23"/>
        <v/>
      </c>
      <c r="U105" s="15"/>
      <c r="V105" s="11"/>
      <c r="W105" s="11"/>
      <c r="X105" s="16">
        <v>0</v>
      </c>
      <c r="Y105" s="16">
        <f t="shared" si="24"/>
        <v>0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8">
        <f t="shared" si="25"/>
        <v>0</v>
      </c>
      <c r="AO105" s="11"/>
      <c r="AP105" s="17">
        <f t="shared" si="26"/>
        <v>0</v>
      </c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4">
        <f t="shared" si="27"/>
        <v>0</v>
      </c>
      <c r="BH105" s="11"/>
      <c r="BI105" s="17">
        <f t="shared" si="28"/>
        <v>0</v>
      </c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1:75" x14ac:dyDescent="0.15">
      <c r="A106" s="11">
        <v>109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0</v>
      </c>
      <c r="N106" s="12"/>
      <c r="O106" s="12"/>
      <c r="P106" s="13">
        <f t="shared" si="19"/>
        <v>0</v>
      </c>
      <c r="Q106" s="14">
        <f t="shared" si="20"/>
        <v>1900</v>
      </c>
      <c r="R106" s="14">
        <f t="shared" si="21"/>
        <v>1</v>
      </c>
      <c r="S106" s="14">
        <f t="shared" si="22"/>
        <v>0</v>
      </c>
      <c r="T106" s="11" t="str">
        <f t="shared" si="23"/>
        <v/>
      </c>
      <c r="U106" s="15"/>
      <c r="V106" s="11"/>
      <c r="W106" s="11"/>
      <c r="X106" s="16">
        <v>0</v>
      </c>
      <c r="Y106" s="16">
        <f t="shared" si="24"/>
        <v>0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8">
        <f t="shared" si="25"/>
        <v>0</v>
      </c>
      <c r="AO106" s="11"/>
      <c r="AP106" s="17">
        <f t="shared" si="26"/>
        <v>0</v>
      </c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4">
        <f t="shared" si="27"/>
        <v>0</v>
      </c>
      <c r="BH106" s="11"/>
      <c r="BI106" s="17">
        <f t="shared" si="28"/>
        <v>0</v>
      </c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1:75" x14ac:dyDescent="0.15">
      <c r="A107" s="11">
        <v>110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>
        <v>0</v>
      </c>
      <c r="N107" s="12"/>
      <c r="O107" s="12"/>
      <c r="P107" s="13">
        <f t="shared" si="19"/>
        <v>0</v>
      </c>
      <c r="Q107" s="14">
        <f t="shared" si="20"/>
        <v>1900</v>
      </c>
      <c r="R107" s="14">
        <f t="shared" si="21"/>
        <v>1</v>
      </c>
      <c r="S107" s="14">
        <f t="shared" si="22"/>
        <v>0</v>
      </c>
      <c r="T107" s="11" t="str">
        <f t="shared" si="23"/>
        <v/>
      </c>
      <c r="U107" s="15"/>
      <c r="V107" s="11"/>
      <c r="W107" s="11"/>
      <c r="X107" s="16">
        <v>0</v>
      </c>
      <c r="Y107" s="16">
        <f t="shared" si="24"/>
        <v>0</v>
      </c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8">
        <f t="shared" si="25"/>
        <v>0</v>
      </c>
      <c r="AO107" s="11"/>
      <c r="AP107" s="17">
        <f t="shared" si="26"/>
        <v>0</v>
      </c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4">
        <f t="shared" si="27"/>
        <v>0</v>
      </c>
      <c r="BH107" s="11"/>
      <c r="BI107" s="17">
        <f t="shared" si="28"/>
        <v>0</v>
      </c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1:75" x14ac:dyDescent="0.15">
      <c r="A108" s="11">
        <v>111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>
        <v>0</v>
      </c>
      <c r="N108" s="12"/>
      <c r="O108" s="12"/>
      <c r="P108" s="13">
        <f t="shared" si="19"/>
        <v>0</v>
      </c>
      <c r="Q108" s="14">
        <f t="shared" si="20"/>
        <v>1900</v>
      </c>
      <c r="R108" s="14">
        <f t="shared" si="21"/>
        <v>1</v>
      </c>
      <c r="S108" s="14">
        <f t="shared" si="22"/>
        <v>0</v>
      </c>
      <c r="T108" s="11" t="str">
        <f t="shared" si="23"/>
        <v/>
      </c>
      <c r="U108" s="15"/>
      <c r="V108" s="11"/>
      <c r="W108" s="11"/>
      <c r="X108" s="16">
        <v>0</v>
      </c>
      <c r="Y108" s="16">
        <f t="shared" si="24"/>
        <v>0</v>
      </c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8">
        <f t="shared" si="25"/>
        <v>0</v>
      </c>
      <c r="AO108" s="11"/>
      <c r="AP108" s="17">
        <f t="shared" si="26"/>
        <v>0</v>
      </c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4">
        <f t="shared" si="27"/>
        <v>0</v>
      </c>
      <c r="BH108" s="11"/>
      <c r="BI108" s="17">
        <f t="shared" si="28"/>
        <v>0</v>
      </c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1:75" x14ac:dyDescent="0.15">
      <c r="A109" s="11">
        <v>112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>
        <v>0</v>
      </c>
      <c r="N109" s="12"/>
      <c r="O109" s="12"/>
      <c r="P109" s="13">
        <f t="shared" si="19"/>
        <v>0</v>
      </c>
      <c r="Q109" s="14">
        <f t="shared" si="20"/>
        <v>1900</v>
      </c>
      <c r="R109" s="14">
        <f t="shared" si="21"/>
        <v>1</v>
      </c>
      <c r="S109" s="14">
        <f t="shared" si="22"/>
        <v>0</v>
      </c>
      <c r="T109" s="11" t="str">
        <f t="shared" si="23"/>
        <v/>
      </c>
      <c r="U109" s="15"/>
      <c r="V109" s="11"/>
      <c r="W109" s="11"/>
      <c r="X109" s="16">
        <v>0</v>
      </c>
      <c r="Y109" s="16">
        <f t="shared" si="24"/>
        <v>0</v>
      </c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8">
        <f t="shared" si="25"/>
        <v>0</v>
      </c>
      <c r="AO109" s="11"/>
      <c r="AP109" s="17">
        <f t="shared" si="26"/>
        <v>0</v>
      </c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4">
        <f t="shared" si="27"/>
        <v>0</v>
      </c>
      <c r="BH109" s="11"/>
      <c r="BI109" s="17">
        <f t="shared" si="28"/>
        <v>0</v>
      </c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1:75" x14ac:dyDescent="0.15">
      <c r="A110" s="11">
        <v>113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v>0</v>
      </c>
      <c r="N110" s="12"/>
      <c r="O110" s="12"/>
      <c r="P110" s="13">
        <f t="shared" si="19"/>
        <v>0</v>
      </c>
      <c r="Q110" s="14">
        <f t="shared" si="20"/>
        <v>1900</v>
      </c>
      <c r="R110" s="14">
        <f t="shared" si="21"/>
        <v>1</v>
      </c>
      <c r="S110" s="14">
        <f t="shared" si="22"/>
        <v>0</v>
      </c>
      <c r="T110" s="11" t="str">
        <f t="shared" si="23"/>
        <v/>
      </c>
      <c r="U110" s="15"/>
      <c r="V110" s="11"/>
      <c r="W110" s="11"/>
      <c r="X110" s="16">
        <v>0</v>
      </c>
      <c r="Y110" s="16">
        <f t="shared" si="24"/>
        <v>0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8">
        <f t="shared" si="25"/>
        <v>0</v>
      </c>
      <c r="AO110" s="11"/>
      <c r="AP110" s="17">
        <f t="shared" si="26"/>
        <v>0</v>
      </c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4">
        <f t="shared" si="27"/>
        <v>0</v>
      </c>
      <c r="BH110" s="11"/>
      <c r="BI110" s="17">
        <f t="shared" si="28"/>
        <v>0</v>
      </c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1:75" x14ac:dyDescent="0.15">
      <c r="A111" s="11">
        <v>114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>
        <v>0</v>
      </c>
      <c r="N111" s="12"/>
      <c r="O111" s="12"/>
      <c r="P111" s="13">
        <f t="shared" si="19"/>
        <v>0</v>
      </c>
      <c r="Q111" s="14">
        <f t="shared" si="20"/>
        <v>1900</v>
      </c>
      <c r="R111" s="14">
        <f t="shared" si="21"/>
        <v>1</v>
      </c>
      <c r="S111" s="14">
        <f t="shared" si="22"/>
        <v>0</v>
      </c>
      <c r="T111" s="11" t="str">
        <f t="shared" si="23"/>
        <v/>
      </c>
      <c r="U111" s="15"/>
      <c r="V111" s="11"/>
      <c r="W111" s="11"/>
      <c r="X111" s="16">
        <v>0</v>
      </c>
      <c r="Y111" s="16">
        <f t="shared" si="24"/>
        <v>0</v>
      </c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8">
        <f t="shared" si="25"/>
        <v>0</v>
      </c>
      <c r="AO111" s="11"/>
      <c r="AP111" s="17">
        <f t="shared" si="26"/>
        <v>0</v>
      </c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4">
        <f t="shared" si="27"/>
        <v>0</v>
      </c>
      <c r="BH111" s="11"/>
      <c r="BI111" s="17">
        <f t="shared" si="28"/>
        <v>0</v>
      </c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1:75" x14ac:dyDescent="0.15">
      <c r="A112" s="11">
        <v>115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>
        <v>0</v>
      </c>
      <c r="N112" s="12"/>
      <c r="O112" s="12"/>
      <c r="P112" s="13">
        <f t="shared" si="19"/>
        <v>0</v>
      </c>
      <c r="Q112" s="14">
        <f t="shared" si="20"/>
        <v>1900</v>
      </c>
      <c r="R112" s="14">
        <f t="shared" si="21"/>
        <v>1</v>
      </c>
      <c r="S112" s="14">
        <f t="shared" si="22"/>
        <v>0</v>
      </c>
      <c r="T112" s="11" t="str">
        <f t="shared" si="23"/>
        <v/>
      </c>
      <c r="U112" s="15"/>
      <c r="V112" s="11"/>
      <c r="W112" s="11"/>
      <c r="X112" s="16">
        <v>0</v>
      </c>
      <c r="Y112" s="16">
        <f t="shared" si="24"/>
        <v>0</v>
      </c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8">
        <f t="shared" si="25"/>
        <v>0</v>
      </c>
      <c r="AO112" s="11"/>
      <c r="AP112" s="17">
        <f t="shared" si="26"/>
        <v>0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4">
        <f t="shared" si="27"/>
        <v>0</v>
      </c>
      <c r="BH112" s="11"/>
      <c r="BI112" s="17">
        <f t="shared" si="28"/>
        <v>0</v>
      </c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1:75" x14ac:dyDescent="0.15">
      <c r="A113" s="11">
        <v>116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>
        <v>0</v>
      </c>
      <c r="N113" s="12"/>
      <c r="O113" s="12"/>
      <c r="P113" s="13">
        <f t="shared" si="19"/>
        <v>0</v>
      </c>
      <c r="Q113" s="14">
        <f t="shared" si="20"/>
        <v>1900</v>
      </c>
      <c r="R113" s="14">
        <f t="shared" si="21"/>
        <v>1</v>
      </c>
      <c r="S113" s="14">
        <f t="shared" si="22"/>
        <v>0</v>
      </c>
      <c r="T113" s="11" t="str">
        <f t="shared" si="23"/>
        <v/>
      </c>
      <c r="U113" s="15"/>
      <c r="V113" s="11"/>
      <c r="W113" s="11"/>
      <c r="X113" s="16">
        <v>0</v>
      </c>
      <c r="Y113" s="16">
        <f t="shared" si="24"/>
        <v>0</v>
      </c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8">
        <f t="shared" si="25"/>
        <v>0</v>
      </c>
      <c r="AO113" s="11"/>
      <c r="AP113" s="17">
        <f t="shared" si="26"/>
        <v>0</v>
      </c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4">
        <f t="shared" si="27"/>
        <v>0</v>
      </c>
      <c r="BH113" s="11"/>
      <c r="BI113" s="17">
        <f t="shared" si="28"/>
        <v>0</v>
      </c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1:75" x14ac:dyDescent="0.15">
      <c r="A114" s="11">
        <v>117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>
        <v>0</v>
      </c>
      <c r="N114" s="12"/>
      <c r="O114" s="12"/>
      <c r="P114" s="13">
        <f t="shared" si="19"/>
        <v>0</v>
      </c>
      <c r="Q114" s="14">
        <f t="shared" si="20"/>
        <v>1900</v>
      </c>
      <c r="R114" s="14">
        <f t="shared" si="21"/>
        <v>1</v>
      </c>
      <c r="S114" s="14">
        <f t="shared" si="22"/>
        <v>0</v>
      </c>
      <c r="T114" s="11" t="str">
        <f t="shared" si="23"/>
        <v/>
      </c>
      <c r="U114" s="15"/>
      <c r="V114" s="11"/>
      <c r="W114" s="11"/>
      <c r="X114" s="16">
        <v>0</v>
      </c>
      <c r="Y114" s="16">
        <f t="shared" si="24"/>
        <v>0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8">
        <f t="shared" si="25"/>
        <v>0</v>
      </c>
      <c r="AO114" s="11"/>
      <c r="AP114" s="17">
        <f t="shared" si="26"/>
        <v>0</v>
      </c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4">
        <f t="shared" si="27"/>
        <v>0</v>
      </c>
      <c r="BH114" s="11"/>
      <c r="BI114" s="17">
        <f t="shared" si="28"/>
        <v>0</v>
      </c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1:75" x14ac:dyDescent="0.15">
      <c r="A115" s="11">
        <v>118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>
        <v>0</v>
      </c>
      <c r="N115" s="12"/>
      <c r="O115" s="12"/>
      <c r="P115" s="13">
        <f t="shared" si="19"/>
        <v>0</v>
      </c>
      <c r="Q115" s="14">
        <f t="shared" si="20"/>
        <v>1900</v>
      </c>
      <c r="R115" s="14">
        <f t="shared" si="21"/>
        <v>1</v>
      </c>
      <c r="S115" s="14">
        <f t="shared" si="22"/>
        <v>0</v>
      </c>
      <c r="T115" s="11" t="str">
        <f t="shared" si="23"/>
        <v/>
      </c>
      <c r="U115" s="15"/>
      <c r="V115" s="11"/>
      <c r="W115" s="11"/>
      <c r="X115" s="16">
        <v>0</v>
      </c>
      <c r="Y115" s="16">
        <f t="shared" si="24"/>
        <v>0</v>
      </c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8">
        <f t="shared" si="25"/>
        <v>0</v>
      </c>
      <c r="AO115" s="11"/>
      <c r="AP115" s="17">
        <f t="shared" si="26"/>
        <v>0</v>
      </c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4">
        <f t="shared" si="27"/>
        <v>0</v>
      </c>
      <c r="BH115" s="11"/>
      <c r="BI115" s="17">
        <f t="shared" si="28"/>
        <v>0</v>
      </c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1:75" x14ac:dyDescent="0.15">
      <c r="A116" s="11">
        <v>119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0</v>
      </c>
      <c r="N116" s="12"/>
      <c r="O116" s="12"/>
      <c r="P116" s="13">
        <f t="shared" si="19"/>
        <v>0</v>
      </c>
      <c r="Q116" s="14">
        <f t="shared" si="20"/>
        <v>1900</v>
      </c>
      <c r="R116" s="14">
        <f t="shared" si="21"/>
        <v>1</v>
      </c>
      <c r="S116" s="14">
        <f t="shared" si="22"/>
        <v>0</v>
      </c>
      <c r="T116" s="11" t="str">
        <f t="shared" si="23"/>
        <v/>
      </c>
      <c r="U116" s="15"/>
      <c r="V116" s="11"/>
      <c r="W116" s="11"/>
      <c r="X116" s="16">
        <v>0</v>
      </c>
      <c r="Y116" s="16">
        <f t="shared" si="24"/>
        <v>0</v>
      </c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8">
        <f t="shared" si="25"/>
        <v>0</v>
      </c>
      <c r="AO116" s="11"/>
      <c r="AP116" s="17">
        <f t="shared" si="26"/>
        <v>0</v>
      </c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4">
        <f t="shared" si="27"/>
        <v>0</v>
      </c>
      <c r="BH116" s="11"/>
      <c r="BI116" s="17">
        <f t="shared" si="28"/>
        <v>0</v>
      </c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1:75" x14ac:dyDescent="0.15">
      <c r="A117" s="11">
        <v>120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>
        <v>0</v>
      </c>
      <c r="N117" s="12"/>
      <c r="O117" s="12"/>
      <c r="P117" s="13">
        <f t="shared" si="19"/>
        <v>0</v>
      </c>
      <c r="Q117" s="14">
        <f t="shared" si="20"/>
        <v>1900</v>
      </c>
      <c r="R117" s="14">
        <f t="shared" si="21"/>
        <v>1</v>
      </c>
      <c r="S117" s="14">
        <f t="shared" si="22"/>
        <v>0</v>
      </c>
      <c r="T117" s="11" t="str">
        <f t="shared" si="23"/>
        <v/>
      </c>
      <c r="U117" s="15"/>
      <c r="V117" s="11"/>
      <c r="W117" s="11"/>
      <c r="X117" s="16">
        <v>0</v>
      </c>
      <c r="Y117" s="16">
        <f t="shared" si="24"/>
        <v>0</v>
      </c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8">
        <f t="shared" si="25"/>
        <v>0</v>
      </c>
      <c r="AO117" s="11"/>
      <c r="AP117" s="17">
        <f t="shared" si="26"/>
        <v>0</v>
      </c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4">
        <f t="shared" si="27"/>
        <v>0</v>
      </c>
      <c r="BH117" s="11"/>
      <c r="BI117" s="17">
        <f t="shared" si="28"/>
        <v>0</v>
      </c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1:75" x14ac:dyDescent="0.15">
      <c r="A118" s="11">
        <v>121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v>0</v>
      </c>
      <c r="N118" s="12"/>
      <c r="O118" s="12"/>
      <c r="P118" s="13">
        <f t="shared" si="19"/>
        <v>0</v>
      </c>
      <c r="Q118" s="14">
        <f t="shared" si="20"/>
        <v>1900</v>
      </c>
      <c r="R118" s="14">
        <f t="shared" si="21"/>
        <v>1</v>
      </c>
      <c r="S118" s="14">
        <f t="shared" si="22"/>
        <v>0</v>
      </c>
      <c r="T118" s="11" t="str">
        <f t="shared" si="23"/>
        <v/>
      </c>
      <c r="U118" s="15"/>
      <c r="V118" s="11"/>
      <c r="W118" s="11"/>
      <c r="X118" s="16">
        <v>0</v>
      </c>
      <c r="Y118" s="16">
        <f t="shared" si="24"/>
        <v>0</v>
      </c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8">
        <f t="shared" si="25"/>
        <v>0</v>
      </c>
      <c r="AO118" s="11"/>
      <c r="AP118" s="17">
        <f t="shared" si="26"/>
        <v>0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4">
        <f t="shared" si="27"/>
        <v>0</v>
      </c>
      <c r="BH118" s="11"/>
      <c r="BI118" s="17">
        <f t="shared" si="28"/>
        <v>0</v>
      </c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</row>
    <row r="119" spans="1:75" x14ac:dyDescent="0.15">
      <c r="A119" s="11">
        <v>122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v>0</v>
      </c>
      <c r="N119" s="12"/>
      <c r="O119" s="12"/>
      <c r="P119" s="13">
        <f t="shared" si="19"/>
        <v>0</v>
      </c>
      <c r="Q119" s="14">
        <f t="shared" si="20"/>
        <v>1900</v>
      </c>
      <c r="R119" s="14">
        <f t="shared" si="21"/>
        <v>1</v>
      </c>
      <c r="S119" s="14">
        <f t="shared" si="22"/>
        <v>0</v>
      </c>
      <c r="T119" s="11" t="str">
        <f t="shared" si="23"/>
        <v/>
      </c>
      <c r="U119" s="15"/>
      <c r="V119" s="11"/>
      <c r="W119" s="11"/>
      <c r="X119" s="16">
        <v>0</v>
      </c>
      <c r="Y119" s="16">
        <f t="shared" si="24"/>
        <v>0</v>
      </c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8">
        <f t="shared" si="25"/>
        <v>0</v>
      </c>
      <c r="AO119" s="11"/>
      <c r="AP119" s="17">
        <f t="shared" si="26"/>
        <v>0</v>
      </c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4">
        <f t="shared" si="27"/>
        <v>0</v>
      </c>
      <c r="BH119" s="11"/>
      <c r="BI119" s="17">
        <f t="shared" si="28"/>
        <v>0</v>
      </c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</row>
    <row r="120" spans="1:75" x14ac:dyDescent="0.15">
      <c r="A120" s="11">
        <v>123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>
        <v>0</v>
      </c>
      <c r="N120" s="12"/>
      <c r="O120" s="12"/>
      <c r="P120" s="13">
        <f t="shared" si="19"/>
        <v>0</v>
      </c>
      <c r="Q120" s="14">
        <f t="shared" si="20"/>
        <v>1900</v>
      </c>
      <c r="R120" s="14">
        <f t="shared" si="21"/>
        <v>1</v>
      </c>
      <c r="S120" s="14">
        <f t="shared" si="22"/>
        <v>0</v>
      </c>
      <c r="T120" s="11" t="str">
        <f t="shared" si="23"/>
        <v/>
      </c>
      <c r="U120" s="15"/>
      <c r="V120" s="11"/>
      <c r="W120" s="11"/>
      <c r="X120" s="16">
        <v>0</v>
      </c>
      <c r="Y120" s="16">
        <f t="shared" si="24"/>
        <v>0</v>
      </c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8">
        <f t="shared" si="25"/>
        <v>0</v>
      </c>
      <c r="AO120" s="11"/>
      <c r="AP120" s="17">
        <f t="shared" si="26"/>
        <v>0</v>
      </c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4">
        <f t="shared" si="27"/>
        <v>0</v>
      </c>
      <c r="BH120" s="11"/>
      <c r="BI120" s="17">
        <f t="shared" si="28"/>
        <v>0</v>
      </c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1:75" x14ac:dyDescent="0.15">
      <c r="A121" s="11">
        <v>124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>
        <v>0</v>
      </c>
      <c r="N121" s="12"/>
      <c r="O121" s="12"/>
      <c r="P121" s="13">
        <f t="shared" si="19"/>
        <v>0</v>
      </c>
      <c r="Q121" s="14">
        <f t="shared" si="20"/>
        <v>1900</v>
      </c>
      <c r="R121" s="14">
        <f t="shared" si="21"/>
        <v>1</v>
      </c>
      <c r="S121" s="14">
        <f t="shared" si="22"/>
        <v>0</v>
      </c>
      <c r="T121" s="11" t="str">
        <f t="shared" si="23"/>
        <v/>
      </c>
      <c r="U121" s="15"/>
      <c r="V121" s="11"/>
      <c r="W121" s="11"/>
      <c r="X121" s="16">
        <v>0</v>
      </c>
      <c r="Y121" s="16">
        <f t="shared" si="24"/>
        <v>0</v>
      </c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8">
        <f t="shared" si="25"/>
        <v>0</v>
      </c>
      <c r="AO121" s="11"/>
      <c r="AP121" s="17">
        <f t="shared" si="26"/>
        <v>0</v>
      </c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4">
        <f t="shared" si="27"/>
        <v>0</v>
      </c>
      <c r="BH121" s="11"/>
      <c r="BI121" s="17">
        <f t="shared" si="28"/>
        <v>0</v>
      </c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1:75" x14ac:dyDescent="0.15">
      <c r="A122" s="11">
        <v>125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>
        <v>0</v>
      </c>
      <c r="N122" s="12"/>
      <c r="O122" s="12"/>
      <c r="P122" s="13">
        <f t="shared" si="19"/>
        <v>0</v>
      </c>
      <c r="Q122" s="14">
        <f t="shared" si="20"/>
        <v>1900</v>
      </c>
      <c r="R122" s="14">
        <f t="shared" si="21"/>
        <v>1</v>
      </c>
      <c r="S122" s="14">
        <f t="shared" si="22"/>
        <v>0</v>
      </c>
      <c r="T122" s="11" t="str">
        <f t="shared" si="23"/>
        <v/>
      </c>
      <c r="U122" s="15"/>
      <c r="V122" s="11"/>
      <c r="W122" s="11"/>
      <c r="X122" s="16">
        <v>0</v>
      </c>
      <c r="Y122" s="16">
        <f t="shared" si="24"/>
        <v>0</v>
      </c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8">
        <f t="shared" si="25"/>
        <v>0</v>
      </c>
      <c r="AO122" s="11"/>
      <c r="AP122" s="17">
        <f t="shared" si="26"/>
        <v>0</v>
      </c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4">
        <f t="shared" si="27"/>
        <v>0</v>
      </c>
      <c r="BH122" s="11"/>
      <c r="BI122" s="17">
        <f t="shared" si="28"/>
        <v>0</v>
      </c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1:75" x14ac:dyDescent="0.15">
      <c r="A123" s="11">
        <v>126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>
        <v>0</v>
      </c>
      <c r="N123" s="12"/>
      <c r="O123" s="12"/>
      <c r="P123" s="13">
        <f t="shared" si="19"/>
        <v>0</v>
      </c>
      <c r="Q123" s="14">
        <f t="shared" si="20"/>
        <v>1900</v>
      </c>
      <c r="R123" s="14">
        <f t="shared" si="21"/>
        <v>1</v>
      </c>
      <c r="S123" s="14">
        <f t="shared" si="22"/>
        <v>0</v>
      </c>
      <c r="T123" s="11" t="str">
        <f t="shared" si="23"/>
        <v/>
      </c>
      <c r="U123" s="15"/>
      <c r="V123" s="11"/>
      <c r="W123" s="11"/>
      <c r="X123" s="16">
        <v>0</v>
      </c>
      <c r="Y123" s="16">
        <f t="shared" si="24"/>
        <v>0</v>
      </c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8">
        <f t="shared" si="25"/>
        <v>0</v>
      </c>
      <c r="AO123" s="11"/>
      <c r="AP123" s="17">
        <f t="shared" si="26"/>
        <v>0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4">
        <f t="shared" si="27"/>
        <v>0</v>
      </c>
      <c r="BH123" s="11"/>
      <c r="BI123" s="17">
        <f t="shared" si="28"/>
        <v>0</v>
      </c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</row>
    <row r="124" spans="1:75" x14ac:dyDescent="0.15">
      <c r="A124" s="11">
        <v>127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>
        <v>0</v>
      </c>
      <c r="N124" s="12"/>
      <c r="O124" s="12"/>
      <c r="P124" s="13">
        <f t="shared" si="19"/>
        <v>0</v>
      </c>
      <c r="Q124" s="14">
        <f t="shared" si="20"/>
        <v>1900</v>
      </c>
      <c r="R124" s="14">
        <f t="shared" si="21"/>
        <v>1</v>
      </c>
      <c r="S124" s="14">
        <f t="shared" si="22"/>
        <v>0</v>
      </c>
      <c r="T124" s="11" t="str">
        <f t="shared" si="23"/>
        <v/>
      </c>
      <c r="U124" s="15"/>
      <c r="V124" s="11"/>
      <c r="W124" s="11"/>
      <c r="X124" s="16">
        <v>0</v>
      </c>
      <c r="Y124" s="16">
        <f t="shared" si="24"/>
        <v>0</v>
      </c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8">
        <f t="shared" si="25"/>
        <v>0</v>
      </c>
      <c r="AO124" s="11"/>
      <c r="AP124" s="17">
        <f t="shared" si="26"/>
        <v>0</v>
      </c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4">
        <f t="shared" si="27"/>
        <v>0</v>
      </c>
      <c r="BH124" s="11"/>
      <c r="BI124" s="17">
        <f t="shared" si="28"/>
        <v>0</v>
      </c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</row>
    <row r="125" spans="1:75" x14ac:dyDescent="0.15">
      <c r="A125" s="11">
        <v>128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>
        <v>0</v>
      </c>
      <c r="N125" s="12"/>
      <c r="O125" s="12"/>
      <c r="P125" s="13">
        <f t="shared" si="19"/>
        <v>0</v>
      </c>
      <c r="Q125" s="14">
        <f t="shared" si="20"/>
        <v>1900</v>
      </c>
      <c r="R125" s="14">
        <f t="shared" si="21"/>
        <v>1</v>
      </c>
      <c r="S125" s="14">
        <f t="shared" si="22"/>
        <v>0</v>
      </c>
      <c r="T125" s="11" t="str">
        <f t="shared" si="23"/>
        <v/>
      </c>
      <c r="U125" s="15"/>
      <c r="V125" s="11"/>
      <c r="W125" s="11"/>
      <c r="X125" s="16">
        <v>0</v>
      </c>
      <c r="Y125" s="16">
        <f t="shared" si="24"/>
        <v>0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8">
        <f t="shared" si="25"/>
        <v>0</v>
      </c>
      <c r="AO125" s="11"/>
      <c r="AP125" s="17">
        <f t="shared" si="26"/>
        <v>0</v>
      </c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4">
        <f t="shared" si="27"/>
        <v>0</v>
      </c>
      <c r="BH125" s="11"/>
      <c r="BI125" s="17">
        <f t="shared" si="28"/>
        <v>0</v>
      </c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</row>
    <row r="126" spans="1:75" x14ac:dyDescent="0.15">
      <c r="A126" s="11">
        <v>129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>
        <v>0</v>
      </c>
      <c r="N126" s="12"/>
      <c r="O126" s="12"/>
      <c r="P126" s="13">
        <f t="shared" si="19"/>
        <v>0</v>
      </c>
      <c r="Q126" s="14">
        <f t="shared" si="20"/>
        <v>1900</v>
      </c>
      <c r="R126" s="14">
        <f t="shared" si="21"/>
        <v>1</v>
      </c>
      <c r="S126" s="14">
        <f t="shared" si="22"/>
        <v>0</v>
      </c>
      <c r="T126" s="11" t="str">
        <f t="shared" si="23"/>
        <v/>
      </c>
      <c r="U126" s="15"/>
      <c r="V126" s="11"/>
      <c r="W126" s="11"/>
      <c r="X126" s="16">
        <v>0</v>
      </c>
      <c r="Y126" s="16">
        <f t="shared" si="24"/>
        <v>0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8">
        <f t="shared" si="25"/>
        <v>0</v>
      </c>
      <c r="AO126" s="11"/>
      <c r="AP126" s="17">
        <f t="shared" si="26"/>
        <v>0</v>
      </c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4">
        <f t="shared" si="27"/>
        <v>0</v>
      </c>
      <c r="BH126" s="11"/>
      <c r="BI126" s="17">
        <f t="shared" si="28"/>
        <v>0</v>
      </c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</row>
    <row r="127" spans="1:75" x14ac:dyDescent="0.15">
      <c r="A127" s="11">
        <v>130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>
        <v>0</v>
      </c>
      <c r="N127" s="12"/>
      <c r="O127" s="12"/>
      <c r="P127" s="13">
        <f t="shared" si="19"/>
        <v>0</v>
      </c>
      <c r="Q127" s="14">
        <f t="shared" si="20"/>
        <v>1900</v>
      </c>
      <c r="R127" s="14">
        <f t="shared" si="21"/>
        <v>1</v>
      </c>
      <c r="S127" s="14">
        <f t="shared" si="22"/>
        <v>0</v>
      </c>
      <c r="T127" s="11" t="str">
        <f t="shared" si="23"/>
        <v/>
      </c>
      <c r="U127" s="15"/>
      <c r="V127" s="11"/>
      <c r="W127" s="11"/>
      <c r="X127" s="16">
        <v>0</v>
      </c>
      <c r="Y127" s="16">
        <f t="shared" si="24"/>
        <v>0</v>
      </c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8">
        <f t="shared" si="25"/>
        <v>0</v>
      </c>
      <c r="AO127" s="11"/>
      <c r="AP127" s="17">
        <f t="shared" si="26"/>
        <v>0</v>
      </c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4">
        <f t="shared" si="27"/>
        <v>0</v>
      </c>
      <c r="BH127" s="11"/>
      <c r="BI127" s="17">
        <f t="shared" si="28"/>
        <v>0</v>
      </c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</row>
    <row r="128" spans="1:75" x14ac:dyDescent="0.15">
      <c r="A128" s="11">
        <v>131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>
        <v>0</v>
      </c>
      <c r="N128" s="12"/>
      <c r="O128" s="12"/>
      <c r="P128" s="13">
        <f t="shared" si="19"/>
        <v>0</v>
      </c>
      <c r="Q128" s="14">
        <f t="shared" si="20"/>
        <v>1900</v>
      </c>
      <c r="R128" s="14">
        <f t="shared" si="21"/>
        <v>1</v>
      </c>
      <c r="S128" s="14">
        <f t="shared" si="22"/>
        <v>0</v>
      </c>
      <c r="T128" s="11" t="str">
        <f t="shared" si="23"/>
        <v/>
      </c>
      <c r="U128" s="15"/>
      <c r="V128" s="11"/>
      <c r="W128" s="11"/>
      <c r="X128" s="16">
        <v>0</v>
      </c>
      <c r="Y128" s="16">
        <f t="shared" si="24"/>
        <v>0</v>
      </c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8">
        <f t="shared" si="25"/>
        <v>0</v>
      </c>
      <c r="AO128" s="11"/>
      <c r="AP128" s="17">
        <f t="shared" si="26"/>
        <v>0</v>
      </c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4">
        <f t="shared" si="27"/>
        <v>0</v>
      </c>
      <c r="BH128" s="11"/>
      <c r="BI128" s="17">
        <f t="shared" si="28"/>
        <v>0</v>
      </c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</row>
    <row r="129" spans="1:75" x14ac:dyDescent="0.15">
      <c r="A129" s="11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>
        <v>0</v>
      </c>
      <c r="N129" s="12"/>
      <c r="O129" s="12"/>
      <c r="P129" s="13">
        <f t="shared" si="19"/>
        <v>0</v>
      </c>
      <c r="Q129" s="14">
        <f t="shared" si="20"/>
        <v>1900</v>
      </c>
      <c r="R129" s="14">
        <f t="shared" si="21"/>
        <v>1</v>
      </c>
      <c r="S129" s="14">
        <f t="shared" si="22"/>
        <v>0</v>
      </c>
      <c r="T129" s="11" t="str">
        <f t="shared" si="23"/>
        <v/>
      </c>
      <c r="U129" s="15"/>
      <c r="V129" s="11"/>
      <c r="W129" s="11"/>
      <c r="X129" s="16">
        <v>0</v>
      </c>
      <c r="Y129" s="16">
        <f t="shared" si="24"/>
        <v>0</v>
      </c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8">
        <f t="shared" si="25"/>
        <v>0</v>
      </c>
      <c r="AO129" s="11"/>
      <c r="AP129" s="17">
        <f t="shared" si="26"/>
        <v>0</v>
      </c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4">
        <f t="shared" si="27"/>
        <v>0</v>
      </c>
      <c r="BH129" s="11"/>
      <c r="BI129" s="17">
        <f t="shared" si="28"/>
        <v>0</v>
      </c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</row>
    <row r="130" spans="1:75" x14ac:dyDescent="0.15">
      <c r="A130" s="11">
        <v>133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>
        <v>0</v>
      </c>
      <c r="N130" s="12"/>
      <c r="O130" s="12"/>
      <c r="P130" s="13">
        <f t="shared" si="19"/>
        <v>0</v>
      </c>
      <c r="Q130" s="14">
        <f t="shared" si="20"/>
        <v>1900</v>
      </c>
      <c r="R130" s="14">
        <f t="shared" si="21"/>
        <v>1</v>
      </c>
      <c r="S130" s="14">
        <f t="shared" si="22"/>
        <v>0</v>
      </c>
      <c r="T130" s="11" t="str">
        <f t="shared" si="23"/>
        <v/>
      </c>
      <c r="U130" s="15"/>
      <c r="V130" s="11"/>
      <c r="W130" s="11"/>
      <c r="X130" s="16">
        <v>0</v>
      </c>
      <c r="Y130" s="16">
        <f t="shared" si="24"/>
        <v>0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8">
        <f t="shared" si="25"/>
        <v>0</v>
      </c>
      <c r="AO130" s="11"/>
      <c r="AP130" s="17">
        <f t="shared" si="26"/>
        <v>0</v>
      </c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4">
        <f t="shared" si="27"/>
        <v>0</v>
      </c>
      <c r="BH130" s="11"/>
      <c r="BI130" s="17">
        <f t="shared" si="28"/>
        <v>0</v>
      </c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</row>
    <row r="131" spans="1:75" x14ac:dyDescent="0.15">
      <c r="A131" s="11">
        <v>134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>
        <v>0</v>
      </c>
      <c r="N131" s="12"/>
      <c r="O131" s="12"/>
      <c r="P131" s="13">
        <f t="shared" si="19"/>
        <v>0</v>
      </c>
      <c r="Q131" s="14">
        <f t="shared" si="20"/>
        <v>1900</v>
      </c>
      <c r="R131" s="14">
        <f t="shared" si="21"/>
        <v>1</v>
      </c>
      <c r="S131" s="14">
        <f t="shared" si="22"/>
        <v>0</v>
      </c>
      <c r="T131" s="11" t="str">
        <f t="shared" si="23"/>
        <v/>
      </c>
      <c r="U131" s="15"/>
      <c r="V131" s="11"/>
      <c r="W131" s="11"/>
      <c r="X131" s="16">
        <v>0</v>
      </c>
      <c r="Y131" s="16">
        <f t="shared" si="24"/>
        <v>0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8">
        <f t="shared" si="25"/>
        <v>0</v>
      </c>
      <c r="AO131" s="11"/>
      <c r="AP131" s="17">
        <f t="shared" si="26"/>
        <v>0</v>
      </c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4">
        <f t="shared" si="27"/>
        <v>0</v>
      </c>
      <c r="BH131" s="11"/>
      <c r="BI131" s="17">
        <f t="shared" si="28"/>
        <v>0</v>
      </c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</row>
    <row r="132" spans="1:75" x14ac:dyDescent="0.15">
      <c r="A132" s="11">
        <v>135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>
        <v>0</v>
      </c>
      <c r="N132" s="12"/>
      <c r="O132" s="12"/>
      <c r="P132" s="13">
        <f t="shared" si="19"/>
        <v>0</v>
      </c>
      <c r="Q132" s="14">
        <f t="shared" si="20"/>
        <v>1900</v>
      </c>
      <c r="R132" s="14">
        <f t="shared" si="21"/>
        <v>1</v>
      </c>
      <c r="S132" s="14">
        <f t="shared" si="22"/>
        <v>0</v>
      </c>
      <c r="T132" s="11" t="str">
        <f t="shared" si="23"/>
        <v/>
      </c>
      <c r="U132" s="15"/>
      <c r="V132" s="11"/>
      <c r="W132" s="11"/>
      <c r="X132" s="16">
        <v>0</v>
      </c>
      <c r="Y132" s="16">
        <f t="shared" si="24"/>
        <v>0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8">
        <f t="shared" si="25"/>
        <v>0</v>
      </c>
      <c r="AO132" s="11"/>
      <c r="AP132" s="17">
        <f t="shared" si="26"/>
        <v>0</v>
      </c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4">
        <f t="shared" si="27"/>
        <v>0</v>
      </c>
      <c r="BH132" s="11"/>
      <c r="BI132" s="17">
        <f t="shared" si="28"/>
        <v>0</v>
      </c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</row>
    <row r="133" spans="1:75" x14ac:dyDescent="0.15">
      <c r="A133" s="11">
        <v>136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>
        <v>0</v>
      </c>
      <c r="N133" s="12"/>
      <c r="O133" s="12"/>
      <c r="P133" s="13">
        <f t="shared" si="19"/>
        <v>0</v>
      </c>
      <c r="Q133" s="14">
        <f t="shared" si="20"/>
        <v>1900</v>
      </c>
      <c r="R133" s="14">
        <f t="shared" si="21"/>
        <v>1</v>
      </c>
      <c r="S133" s="14">
        <f t="shared" si="22"/>
        <v>0</v>
      </c>
      <c r="T133" s="11" t="str">
        <f t="shared" si="23"/>
        <v/>
      </c>
      <c r="U133" s="15"/>
      <c r="V133" s="11"/>
      <c r="W133" s="11"/>
      <c r="X133" s="16">
        <v>0</v>
      </c>
      <c r="Y133" s="16">
        <f t="shared" si="24"/>
        <v>0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8">
        <f t="shared" si="25"/>
        <v>0</v>
      </c>
      <c r="AO133" s="11"/>
      <c r="AP133" s="17">
        <f t="shared" si="26"/>
        <v>0</v>
      </c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4">
        <f t="shared" si="27"/>
        <v>0</v>
      </c>
      <c r="BH133" s="11"/>
      <c r="BI133" s="17">
        <f t="shared" si="28"/>
        <v>0</v>
      </c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</row>
    <row r="134" spans="1:75" x14ac:dyDescent="0.15">
      <c r="A134" s="11">
        <v>137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>
        <v>0</v>
      </c>
      <c r="N134" s="12"/>
      <c r="O134" s="12"/>
      <c r="P134" s="13">
        <f t="shared" si="19"/>
        <v>0</v>
      </c>
      <c r="Q134" s="14">
        <f t="shared" si="20"/>
        <v>1900</v>
      </c>
      <c r="R134" s="14">
        <f t="shared" si="21"/>
        <v>1</v>
      </c>
      <c r="S134" s="14">
        <f t="shared" si="22"/>
        <v>0</v>
      </c>
      <c r="T134" s="11" t="str">
        <f t="shared" si="23"/>
        <v/>
      </c>
      <c r="U134" s="15"/>
      <c r="V134" s="11"/>
      <c r="W134" s="11"/>
      <c r="X134" s="16">
        <v>0</v>
      </c>
      <c r="Y134" s="16">
        <f t="shared" si="24"/>
        <v>0</v>
      </c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8">
        <f t="shared" si="25"/>
        <v>0</v>
      </c>
      <c r="AO134" s="11"/>
      <c r="AP134" s="17">
        <f t="shared" si="26"/>
        <v>0</v>
      </c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4">
        <f t="shared" si="27"/>
        <v>0</v>
      </c>
      <c r="BH134" s="11"/>
      <c r="BI134" s="17">
        <f t="shared" si="28"/>
        <v>0</v>
      </c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</row>
    <row r="135" spans="1:75" x14ac:dyDescent="0.15">
      <c r="A135" s="11">
        <v>138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>
        <v>0</v>
      </c>
      <c r="N135" s="12"/>
      <c r="O135" s="12"/>
      <c r="P135" s="13">
        <f t="shared" si="19"/>
        <v>0</v>
      </c>
      <c r="Q135" s="14">
        <f t="shared" si="20"/>
        <v>1900</v>
      </c>
      <c r="R135" s="14">
        <f t="shared" si="21"/>
        <v>1</v>
      </c>
      <c r="S135" s="14">
        <f t="shared" si="22"/>
        <v>0</v>
      </c>
      <c r="T135" s="11" t="str">
        <f t="shared" si="23"/>
        <v/>
      </c>
      <c r="U135" s="15"/>
      <c r="V135" s="11"/>
      <c r="W135" s="11"/>
      <c r="X135" s="16">
        <v>0</v>
      </c>
      <c r="Y135" s="16">
        <f t="shared" si="24"/>
        <v>0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8">
        <f t="shared" si="25"/>
        <v>0</v>
      </c>
      <c r="AO135" s="11"/>
      <c r="AP135" s="17">
        <f t="shared" si="26"/>
        <v>0</v>
      </c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4">
        <f t="shared" si="27"/>
        <v>0</v>
      </c>
      <c r="BH135" s="11"/>
      <c r="BI135" s="17">
        <f t="shared" si="28"/>
        <v>0</v>
      </c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</row>
    <row r="136" spans="1:75" x14ac:dyDescent="0.15">
      <c r="A136" s="11">
        <v>139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>
        <v>0</v>
      </c>
      <c r="N136" s="12"/>
      <c r="O136" s="12"/>
      <c r="P136" s="13">
        <f t="shared" si="19"/>
        <v>0</v>
      </c>
      <c r="Q136" s="14">
        <f t="shared" si="20"/>
        <v>1900</v>
      </c>
      <c r="R136" s="14">
        <f t="shared" si="21"/>
        <v>1</v>
      </c>
      <c r="S136" s="14">
        <f t="shared" si="22"/>
        <v>0</v>
      </c>
      <c r="T136" s="11" t="str">
        <f t="shared" si="23"/>
        <v/>
      </c>
      <c r="U136" s="15"/>
      <c r="V136" s="11"/>
      <c r="W136" s="11"/>
      <c r="X136" s="16">
        <v>0</v>
      </c>
      <c r="Y136" s="16">
        <f t="shared" si="24"/>
        <v>0</v>
      </c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8">
        <f t="shared" si="25"/>
        <v>0</v>
      </c>
      <c r="AO136" s="11"/>
      <c r="AP136" s="17">
        <f t="shared" si="26"/>
        <v>0</v>
      </c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4">
        <f t="shared" si="27"/>
        <v>0</v>
      </c>
      <c r="BH136" s="11"/>
      <c r="BI136" s="17">
        <f t="shared" si="28"/>
        <v>0</v>
      </c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</row>
    <row r="137" spans="1:75" x14ac:dyDescent="0.15">
      <c r="A137" s="11">
        <v>140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v>0</v>
      </c>
      <c r="N137" s="12"/>
      <c r="O137" s="12"/>
      <c r="P137" s="13">
        <f t="shared" si="19"/>
        <v>0</v>
      </c>
      <c r="Q137" s="14">
        <f t="shared" si="20"/>
        <v>1900</v>
      </c>
      <c r="R137" s="14">
        <f t="shared" si="21"/>
        <v>1</v>
      </c>
      <c r="S137" s="14">
        <f t="shared" si="22"/>
        <v>0</v>
      </c>
      <c r="T137" s="11" t="str">
        <f t="shared" si="23"/>
        <v/>
      </c>
      <c r="U137" s="15"/>
      <c r="V137" s="11"/>
      <c r="W137" s="11"/>
      <c r="X137" s="16">
        <v>0</v>
      </c>
      <c r="Y137" s="16">
        <f t="shared" si="24"/>
        <v>0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8">
        <f t="shared" si="25"/>
        <v>0</v>
      </c>
      <c r="AO137" s="11"/>
      <c r="AP137" s="17">
        <f t="shared" si="26"/>
        <v>0</v>
      </c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4">
        <f t="shared" si="27"/>
        <v>0</v>
      </c>
      <c r="BH137" s="11"/>
      <c r="BI137" s="17">
        <f t="shared" si="28"/>
        <v>0</v>
      </c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1:75" x14ac:dyDescent="0.15">
      <c r="A138" s="11">
        <v>141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>
        <v>0</v>
      </c>
      <c r="N138" s="12"/>
      <c r="O138" s="12"/>
      <c r="P138" s="13">
        <f t="shared" si="19"/>
        <v>0</v>
      </c>
      <c r="Q138" s="14">
        <f t="shared" si="20"/>
        <v>1900</v>
      </c>
      <c r="R138" s="14">
        <f t="shared" si="21"/>
        <v>1</v>
      </c>
      <c r="S138" s="14">
        <f t="shared" si="22"/>
        <v>0</v>
      </c>
      <c r="T138" s="11" t="str">
        <f t="shared" si="23"/>
        <v/>
      </c>
      <c r="U138" s="15"/>
      <c r="V138" s="11"/>
      <c r="W138" s="11"/>
      <c r="X138" s="16">
        <v>0</v>
      </c>
      <c r="Y138" s="16">
        <f t="shared" si="24"/>
        <v>0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8">
        <f t="shared" si="25"/>
        <v>0</v>
      </c>
      <c r="AO138" s="11"/>
      <c r="AP138" s="17">
        <f t="shared" si="26"/>
        <v>0</v>
      </c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4">
        <f t="shared" si="27"/>
        <v>0</v>
      </c>
      <c r="BH138" s="11"/>
      <c r="BI138" s="17">
        <f t="shared" si="28"/>
        <v>0</v>
      </c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1:75" x14ac:dyDescent="0.15">
      <c r="A139" s="11">
        <v>142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>
        <v>0</v>
      </c>
      <c r="N139" s="12"/>
      <c r="O139" s="12"/>
      <c r="P139" s="13">
        <f t="shared" si="19"/>
        <v>0</v>
      </c>
      <c r="Q139" s="14">
        <f t="shared" si="20"/>
        <v>1900</v>
      </c>
      <c r="R139" s="14">
        <f t="shared" si="21"/>
        <v>1</v>
      </c>
      <c r="S139" s="14">
        <f t="shared" si="22"/>
        <v>0</v>
      </c>
      <c r="T139" s="11" t="str">
        <f t="shared" si="23"/>
        <v/>
      </c>
      <c r="U139" s="15"/>
      <c r="V139" s="11"/>
      <c r="W139" s="11"/>
      <c r="X139" s="16">
        <v>0</v>
      </c>
      <c r="Y139" s="16">
        <f t="shared" si="24"/>
        <v>0</v>
      </c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8">
        <f t="shared" si="25"/>
        <v>0</v>
      </c>
      <c r="AO139" s="11"/>
      <c r="AP139" s="17">
        <f t="shared" si="26"/>
        <v>0</v>
      </c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4">
        <f t="shared" si="27"/>
        <v>0</v>
      </c>
      <c r="BH139" s="11"/>
      <c r="BI139" s="17">
        <f t="shared" si="28"/>
        <v>0</v>
      </c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</row>
    <row r="140" spans="1:75" x14ac:dyDescent="0.15">
      <c r="A140" s="11">
        <v>143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>
        <v>0</v>
      </c>
      <c r="N140" s="12"/>
      <c r="O140" s="12"/>
      <c r="P140" s="13">
        <f t="shared" si="19"/>
        <v>0</v>
      </c>
      <c r="Q140" s="14">
        <f t="shared" si="20"/>
        <v>1900</v>
      </c>
      <c r="R140" s="14">
        <f t="shared" si="21"/>
        <v>1</v>
      </c>
      <c r="S140" s="14">
        <f t="shared" si="22"/>
        <v>0</v>
      </c>
      <c r="T140" s="11" t="str">
        <f t="shared" si="23"/>
        <v/>
      </c>
      <c r="U140" s="15"/>
      <c r="V140" s="11"/>
      <c r="W140" s="11"/>
      <c r="X140" s="16">
        <v>0</v>
      </c>
      <c r="Y140" s="16">
        <f t="shared" si="24"/>
        <v>0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8">
        <f t="shared" si="25"/>
        <v>0</v>
      </c>
      <c r="AO140" s="11"/>
      <c r="AP140" s="17">
        <f t="shared" si="26"/>
        <v>0</v>
      </c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4">
        <f t="shared" si="27"/>
        <v>0</v>
      </c>
      <c r="BH140" s="11"/>
      <c r="BI140" s="17">
        <f t="shared" si="28"/>
        <v>0</v>
      </c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</row>
    <row r="141" spans="1:75" x14ac:dyDescent="0.15">
      <c r="A141" s="11">
        <v>144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>
        <v>0</v>
      </c>
      <c r="N141" s="12"/>
      <c r="O141" s="12"/>
      <c r="P141" s="13">
        <f t="shared" si="19"/>
        <v>0</v>
      </c>
      <c r="Q141" s="14">
        <f t="shared" si="20"/>
        <v>1900</v>
      </c>
      <c r="R141" s="14">
        <f t="shared" si="21"/>
        <v>1</v>
      </c>
      <c r="S141" s="14">
        <f t="shared" si="22"/>
        <v>0</v>
      </c>
      <c r="T141" s="11" t="str">
        <f t="shared" si="23"/>
        <v/>
      </c>
      <c r="U141" s="15"/>
      <c r="V141" s="11"/>
      <c r="W141" s="11"/>
      <c r="X141" s="16">
        <v>0</v>
      </c>
      <c r="Y141" s="16">
        <f t="shared" si="24"/>
        <v>0</v>
      </c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8">
        <f t="shared" si="25"/>
        <v>0</v>
      </c>
      <c r="AO141" s="11"/>
      <c r="AP141" s="17">
        <f t="shared" si="26"/>
        <v>0</v>
      </c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4">
        <f t="shared" si="27"/>
        <v>0</v>
      </c>
      <c r="BH141" s="11"/>
      <c r="BI141" s="17">
        <f t="shared" si="28"/>
        <v>0</v>
      </c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</row>
    <row r="142" spans="1:75" x14ac:dyDescent="0.15">
      <c r="A142" s="11">
        <v>145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>
        <v>0</v>
      </c>
      <c r="N142" s="12"/>
      <c r="O142" s="12"/>
      <c r="P142" s="13">
        <f t="shared" si="19"/>
        <v>0</v>
      </c>
      <c r="Q142" s="14">
        <f t="shared" si="20"/>
        <v>1900</v>
      </c>
      <c r="R142" s="14">
        <f t="shared" si="21"/>
        <v>1</v>
      </c>
      <c r="S142" s="14">
        <f t="shared" si="22"/>
        <v>0</v>
      </c>
      <c r="T142" s="11" t="str">
        <f t="shared" si="23"/>
        <v/>
      </c>
      <c r="U142" s="15"/>
      <c r="V142" s="11"/>
      <c r="W142" s="11"/>
      <c r="X142" s="16">
        <v>0</v>
      </c>
      <c r="Y142" s="16">
        <f t="shared" si="24"/>
        <v>0</v>
      </c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8">
        <f t="shared" si="25"/>
        <v>0</v>
      </c>
      <c r="AO142" s="11"/>
      <c r="AP142" s="17">
        <f t="shared" si="26"/>
        <v>0</v>
      </c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4">
        <f t="shared" si="27"/>
        <v>0</v>
      </c>
      <c r="BH142" s="11"/>
      <c r="BI142" s="17">
        <f t="shared" si="28"/>
        <v>0</v>
      </c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</row>
    <row r="143" spans="1:75" x14ac:dyDescent="0.15">
      <c r="A143" s="11">
        <v>146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>
        <v>0</v>
      </c>
      <c r="N143" s="12"/>
      <c r="O143" s="12"/>
      <c r="P143" s="13">
        <f t="shared" si="19"/>
        <v>0</v>
      </c>
      <c r="Q143" s="14">
        <f t="shared" si="20"/>
        <v>1900</v>
      </c>
      <c r="R143" s="14">
        <f t="shared" si="21"/>
        <v>1</v>
      </c>
      <c r="S143" s="14">
        <f t="shared" si="22"/>
        <v>0</v>
      </c>
      <c r="T143" s="11" t="str">
        <f t="shared" si="23"/>
        <v/>
      </c>
      <c r="U143" s="15"/>
      <c r="V143" s="11"/>
      <c r="W143" s="11"/>
      <c r="X143" s="16">
        <v>0</v>
      </c>
      <c r="Y143" s="16">
        <f t="shared" si="24"/>
        <v>0</v>
      </c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8">
        <f t="shared" si="25"/>
        <v>0</v>
      </c>
      <c r="AO143" s="11"/>
      <c r="AP143" s="17">
        <f t="shared" si="26"/>
        <v>0</v>
      </c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4">
        <f t="shared" si="27"/>
        <v>0</v>
      </c>
      <c r="BH143" s="11"/>
      <c r="BI143" s="17">
        <f t="shared" si="28"/>
        <v>0</v>
      </c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</row>
    <row r="144" spans="1:75" x14ac:dyDescent="0.15">
      <c r="A144" s="11">
        <v>147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>
        <v>0</v>
      </c>
      <c r="N144" s="12"/>
      <c r="O144" s="12"/>
      <c r="P144" s="13">
        <f t="shared" si="19"/>
        <v>0</v>
      </c>
      <c r="Q144" s="14">
        <f t="shared" si="20"/>
        <v>1900</v>
      </c>
      <c r="R144" s="14">
        <f t="shared" si="21"/>
        <v>1</v>
      </c>
      <c r="S144" s="14">
        <f t="shared" si="22"/>
        <v>0</v>
      </c>
      <c r="T144" s="11" t="str">
        <f t="shared" si="23"/>
        <v/>
      </c>
      <c r="U144" s="15"/>
      <c r="V144" s="11"/>
      <c r="W144" s="11"/>
      <c r="X144" s="16">
        <v>0</v>
      </c>
      <c r="Y144" s="16">
        <f t="shared" si="24"/>
        <v>0</v>
      </c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8">
        <f t="shared" si="25"/>
        <v>0</v>
      </c>
      <c r="AO144" s="11"/>
      <c r="AP144" s="17">
        <f t="shared" si="26"/>
        <v>0</v>
      </c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4">
        <f t="shared" si="27"/>
        <v>0</v>
      </c>
      <c r="BH144" s="11"/>
      <c r="BI144" s="17">
        <f t="shared" si="28"/>
        <v>0</v>
      </c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</row>
    <row r="145" spans="1:75" x14ac:dyDescent="0.15">
      <c r="A145" s="11">
        <v>148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>
        <v>0</v>
      </c>
      <c r="N145" s="12"/>
      <c r="O145" s="12"/>
      <c r="P145" s="13">
        <f t="shared" si="19"/>
        <v>0</v>
      </c>
      <c r="Q145" s="14">
        <f t="shared" si="20"/>
        <v>1900</v>
      </c>
      <c r="R145" s="14">
        <f t="shared" si="21"/>
        <v>1</v>
      </c>
      <c r="S145" s="14">
        <f t="shared" si="22"/>
        <v>0</v>
      </c>
      <c r="T145" s="11" t="str">
        <f t="shared" si="23"/>
        <v/>
      </c>
      <c r="U145" s="15"/>
      <c r="V145" s="11"/>
      <c r="W145" s="11"/>
      <c r="X145" s="16">
        <v>0</v>
      </c>
      <c r="Y145" s="16">
        <f t="shared" si="24"/>
        <v>0</v>
      </c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8">
        <f t="shared" si="25"/>
        <v>0</v>
      </c>
      <c r="AO145" s="11"/>
      <c r="AP145" s="17">
        <f t="shared" si="26"/>
        <v>0</v>
      </c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4">
        <f t="shared" si="27"/>
        <v>0</v>
      </c>
      <c r="BH145" s="11"/>
      <c r="BI145" s="17">
        <f t="shared" si="28"/>
        <v>0</v>
      </c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</row>
    <row r="146" spans="1:75" x14ac:dyDescent="0.15">
      <c r="A146" s="11">
        <v>149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>
        <v>0</v>
      </c>
      <c r="N146" s="12"/>
      <c r="O146" s="12"/>
      <c r="P146" s="13">
        <f t="shared" si="19"/>
        <v>0</v>
      </c>
      <c r="Q146" s="14">
        <f t="shared" si="20"/>
        <v>1900</v>
      </c>
      <c r="R146" s="14">
        <f t="shared" si="21"/>
        <v>1</v>
      </c>
      <c r="S146" s="14">
        <f t="shared" si="22"/>
        <v>0</v>
      </c>
      <c r="T146" s="11" t="str">
        <f t="shared" si="23"/>
        <v/>
      </c>
      <c r="U146" s="15"/>
      <c r="V146" s="11"/>
      <c r="W146" s="11"/>
      <c r="X146" s="16">
        <v>0</v>
      </c>
      <c r="Y146" s="16">
        <f t="shared" si="24"/>
        <v>0</v>
      </c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8">
        <f t="shared" si="25"/>
        <v>0</v>
      </c>
      <c r="AO146" s="11"/>
      <c r="AP146" s="17">
        <f t="shared" si="26"/>
        <v>0</v>
      </c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4">
        <f t="shared" si="27"/>
        <v>0</v>
      </c>
      <c r="BH146" s="11"/>
      <c r="BI146" s="17">
        <f t="shared" si="28"/>
        <v>0</v>
      </c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</row>
    <row r="147" spans="1:75" x14ac:dyDescent="0.15">
      <c r="A147" s="11">
        <v>150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v>0</v>
      </c>
      <c r="N147" s="12"/>
      <c r="O147" s="12"/>
      <c r="P147" s="13">
        <f t="shared" si="19"/>
        <v>0</v>
      </c>
      <c r="Q147" s="14">
        <f t="shared" si="20"/>
        <v>1900</v>
      </c>
      <c r="R147" s="14">
        <f t="shared" si="21"/>
        <v>1</v>
      </c>
      <c r="S147" s="14">
        <f t="shared" si="22"/>
        <v>0</v>
      </c>
      <c r="T147" s="11" t="str">
        <f t="shared" si="23"/>
        <v/>
      </c>
      <c r="U147" s="15"/>
      <c r="V147" s="11"/>
      <c r="W147" s="11"/>
      <c r="X147" s="16">
        <v>0</v>
      </c>
      <c r="Y147" s="16">
        <f t="shared" si="24"/>
        <v>0</v>
      </c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8">
        <f t="shared" si="25"/>
        <v>0</v>
      </c>
      <c r="AO147" s="11"/>
      <c r="AP147" s="17">
        <f t="shared" si="26"/>
        <v>0</v>
      </c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4">
        <f t="shared" si="27"/>
        <v>0</v>
      </c>
      <c r="BH147" s="11"/>
      <c r="BI147" s="17">
        <f t="shared" si="28"/>
        <v>0</v>
      </c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</row>
    <row r="148" spans="1:75" x14ac:dyDescent="0.15">
      <c r="A148" s="11">
        <v>151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v>0</v>
      </c>
      <c r="N148" s="12"/>
      <c r="O148" s="12"/>
      <c r="P148" s="13">
        <f t="shared" si="19"/>
        <v>0</v>
      </c>
      <c r="Q148" s="14">
        <f t="shared" si="20"/>
        <v>1900</v>
      </c>
      <c r="R148" s="14">
        <f t="shared" si="21"/>
        <v>1</v>
      </c>
      <c r="S148" s="14">
        <f t="shared" si="22"/>
        <v>0</v>
      </c>
      <c r="T148" s="11" t="str">
        <f t="shared" si="23"/>
        <v/>
      </c>
      <c r="U148" s="15"/>
      <c r="V148" s="11"/>
      <c r="W148" s="11"/>
      <c r="X148" s="16">
        <v>0</v>
      </c>
      <c r="Y148" s="16">
        <f t="shared" si="24"/>
        <v>0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8">
        <f t="shared" si="25"/>
        <v>0</v>
      </c>
      <c r="AO148" s="11"/>
      <c r="AP148" s="17">
        <f t="shared" si="26"/>
        <v>0</v>
      </c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4">
        <f t="shared" si="27"/>
        <v>0</v>
      </c>
      <c r="BH148" s="11"/>
      <c r="BI148" s="17">
        <f t="shared" si="28"/>
        <v>0</v>
      </c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</row>
    <row r="149" spans="1:75" x14ac:dyDescent="0.15">
      <c r="A149" s="11">
        <v>152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>
        <v>0</v>
      </c>
      <c r="N149" s="12"/>
      <c r="O149" s="12"/>
      <c r="P149" s="13">
        <f t="shared" si="19"/>
        <v>0</v>
      </c>
      <c r="Q149" s="14">
        <f t="shared" si="20"/>
        <v>1900</v>
      </c>
      <c r="R149" s="14">
        <f t="shared" si="21"/>
        <v>1</v>
      </c>
      <c r="S149" s="14">
        <f t="shared" si="22"/>
        <v>0</v>
      </c>
      <c r="T149" s="11" t="str">
        <f t="shared" si="23"/>
        <v/>
      </c>
      <c r="U149" s="15"/>
      <c r="V149" s="11"/>
      <c r="W149" s="11"/>
      <c r="X149" s="16">
        <v>0</v>
      </c>
      <c r="Y149" s="16">
        <f t="shared" si="24"/>
        <v>0</v>
      </c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8">
        <f t="shared" si="25"/>
        <v>0</v>
      </c>
      <c r="AO149" s="11"/>
      <c r="AP149" s="17">
        <f t="shared" si="26"/>
        <v>0</v>
      </c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4">
        <f t="shared" si="27"/>
        <v>0</v>
      </c>
      <c r="BH149" s="11"/>
      <c r="BI149" s="17">
        <f t="shared" si="28"/>
        <v>0</v>
      </c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</row>
    <row r="150" spans="1:75" x14ac:dyDescent="0.15">
      <c r="A150" s="11">
        <v>153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v>0</v>
      </c>
      <c r="N150" s="12"/>
      <c r="O150" s="12"/>
      <c r="P150" s="13">
        <f t="shared" si="19"/>
        <v>0</v>
      </c>
      <c r="Q150" s="14">
        <f t="shared" si="20"/>
        <v>1900</v>
      </c>
      <c r="R150" s="14">
        <f t="shared" si="21"/>
        <v>1</v>
      </c>
      <c r="S150" s="14">
        <f t="shared" si="22"/>
        <v>0</v>
      </c>
      <c r="T150" s="11" t="str">
        <f t="shared" si="23"/>
        <v/>
      </c>
      <c r="U150" s="15"/>
      <c r="V150" s="11"/>
      <c r="W150" s="11"/>
      <c r="X150" s="16">
        <v>0</v>
      </c>
      <c r="Y150" s="16">
        <f t="shared" si="24"/>
        <v>0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8">
        <f t="shared" si="25"/>
        <v>0</v>
      </c>
      <c r="AO150" s="11"/>
      <c r="AP150" s="17">
        <f t="shared" si="26"/>
        <v>0</v>
      </c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4">
        <f t="shared" si="27"/>
        <v>0</v>
      </c>
      <c r="BH150" s="11"/>
      <c r="BI150" s="17">
        <f t="shared" si="28"/>
        <v>0</v>
      </c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</row>
    <row r="151" spans="1:75" x14ac:dyDescent="0.15">
      <c r="A151" s="11">
        <v>154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>
        <v>0</v>
      </c>
      <c r="N151" s="12"/>
      <c r="O151" s="12"/>
      <c r="P151" s="13">
        <f t="shared" si="19"/>
        <v>0</v>
      </c>
      <c r="Q151" s="14">
        <f t="shared" si="20"/>
        <v>1900</v>
      </c>
      <c r="R151" s="14">
        <f t="shared" si="21"/>
        <v>1</v>
      </c>
      <c r="S151" s="14">
        <f t="shared" si="22"/>
        <v>0</v>
      </c>
      <c r="T151" s="11" t="str">
        <f t="shared" si="23"/>
        <v/>
      </c>
      <c r="U151" s="15"/>
      <c r="V151" s="11"/>
      <c r="W151" s="11"/>
      <c r="X151" s="16">
        <v>0</v>
      </c>
      <c r="Y151" s="16">
        <f t="shared" si="24"/>
        <v>0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8">
        <f t="shared" si="25"/>
        <v>0</v>
      </c>
      <c r="AO151" s="11"/>
      <c r="AP151" s="17">
        <f t="shared" si="26"/>
        <v>0</v>
      </c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4">
        <f t="shared" si="27"/>
        <v>0</v>
      </c>
      <c r="BH151" s="11"/>
      <c r="BI151" s="17">
        <f t="shared" si="28"/>
        <v>0</v>
      </c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</row>
    <row r="152" spans="1:75" x14ac:dyDescent="0.15">
      <c r="A152" s="11">
        <v>155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v>0</v>
      </c>
      <c r="N152" s="12"/>
      <c r="O152" s="12"/>
      <c r="P152" s="13">
        <f t="shared" si="19"/>
        <v>0</v>
      </c>
      <c r="Q152" s="14">
        <f t="shared" si="20"/>
        <v>1900</v>
      </c>
      <c r="R152" s="14">
        <f t="shared" si="21"/>
        <v>1</v>
      </c>
      <c r="S152" s="14">
        <f t="shared" si="22"/>
        <v>0</v>
      </c>
      <c r="T152" s="11" t="str">
        <f t="shared" si="23"/>
        <v/>
      </c>
      <c r="U152" s="15"/>
      <c r="V152" s="11"/>
      <c r="W152" s="11"/>
      <c r="X152" s="16">
        <v>0</v>
      </c>
      <c r="Y152" s="16">
        <f t="shared" si="24"/>
        <v>0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8">
        <f t="shared" si="25"/>
        <v>0</v>
      </c>
      <c r="AO152" s="11"/>
      <c r="AP152" s="17">
        <f t="shared" si="26"/>
        <v>0</v>
      </c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4">
        <f t="shared" si="27"/>
        <v>0</v>
      </c>
      <c r="BH152" s="11"/>
      <c r="BI152" s="17">
        <f t="shared" si="28"/>
        <v>0</v>
      </c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</row>
    <row r="153" spans="1:75" x14ac:dyDescent="0.15">
      <c r="A153" s="11">
        <v>156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v>0</v>
      </c>
      <c r="N153" s="12"/>
      <c r="O153" s="12"/>
      <c r="P153" s="13">
        <f t="shared" si="19"/>
        <v>0</v>
      </c>
      <c r="Q153" s="14">
        <f t="shared" si="20"/>
        <v>1900</v>
      </c>
      <c r="R153" s="14">
        <f t="shared" si="21"/>
        <v>1</v>
      </c>
      <c r="S153" s="14">
        <f t="shared" si="22"/>
        <v>0</v>
      </c>
      <c r="T153" s="11" t="str">
        <f t="shared" si="23"/>
        <v/>
      </c>
      <c r="U153" s="15"/>
      <c r="V153" s="11"/>
      <c r="W153" s="11"/>
      <c r="X153" s="16">
        <v>0</v>
      </c>
      <c r="Y153" s="16">
        <f t="shared" si="24"/>
        <v>0</v>
      </c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8">
        <f t="shared" si="25"/>
        <v>0</v>
      </c>
      <c r="AO153" s="11"/>
      <c r="AP153" s="17">
        <f t="shared" si="26"/>
        <v>0</v>
      </c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4">
        <f t="shared" si="27"/>
        <v>0</v>
      </c>
      <c r="BH153" s="11"/>
      <c r="BI153" s="17">
        <f t="shared" si="28"/>
        <v>0</v>
      </c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</row>
    <row r="154" spans="1:75" x14ac:dyDescent="0.15">
      <c r="A154" s="11">
        <v>157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>
        <v>0</v>
      </c>
      <c r="N154" s="12"/>
      <c r="O154" s="12"/>
      <c r="P154" s="13">
        <f t="shared" si="19"/>
        <v>0</v>
      </c>
      <c r="Q154" s="14">
        <f t="shared" si="20"/>
        <v>1900</v>
      </c>
      <c r="R154" s="14">
        <f t="shared" si="21"/>
        <v>1</v>
      </c>
      <c r="S154" s="14">
        <f t="shared" si="22"/>
        <v>0</v>
      </c>
      <c r="T154" s="11" t="str">
        <f t="shared" si="23"/>
        <v/>
      </c>
      <c r="U154" s="15"/>
      <c r="V154" s="11"/>
      <c r="W154" s="11"/>
      <c r="X154" s="16">
        <v>0</v>
      </c>
      <c r="Y154" s="16">
        <f t="shared" si="24"/>
        <v>0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8">
        <f t="shared" si="25"/>
        <v>0</v>
      </c>
      <c r="AO154" s="11"/>
      <c r="AP154" s="17">
        <f t="shared" si="26"/>
        <v>0</v>
      </c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4">
        <f t="shared" si="27"/>
        <v>0</v>
      </c>
      <c r="BH154" s="11"/>
      <c r="BI154" s="17">
        <f t="shared" si="28"/>
        <v>0</v>
      </c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</row>
    <row r="155" spans="1:75" x14ac:dyDescent="0.15">
      <c r="A155" s="11">
        <v>158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v>0</v>
      </c>
      <c r="N155" s="12"/>
      <c r="O155" s="12"/>
      <c r="P155" s="13">
        <f t="shared" si="19"/>
        <v>0</v>
      </c>
      <c r="Q155" s="14">
        <f t="shared" si="20"/>
        <v>1900</v>
      </c>
      <c r="R155" s="14">
        <f t="shared" si="21"/>
        <v>1</v>
      </c>
      <c r="S155" s="14">
        <f t="shared" si="22"/>
        <v>0</v>
      </c>
      <c r="T155" s="11" t="str">
        <f t="shared" si="23"/>
        <v/>
      </c>
      <c r="U155" s="15"/>
      <c r="V155" s="11"/>
      <c r="W155" s="11"/>
      <c r="X155" s="16">
        <v>0</v>
      </c>
      <c r="Y155" s="16">
        <f t="shared" si="24"/>
        <v>0</v>
      </c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8">
        <f t="shared" si="25"/>
        <v>0</v>
      </c>
      <c r="AO155" s="11"/>
      <c r="AP155" s="17">
        <f t="shared" si="26"/>
        <v>0</v>
      </c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4">
        <f t="shared" si="27"/>
        <v>0</v>
      </c>
      <c r="BH155" s="11"/>
      <c r="BI155" s="17">
        <f t="shared" si="28"/>
        <v>0</v>
      </c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</row>
    <row r="156" spans="1:75" x14ac:dyDescent="0.15">
      <c r="A156" s="11">
        <v>159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>
        <v>0</v>
      </c>
      <c r="N156" s="12"/>
      <c r="O156" s="12"/>
      <c r="P156" s="13">
        <f t="shared" si="19"/>
        <v>0</v>
      </c>
      <c r="Q156" s="14">
        <f t="shared" si="20"/>
        <v>1900</v>
      </c>
      <c r="R156" s="14">
        <f t="shared" si="21"/>
        <v>1</v>
      </c>
      <c r="S156" s="14">
        <f t="shared" si="22"/>
        <v>0</v>
      </c>
      <c r="T156" s="11" t="str">
        <f t="shared" si="23"/>
        <v/>
      </c>
      <c r="U156" s="15"/>
      <c r="V156" s="11"/>
      <c r="W156" s="11"/>
      <c r="X156" s="16">
        <v>0</v>
      </c>
      <c r="Y156" s="16">
        <f t="shared" si="24"/>
        <v>0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8">
        <f t="shared" si="25"/>
        <v>0</v>
      </c>
      <c r="AO156" s="11"/>
      <c r="AP156" s="17">
        <f t="shared" si="26"/>
        <v>0</v>
      </c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4">
        <f t="shared" si="27"/>
        <v>0</v>
      </c>
      <c r="BH156" s="11"/>
      <c r="BI156" s="17">
        <f t="shared" si="28"/>
        <v>0</v>
      </c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</row>
    <row r="157" spans="1:75" x14ac:dyDescent="0.15">
      <c r="A157" s="11">
        <v>160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>
        <v>0</v>
      </c>
      <c r="N157" s="12"/>
      <c r="O157" s="12"/>
      <c r="P157" s="13">
        <f t="shared" si="19"/>
        <v>0</v>
      </c>
      <c r="Q157" s="14">
        <f t="shared" si="20"/>
        <v>1900</v>
      </c>
      <c r="R157" s="14">
        <f t="shared" si="21"/>
        <v>1</v>
      </c>
      <c r="S157" s="14">
        <f t="shared" si="22"/>
        <v>0</v>
      </c>
      <c r="T157" s="11" t="str">
        <f t="shared" si="23"/>
        <v/>
      </c>
      <c r="U157" s="15"/>
      <c r="V157" s="11"/>
      <c r="W157" s="11"/>
      <c r="X157" s="16">
        <v>0</v>
      </c>
      <c r="Y157" s="16">
        <f t="shared" si="24"/>
        <v>0</v>
      </c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8">
        <f t="shared" si="25"/>
        <v>0</v>
      </c>
      <c r="AO157" s="11"/>
      <c r="AP157" s="17">
        <f t="shared" si="26"/>
        <v>0</v>
      </c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4">
        <f t="shared" si="27"/>
        <v>0</v>
      </c>
      <c r="BH157" s="11"/>
      <c r="BI157" s="17">
        <f t="shared" si="28"/>
        <v>0</v>
      </c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1:75" x14ac:dyDescent="0.15">
      <c r="A158" s="11">
        <v>161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>
        <v>0</v>
      </c>
      <c r="N158" s="12"/>
      <c r="O158" s="12"/>
      <c r="P158" s="13">
        <f t="shared" ref="P158:P221" si="29">IF(O158="",N158,O158)</f>
        <v>0</v>
      </c>
      <c r="Q158" s="14">
        <f t="shared" ref="Q158:Q221" si="30">YEAR(P158)</f>
        <v>1900</v>
      </c>
      <c r="R158" s="14">
        <f t="shared" ref="R158:R221" si="31">MONTH(P158)</f>
        <v>1</v>
      </c>
      <c r="S158" s="14">
        <f t="shared" ref="S158:S221" si="32">DAY(N158)</f>
        <v>0</v>
      </c>
      <c r="T158" s="11" t="str">
        <f t="shared" ref="T158:T221" si="33">IF(Q158=1900,"",IF(R158&lt;4,Q158-1,Q158))</f>
        <v/>
      </c>
      <c r="U158" s="15"/>
      <c r="V158" s="11"/>
      <c r="W158" s="11"/>
      <c r="X158" s="16">
        <v>0</v>
      </c>
      <c r="Y158" s="16">
        <f t="shared" ref="Y158:Y221" si="34">U158-X158</f>
        <v>0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8">
        <f t="shared" ref="AN158:AN221" si="35">IF(BG158=0,0,IF(BG158=L158,Y158-1,IF(Y158=1,0,ROUND(U158*M158,0))))</f>
        <v>0</v>
      </c>
      <c r="AO158" s="11"/>
      <c r="AP158" s="17">
        <f t="shared" ref="AP158:AP221" si="36">Y158-AN158</f>
        <v>0</v>
      </c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4">
        <f t="shared" ref="BG158:BG221" si="37">IF(T158="",0,$O$1-T158)</f>
        <v>0</v>
      </c>
      <c r="BH158" s="11"/>
      <c r="BI158" s="17">
        <f t="shared" ref="BI158:BI221" si="38">U158-AP158</f>
        <v>0</v>
      </c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1:75" x14ac:dyDescent="0.15">
      <c r="A159" s="11">
        <v>162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v>0</v>
      </c>
      <c r="N159" s="12"/>
      <c r="O159" s="12"/>
      <c r="P159" s="13">
        <f t="shared" si="29"/>
        <v>0</v>
      </c>
      <c r="Q159" s="14">
        <f t="shared" si="30"/>
        <v>1900</v>
      </c>
      <c r="R159" s="14">
        <f t="shared" si="31"/>
        <v>1</v>
      </c>
      <c r="S159" s="14">
        <f t="shared" si="32"/>
        <v>0</v>
      </c>
      <c r="T159" s="11" t="str">
        <f t="shared" si="33"/>
        <v/>
      </c>
      <c r="U159" s="15"/>
      <c r="V159" s="11"/>
      <c r="W159" s="11"/>
      <c r="X159" s="16">
        <v>0</v>
      </c>
      <c r="Y159" s="16">
        <f t="shared" si="34"/>
        <v>0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8">
        <f t="shared" si="35"/>
        <v>0</v>
      </c>
      <c r="AO159" s="11"/>
      <c r="AP159" s="17">
        <f t="shared" si="36"/>
        <v>0</v>
      </c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4">
        <f t="shared" si="37"/>
        <v>0</v>
      </c>
      <c r="BH159" s="11"/>
      <c r="BI159" s="17">
        <f t="shared" si="38"/>
        <v>0</v>
      </c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</row>
    <row r="160" spans="1:75" x14ac:dyDescent="0.15">
      <c r="A160" s="11">
        <v>163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>
        <v>0</v>
      </c>
      <c r="N160" s="12"/>
      <c r="O160" s="12"/>
      <c r="P160" s="13">
        <f t="shared" si="29"/>
        <v>0</v>
      </c>
      <c r="Q160" s="14">
        <f t="shared" si="30"/>
        <v>1900</v>
      </c>
      <c r="R160" s="14">
        <f t="shared" si="31"/>
        <v>1</v>
      </c>
      <c r="S160" s="14">
        <f t="shared" si="32"/>
        <v>0</v>
      </c>
      <c r="T160" s="11" t="str">
        <f t="shared" si="33"/>
        <v/>
      </c>
      <c r="U160" s="15"/>
      <c r="V160" s="11"/>
      <c r="W160" s="11"/>
      <c r="X160" s="16">
        <v>0</v>
      </c>
      <c r="Y160" s="16">
        <f t="shared" si="34"/>
        <v>0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8">
        <f t="shared" si="35"/>
        <v>0</v>
      </c>
      <c r="AO160" s="11"/>
      <c r="AP160" s="17">
        <f t="shared" si="36"/>
        <v>0</v>
      </c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4">
        <f t="shared" si="37"/>
        <v>0</v>
      </c>
      <c r="BH160" s="11"/>
      <c r="BI160" s="17">
        <f t="shared" si="38"/>
        <v>0</v>
      </c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</row>
    <row r="161" spans="1:75" x14ac:dyDescent="0.15">
      <c r="A161" s="11">
        <v>164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>
        <v>0</v>
      </c>
      <c r="N161" s="12"/>
      <c r="O161" s="12"/>
      <c r="P161" s="13">
        <f t="shared" si="29"/>
        <v>0</v>
      </c>
      <c r="Q161" s="14">
        <f t="shared" si="30"/>
        <v>1900</v>
      </c>
      <c r="R161" s="14">
        <f t="shared" si="31"/>
        <v>1</v>
      </c>
      <c r="S161" s="14">
        <f t="shared" si="32"/>
        <v>0</v>
      </c>
      <c r="T161" s="11" t="str">
        <f t="shared" si="33"/>
        <v/>
      </c>
      <c r="U161" s="15"/>
      <c r="V161" s="11"/>
      <c r="W161" s="11"/>
      <c r="X161" s="16">
        <v>0</v>
      </c>
      <c r="Y161" s="16">
        <f t="shared" si="34"/>
        <v>0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8">
        <f t="shared" si="35"/>
        <v>0</v>
      </c>
      <c r="AO161" s="11"/>
      <c r="AP161" s="17">
        <f t="shared" si="36"/>
        <v>0</v>
      </c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4">
        <f t="shared" si="37"/>
        <v>0</v>
      </c>
      <c r="BH161" s="11"/>
      <c r="BI161" s="17">
        <f t="shared" si="38"/>
        <v>0</v>
      </c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</row>
    <row r="162" spans="1:75" x14ac:dyDescent="0.15">
      <c r="A162" s="11">
        <v>165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>
        <v>0</v>
      </c>
      <c r="N162" s="12"/>
      <c r="O162" s="12"/>
      <c r="P162" s="13">
        <f t="shared" si="29"/>
        <v>0</v>
      </c>
      <c r="Q162" s="14">
        <f t="shared" si="30"/>
        <v>1900</v>
      </c>
      <c r="R162" s="14">
        <f t="shared" si="31"/>
        <v>1</v>
      </c>
      <c r="S162" s="14">
        <f t="shared" si="32"/>
        <v>0</v>
      </c>
      <c r="T162" s="11" t="str">
        <f t="shared" si="33"/>
        <v/>
      </c>
      <c r="U162" s="15"/>
      <c r="V162" s="11"/>
      <c r="W162" s="11"/>
      <c r="X162" s="16">
        <v>0</v>
      </c>
      <c r="Y162" s="16">
        <f t="shared" si="34"/>
        <v>0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8">
        <f t="shared" si="35"/>
        <v>0</v>
      </c>
      <c r="AO162" s="11"/>
      <c r="AP162" s="17">
        <f t="shared" si="36"/>
        <v>0</v>
      </c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4">
        <f t="shared" si="37"/>
        <v>0</v>
      </c>
      <c r="BH162" s="11"/>
      <c r="BI162" s="17">
        <f t="shared" si="38"/>
        <v>0</v>
      </c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</row>
    <row r="163" spans="1:75" x14ac:dyDescent="0.15">
      <c r="A163" s="11">
        <v>166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>
        <v>0</v>
      </c>
      <c r="N163" s="12"/>
      <c r="O163" s="12"/>
      <c r="P163" s="13">
        <f t="shared" si="29"/>
        <v>0</v>
      </c>
      <c r="Q163" s="14">
        <f t="shared" si="30"/>
        <v>1900</v>
      </c>
      <c r="R163" s="14">
        <f t="shared" si="31"/>
        <v>1</v>
      </c>
      <c r="S163" s="14">
        <f t="shared" si="32"/>
        <v>0</v>
      </c>
      <c r="T163" s="11" t="str">
        <f t="shared" si="33"/>
        <v/>
      </c>
      <c r="U163" s="15"/>
      <c r="V163" s="11"/>
      <c r="W163" s="11"/>
      <c r="X163" s="16">
        <v>0</v>
      </c>
      <c r="Y163" s="16">
        <f t="shared" si="34"/>
        <v>0</v>
      </c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8">
        <f t="shared" si="35"/>
        <v>0</v>
      </c>
      <c r="AO163" s="11"/>
      <c r="AP163" s="17">
        <f t="shared" si="36"/>
        <v>0</v>
      </c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4">
        <f t="shared" si="37"/>
        <v>0</v>
      </c>
      <c r="BH163" s="11"/>
      <c r="BI163" s="17">
        <f t="shared" si="38"/>
        <v>0</v>
      </c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</row>
    <row r="164" spans="1:75" x14ac:dyDescent="0.15">
      <c r="A164" s="11">
        <v>167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>
        <v>0</v>
      </c>
      <c r="N164" s="12"/>
      <c r="O164" s="12"/>
      <c r="P164" s="13">
        <f t="shared" si="29"/>
        <v>0</v>
      </c>
      <c r="Q164" s="14">
        <f t="shared" si="30"/>
        <v>1900</v>
      </c>
      <c r="R164" s="14">
        <f t="shared" si="31"/>
        <v>1</v>
      </c>
      <c r="S164" s="14">
        <f t="shared" si="32"/>
        <v>0</v>
      </c>
      <c r="T164" s="11" t="str">
        <f t="shared" si="33"/>
        <v/>
      </c>
      <c r="U164" s="15"/>
      <c r="V164" s="11"/>
      <c r="W164" s="11"/>
      <c r="X164" s="16">
        <v>0</v>
      </c>
      <c r="Y164" s="16">
        <f t="shared" si="34"/>
        <v>0</v>
      </c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8">
        <f t="shared" si="35"/>
        <v>0</v>
      </c>
      <c r="AO164" s="11"/>
      <c r="AP164" s="17">
        <f t="shared" si="36"/>
        <v>0</v>
      </c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4">
        <f t="shared" si="37"/>
        <v>0</v>
      </c>
      <c r="BH164" s="11"/>
      <c r="BI164" s="17">
        <f t="shared" si="38"/>
        <v>0</v>
      </c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1:75" x14ac:dyDescent="0.15">
      <c r="A165" s="11">
        <v>168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v>0</v>
      </c>
      <c r="N165" s="12"/>
      <c r="O165" s="12"/>
      <c r="P165" s="13">
        <f t="shared" si="29"/>
        <v>0</v>
      </c>
      <c r="Q165" s="14">
        <f t="shared" si="30"/>
        <v>1900</v>
      </c>
      <c r="R165" s="14">
        <f t="shared" si="31"/>
        <v>1</v>
      </c>
      <c r="S165" s="14">
        <f t="shared" si="32"/>
        <v>0</v>
      </c>
      <c r="T165" s="11" t="str">
        <f t="shared" si="33"/>
        <v/>
      </c>
      <c r="U165" s="15"/>
      <c r="V165" s="11"/>
      <c r="W165" s="11"/>
      <c r="X165" s="16">
        <v>0</v>
      </c>
      <c r="Y165" s="16">
        <f t="shared" si="34"/>
        <v>0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8">
        <f t="shared" si="35"/>
        <v>0</v>
      </c>
      <c r="AO165" s="11"/>
      <c r="AP165" s="17">
        <f t="shared" si="36"/>
        <v>0</v>
      </c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4">
        <f t="shared" si="37"/>
        <v>0</v>
      </c>
      <c r="BH165" s="11"/>
      <c r="BI165" s="17">
        <f t="shared" si="38"/>
        <v>0</v>
      </c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1:75" x14ac:dyDescent="0.15">
      <c r="A166" s="11">
        <v>169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>
        <v>0</v>
      </c>
      <c r="N166" s="12"/>
      <c r="O166" s="12"/>
      <c r="P166" s="13">
        <f t="shared" si="29"/>
        <v>0</v>
      </c>
      <c r="Q166" s="14">
        <f t="shared" si="30"/>
        <v>1900</v>
      </c>
      <c r="R166" s="14">
        <f t="shared" si="31"/>
        <v>1</v>
      </c>
      <c r="S166" s="14">
        <f t="shared" si="32"/>
        <v>0</v>
      </c>
      <c r="T166" s="11" t="str">
        <f t="shared" si="33"/>
        <v/>
      </c>
      <c r="U166" s="15"/>
      <c r="V166" s="11"/>
      <c r="W166" s="11"/>
      <c r="X166" s="16">
        <v>0</v>
      </c>
      <c r="Y166" s="16">
        <f t="shared" si="34"/>
        <v>0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8">
        <f t="shared" si="35"/>
        <v>0</v>
      </c>
      <c r="AO166" s="11"/>
      <c r="AP166" s="17">
        <f t="shared" si="36"/>
        <v>0</v>
      </c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4">
        <f t="shared" si="37"/>
        <v>0</v>
      </c>
      <c r="BH166" s="11"/>
      <c r="BI166" s="17">
        <f t="shared" si="38"/>
        <v>0</v>
      </c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1:75" x14ac:dyDescent="0.15">
      <c r="A167" s="11">
        <v>170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>
        <v>0</v>
      </c>
      <c r="N167" s="12"/>
      <c r="O167" s="12"/>
      <c r="P167" s="13">
        <f t="shared" si="29"/>
        <v>0</v>
      </c>
      <c r="Q167" s="14">
        <f t="shared" si="30"/>
        <v>1900</v>
      </c>
      <c r="R167" s="14">
        <f t="shared" si="31"/>
        <v>1</v>
      </c>
      <c r="S167" s="14">
        <f t="shared" si="32"/>
        <v>0</v>
      </c>
      <c r="T167" s="11" t="str">
        <f t="shared" si="33"/>
        <v/>
      </c>
      <c r="U167" s="15"/>
      <c r="V167" s="11"/>
      <c r="W167" s="11"/>
      <c r="X167" s="16">
        <v>0</v>
      </c>
      <c r="Y167" s="16">
        <f t="shared" si="34"/>
        <v>0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8">
        <f t="shared" si="35"/>
        <v>0</v>
      </c>
      <c r="AO167" s="11"/>
      <c r="AP167" s="17">
        <f t="shared" si="36"/>
        <v>0</v>
      </c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4">
        <f t="shared" si="37"/>
        <v>0</v>
      </c>
      <c r="BH167" s="11"/>
      <c r="BI167" s="17">
        <f t="shared" si="38"/>
        <v>0</v>
      </c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1:75" x14ac:dyDescent="0.15">
      <c r="A168" s="11">
        <v>171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>
        <v>0</v>
      </c>
      <c r="N168" s="12"/>
      <c r="O168" s="12"/>
      <c r="P168" s="13">
        <f t="shared" si="29"/>
        <v>0</v>
      </c>
      <c r="Q168" s="14">
        <f t="shared" si="30"/>
        <v>1900</v>
      </c>
      <c r="R168" s="14">
        <f t="shared" si="31"/>
        <v>1</v>
      </c>
      <c r="S168" s="14">
        <f t="shared" si="32"/>
        <v>0</v>
      </c>
      <c r="T168" s="11" t="str">
        <f t="shared" si="33"/>
        <v/>
      </c>
      <c r="U168" s="15"/>
      <c r="V168" s="11"/>
      <c r="W168" s="11"/>
      <c r="X168" s="16">
        <v>0</v>
      </c>
      <c r="Y168" s="16">
        <f t="shared" si="34"/>
        <v>0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8">
        <f t="shared" si="35"/>
        <v>0</v>
      </c>
      <c r="AO168" s="11"/>
      <c r="AP168" s="17">
        <f t="shared" si="36"/>
        <v>0</v>
      </c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4">
        <f t="shared" si="37"/>
        <v>0</v>
      </c>
      <c r="BH168" s="11"/>
      <c r="BI168" s="17">
        <f t="shared" si="38"/>
        <v>0</v>
      </c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1:75" x14ac:dyDescent="0.15">
      <c r="A169" s="11">
        <v>172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>
        <v>0</v>
      </c>
      <c r="N169" s="12"/>
      <c r="O169" s="12"/>
      <c r="P169" s="13">
        <f t="shared" si="29"/>
        <v>0</v>
      </c>
      <c r="Q169" s="14">
        <f t="shared" si="30"/>
        <v>1900</v>
      </c>
      <c r="R169" s="14">
        <f t="shared" si="31"/>
        <v>1</v>
      </c>
      <c r="S169" s="14">
        <f t="shared" si="32"/>
        <v>0</v>
      </c>
      <c r="T169" s="11" t="str">
        <f t="shared" si="33"/>
        <v/>
      </c>
      <c r="U169" s="15"/>
      <c r="V169" s="11"/>
      <c r="W169" s="11"/>
      <c r="X169" s="16">
        <v>0</v>
      </c>
      <c r="Y169" s="16">
        <f t="shared" si="34"/>
        <v>0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8">
        <f t="shared" si="35"/>
        <v>0</v>
      </c>
      <c r="AO169" s="11"/>
      <c r="AP169" s="17">
        <f t="shared" si="36"/>
        <v>0</v>
      </c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4">
        <f t="shared" si="37"/>
        <v>0</v>
      </c>
      <c r="BH169" s="11"/>
      <c r="BI169" s="17">
        <f t="shared" si="38"/>
        <v>0</v>
      </c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</row>
    <row r="170" spans="1:75" x14ac:dyDescent="0.15">
      <c r="A170" s="11">
        <v>173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>
        <v>0</v>
      </c>
      <c r="N170" s="12"/>
      <c r="O170" s="12"/>
      <c r="P170" s="13">
        <f t="shared" si="29"/>
        <v>0</v>
      </c>
      <c r="Q170" s="14">
        <f t="shared" si="30"/>
        <v>1900</v>
      </c>
      <c r="R170" s="14">
        <f t="shared" si="31"/>
        <v>1</v>
      </c>
      <c r="S170" s="14">
        <f t="shared" si="32"/>
        <v>0</v>
      </c>
      <c r="T170" s="11" t="str">
        <f t="shared" si="33"/>
        <v/>
      </c>
      <c r="U170" s="15"/>
      <c r="V170" s="11"/>
      <c r="W170" s="11"/>
      <c r="X170" s="16">
        <v>0</v>
      </c>
      <c r="Y170" s="16">
        <f t="shared" si="34"/>
        <v>0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8">
        <f t="shared" si="35"/>
        <v>0</v>
      </c>
      <c r="AO170" s="11"/>
      <c r="AP170" s="17">
        <f t="shared" si="36"/>
        <v>0</v>
      </c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4">
        <f t="shared" si="37"/>
        <v>0</v>
      </c>
      <c r="BH170" s="11"/>
      <c r="BI170" s="17">
        <f t="shared" si="38"/>
        <v>0</v>
      </c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</row>
    <row r="171" spans="1:75" x14ac:dyDescent="0.15">
      <c r="A171" s="11">
        <v>174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v>0</v>
      </c>
      <c r="N171" s="12"/>
      <c r="O171" s="12"/>
      <c r="P171" s="13">
        <f t="shared" si="29"/>
        <v>0</v>
      </c>
      <c r="Q171" s="14">
        <f t="shared" si="30"/>
        <v>1900</v>
      </c>
      <c r="R171" s="14">
        <f t="shared" si="31"/>
        <v>1</v>
      </c>
      <c r="S171" s="14">
        <f t="shared" si="32"/>
        <v>0</v>
      </c>
      <c r="T171" s="11" t="str">
        <f t="shared" si="33"/>
        <v/>
      </c>
      <c r="U171" s="15"/>
      <c r="V171" s="11"/>
      <c r="W171" s="11"/>
      <c r="X171" s="16">
        <v>0</v>
      </c>
      <c r="Y171" s="16">
        <f t="shared" si="34"/>
        <v>0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8">
        <f t="shared" si="35"/>
        <v>0</v>
      </c>
      <c r="AO171" s="11"/>
      <c r="AP171" s="17">
        <f t="shared" si="36"/>
        <v>0</v>
      </c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4">
        <f t="shared" si="37"/>
        <v>0</v>
      </c>
      <c r="BH171" s="11"/>
      <c r="BI171" s="17">
        <f t="shared" si="38"/>
        <v>0</v>
      </c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</row>
    <row r="172" spans="1:75" x14ac:dyDescent="0.15">
      <c r="A172" s="11">
        <v>175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>
        <v>0</v>
      </c>
      <c r="N172" s="12"/>
      <c r="O172" s="12"/>
      <c r="P172" s="13">
        <f t="shared" si="29"/>
        <v>0</v>
      </c>
      <c r="Q172" s="14">
        <f t="shared" si="30"/>
        <v>1900</v>
      </c>
      <c r="R172" s="14">
        <f t="shared" si="31"/>
        <v>1</v>
      </c>
      <c r="S172" s="14">
        <f t="shared" si="32"/>
        <v>0</v>
      </c>
      <c r="T172" s="11" t="str">
        <f t="shared" si="33"/>
        <v/>
      </c>
      <c r="U172" s="15"/>
      <c r="V172" s="11"/>
      <c r="W172" s="11"/>
      <c r="X172" s="16">
        <v>0</v>
      </c>
      <c r="Y172" s="16">
        <f t="shared" si="34"/>
        <v>0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8">
        <f t="shared" si="35"/>
        <v>0</v>
      </c>
      <c r="AO172" s="11"/>
      <c r="AP172" s="17">
        <f t="shared" si="36"/>
        <v>0</v>
      </c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4">
        <f t="shared" si="37"/>
        <v>0</v>
      </c>
      <c r="BH172" s="11"/>
      <c r="BI172" s="17">
        <f t="shared" si="38"/>
        <v>0</v>
      </c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</row>
    <row r="173" spans="1:75" x14ac:dyDescent="0.15">
      <c r="A173" s="11">
        <v>176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>
        <v>0</v>
      </c>
      <c r="N173" s="12"/>
      <c r="O173" s="12"/>
      <c r="P173" s="13">
        <f t="shared" si="29"/>
        <v>0</v>
      </c>
      <c r="Q173" s="14">
        <f t="shared" si="30"/>
        <v>1900</v>
      </c>
      <c r="R173" s="14">
        <f t="shared" si="31"/>
        <v>1</v>
      </c>
      <c r="S173" s="14">
        <f t="shared" si="32"/>
        <v>0</v>
      </c>
      <c r="T173" s="11" t="str">
        <f t="shared" si="33"/>
        <v/>
      </c>
      <c r="U173" s="15"/>
      <c r="V173" s="11"/>
      <c r="W173" s="11"/>
      <c r="X173" s="16">
        <v>0</v>
      </c>
      <c r="Y173" s="16">
        <f t="shared" si="34"/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8">
        <f t="shared" si="35"/>
        <v>0</v>
      </c>
      <c r="AO173" s="11"/>
      <c r="AP173" s="17">
        <f t="shared" si="36"/>
        <v>0</v>
      </c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4">
        <f t="shared" si="37"/>
        <v>0</v>
      </c>
      <c r="BH173" s="11"/>
      <c r="BI173" s="17">
        <f t="shared" si="38"/>
        <v>0</v>
      </c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</row>
    <row r="174" spans="1:75" x14ac:dyDescent="0.15">
      <c r="A174" s="11">
        <v>177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>
        <v>0</v>
      </c>
      <c r="N174" s="12"/>
      <c r="O174" s="12"/>
      <c r="P174" s="13">
        <f t="shared" si="29"/>
        <v>0</v>
      </c>
      <c r="Q174" s="14">
        <f t="shared" si="30"/>
        <v>1900</v>
      </c>
      <c r="R174" s="14">
        <f t="shared" si="31"/>
        <v>1</v>
      </c>
      <c r="S174" s="14">
        <f t="shared" si="32"/>
        <v>0</v>
      </c>
      <c r="T174" s="11" t="str">
        <f t="shared" si="33"/>
        <v/>
      </c>
      <c r="U174" s="15"/>
      <c r="V174" s="11"/>
      <c r="W174" s="11"/>
      <c r="X174" s="16">
        <v>0</v>
      </c>
      <c r="Y174" s="16">
        <f t="shared" si="34"/>
        <v>0</v>
      </c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8">
        <f t="shared" si="35"/>
        <v>0</v>
      </c>
      <c r="AO174" s="11"/>
      <c r="AP174" s="17">
        <f t="shared" si="36"/>
        <v>0</v>
      </c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4">
        <f t="shared" si="37"/>
        <v>0</v>
      </c>
      <c r="BH174" s="11"/>
      <c r="BI174" s="17">
        <f t="shared" si="38"/>
        <v>0</v>
      </c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</row>
    <row r="175" spans="1:75" x14ac:dyDescent="0.15">
      <c r="A175" s="11">
        <v>178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>
        <v>0</v>
      </c>
      <c r="N175" s="12"/>
      <c r="O175" s="12"/>
      <c r="P175" s="13">
        <f t="shared" si="29"/>
        <v>0</v>
      </c>
      <c r="Q175" s="14">
        <f t="shared" si="30"/>
        <v>1900</v>
      </c>
      <c r="R175" s="14">
        <f t="shared" si="31"/>
        <v>1</v>
      </c>
      <c r="S175" s="14">
        <f t="shared" si="32"/>
        <v>0</v>
      </c>
      <c r="T175" s="11" t="str">
        <f t="shared" si="33"/>
        <v/>
      </c>
      <c r="U175" s="15"/>
      <c r="V175" s="11"/>
      <c r="W175" s="11"/>
      <c r="X175" s="16">
        <v>0</v>
      </c>
      <c r="Y175" s="16">
        <f t="shared" si="34"/>
        <v>0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8">
        <f t="shared" si="35"/>
        <v>0</v>
      </c>
      <c r="AO175" s="11"/>
      <c r="AP175" s="17">
        <f t="shared" si="36"/>
        <v>0</v>
      </c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4">
        <f t="shared" si="37"/>
        <v>0</v>
      </c>
      <c r="BH175" s="11"/>
      <c r="BI175" s="17">
        <f t="shared" si="38"/>
        <v>0</v>
      </c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</row>
    <row r="176" spans="1:75" x14ac:dyDescent="0.15">
      <c r="A176" s="11">
        <v>179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>
        <v>0</v>
      </c>
      <c r="N176" s="12"/>
      <c r="O176" s="12"/>
      <c r="P176" s="13">
        <f t="shared" si="29"/>
        <v>0</v>
      </c>
      <c r="Q176" s="14">
        <f t="shared" si="30"/>
        <v>1900</v>
      </c>
      <c r="R176" s="14">
        <f t="shared" si="31"/>
        <v>1</v>
      </c>
      <c r="S176" s="14">
        <f t="shared" si="32"/>
        <v>0</v>
      </c>
      <c r="T176" s="11" t="str">
        <f t="shared" si="33"/>
        <v/>
      </c>
      <c r="U176" s="15"/>
      <c r="V176" s="11"/>
      <c r="W176" s="11"/>
      <c r="X176" s="16">
        <v>0</v>
      </c>
      <c r="Y176" s="16">
        <f t="shared" si="34"/>
        <v>0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8">
        <f t="shared" si="35"/>
        <v>0</v>
      </c>
      <c r="AO176" s="11"/>
      <c r="AP176" s="17">
        <f t="shared" si="36"/>
        <v>0</v>
      </c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4">
        <f t="shared" si="37"/>
        <v>0</v>
      </c>
      <c r="BH176" s="11"/>
      <c r="BI176" s="17">
        <f t="shared" si="38"/>
        <v>0</v>
      </c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</row>
    <row r="177" spans="1:75" x14ac:dyDescent="0.15">
      <c r="A177" s="11">
        <v>180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>
        <v>0</v>
      </c>
      <c r="N177" s="12"/>
      <c r="O177" s="12"/>
      <c r="P177" s="13">
        <f t="shared" si="29"/>
        <v>0</v>
      </c>
      <c r="Q177" s="14">
        <f t="shared" si="30"/>
        <v>1900</v>
      </c>
      <c r="R177" s="14">
        <f t="shared" si="31"/>
        <v>1</v>
      </c>
      <c r="S177" s="14">
        <f t="shared" si="32"/>
        <v>0</v>
      </c>
      <c r="T177" s="11" t="str">
        <f t="shared" si="33"/>
        <v/>
      </c>
      <c r="U177" s="15"/>
      <c r="V177" s="11"/>
      <c r="W177" s="11"/>
      <c r="X177" s="16">
        <v>0</v>
      </c>
      <c r="Y177" s="16">
        <f t="shared" si="34"/>
        <v>0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8">
        <f t="shared" si="35"/>
        <v>0</v>
      </c>
      <c r="AO177" s="11"/>
      <c r="AP177" s="17">
        <f t="shared" si="36"/>
        <v>0</v>
      </c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4">
        <f t="shared" si="37"/>
        <v>0</v>
      </c>
      <c r="BH177" s="11"/>
      <c r="BI177" s="17">
        <f t="shared" si="38"/>
        <v>0</v>
      </c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</row>
    <row r="178" spans="1:75" x14ac:dyDescent="0.15">
      <c r="A178" s="11">
        <v>181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>
        <v>0</v>
      </c>
      <c r="N178" s="12"/>
      <c r="O178" s="12"/>
      <c r="P178" s="13">
        <f t="shared" si="29"/>
        <v>0</v>
      </c>
      <c r="Q178" s="14">
        <f t="shared" si="30"/>
        <v>1900</v>
      </c>
      <c r="R178" s="14">
        <f t="shared" si="31"/>
        <v>1</v>
      </c>
      <c r="S178" s="14">
        <f t="shared" si="32"/>
        <v>0</v>
      </c>
      <c r="T178" s="11" t="str">
        <f t="shared" si="33"/>
        <v/>
      </c>
      <c r="U178" s="15"/>
      <c r="V178" s="11"/>
      <c r="W178" s="11"/>
      <c r="X178" s="16">
        <v>0</v>
      </c>
      <c r="Y178" s="16">
        <f t="shared" si="34"/>
        <v>0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8">
        <f t="shared" si="35"/>
        <v>0</v>
      </c>
      <c r="AO178" s="11"/>
      <c r="AP178" s="17">
        <f t="shared" si="36"/>
        <v>0</v>
      </c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4">
        <f t="shared" si="37"/>
        <v>0</v>
      </c>
      <c r="BH178" s="11"/>
      <c r="BI178" s="17">
        <f t="shared" si="38"/>
        <v>0</v>
      </c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</row>
    <row r="179" spans="1:75" x14ac:dyDescent="0.15">
      <c r="A179" s="11">
        <v>182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>
        <v>0</v>
      </c>
      <c r="N179" s="12"/>
      <c r="O179" s="12"/>
      <c r="P179" s="13">
        <f t="shared" si="29"/>
        <v>0</v>
      </c>
      <c r="Q179" s="14">
        <f t="shared" si="30"/>
        <v>1900</v>
      </c>
      <c r="R179" s="14">
        <f t="shared" si="31"/>
        <v>1</v>
      </c>
      <c r="S179" s="14">
        <f t="shared" si="32"/>
        <v>0</v>
      </c>
      <c r="T179" s="11" t="str">
        <f t="shared" si="33"/>
        <v/>
      </c>
      <c r="U179" s="15"/>
      <c r="V179" s="11"/>
      <c r="W179" s="11"/>
      <c r="X179" s="16">
        <v>0</v>
      </c>
      <c r="Y179" s="16">
        <f t="shared" si="34"/>
        <v>0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8">
        <f t="shared" si="35"/>
        <v>0</v>
      </c>
      <c r="AO179" s="11"/>
      <c r="AP179" s="17">
        <f t="shared" si="36"/>
        <v>0</v>
      </c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4">
        <f t="shared" si="37"/>
        <v>0</v>
      </c>
      <c r="BH179" s="11"/>
      <c r="BI179" s="17">
        <f t="shared" si="38"/>
        <v>0</v>
      </c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</row>
    <row r="180" spans="1:75" x14ac:dyDescent="0.15">
      <c r="A180" s="11">
        <v>183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>
        <v>0</v>
      </c>
      <c r="N180" s="12"/>
      <c r="O180" s="12"/>
      <c r="P180" s="13">
        <f t="shared" si="29"/>
        <v>0</v>
      </c>
      <c r="Q180" s="14">
        <f t="shared" si="30"/>
        <v>1900</v>
      </c>
      <c r="R180" s="14">
        <f t="shared" si="31"/>
        <v>1</v>
      </c>
      <c r="S180" s="14">
        <f t="shared" si="32"/>
        <v>0</v>
      </c>
      <c r="T180" s="11" t="str">
        <f t="shared" si="33"/>
        <v/>
      </c>
      <c r="U180" s="15"/>
      <c r="V180" s="11"/>
      <c r="W180" s="11"/>
      <c r="X180" s="16">
        <v>0</v>
      </c>
      <c r="Y180" s="16">
        <f t="shared" si="34"/>
        <v>0</v>
      </c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8">
        <f t="shared" si="35"/>
        <v>0</v>
      </c>
      <c r="AO180" s="11"/>
      <c r="AP180" s="17">
        <f t="shared" si="36"/>
        <v>0</v>
      </c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4">
        <f t="shared" si="37"/>
        <v>0</v>
      </c>
      <c r="BH180" s="11"/>
      <c r="BI180" s="17">
        <f t="shared" si="38"/>
        <v>0</v>
      </c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</row>
    <row r="181" spans="1:75" x14ac:dyDescent="0.15">
      <c r="A181" s="11">
        <v>184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>
        <v>0</v>
      </c>
      <c r="N181" s="12"/>
      <c r="O181" s="12"/>
      <c r="P181" s="13">
        <f t="shared" si="29"/>
        <v>0</v>
      </c>
      <c r="Q181" s="14">
        <f t="shared" si="30"/>
        <v>1900</v>
      </c>
      <c r="R181" s="14">
        <f t="shared" si="31"/>
        <v>1</v>
      </c>
      <c r="S181" s="14">
        <f t="shared" si="32"/>
        <v>0</v>
      </c>
      <c r="T181" s="11" t="str">
        <f t="shared" si="33"/>
        <v/>
      </c>
      <c r="U181" s="15"/>
      <c r="V181" s="11"/>
      <c r="W181" s="11"/>
      <c r="X181" s="16">
        <v>0</v>
      </c>
      <c r="Y181" s="16">
        <f t="shared" si="34"/>
        <v>0</v>
      </c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8">
        <f t="shared" si="35"/>
        <v>0</v>
      </c>
      <c r="AO181" s="11"/>
      <c r="AP181" s="17">
        <f t="shared" si="36"/>
        <v>0</v>
      </c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4">
        <f t="shared" si="37"/>
        <v>0</v>
      </c>
      <c r="BH181" s="11"/>
      <c r="BI181" s="17">
        <f t="shared" si="38"/>
        <v>0</v>
      </c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</row>
    <row r="182" spans="1:75" x14ac:dyDescent="0.15">
      <c r="A182" s="11">
        <v>185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>
        <v>0</v>
      </c>
      <c r="N182" s="12"/>
      <c r="O182" s="12"/>
      <c r="P182" s="13">
        <f t="shared" si="29"/>
        <v>0</v>
      </c>
      <c r="Q182" s="14">
        <f t="shared" si="30"/>
        <v>1900</v>
      </c>
      <c r="R182" s="14">
        <f t="shared" si="31"/>
        <v>1</v>
      </c>
      <c r="S182" s="14">
        <f t="shared" si="32"/>
        <v>0</v>
      </c>
      <c r="T182" s="11" t="str">
        <f t="shared" si="33"/>
        <v/>
      </c>
      <c r="U182" s="15"/>
      <c r="V182" s="11"/>
      <c r="W182" s="11"/>
      <c r="X182" s="16">
        <v>0</v>
      </c>
      <c r="Y182" s="16">
        <f t="shared" si="34"/>
        <v>0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8">
        <f t="shared" si="35"/>
        <v>0</v>
      </c>
      <c r="AO182" s="11"/>
      <c r="AP182" s="17">
        <f t="shared" si="36"/>
        <v>0</v>
      </c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4">
        <f t="shared" si="37"/>
        <v>0</v>
      </c>
      <c r="BH182" s="11"/>
      <c r="BI182" s="17">
        <f t="shared" si="38"/>
        <v>0</v>
      </c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</row>
    <row r="183" spans="1:75" x14ac:dyDescent="0.15">
      <c r="A183" s="11">
        <v>186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>
        <v>0</v>
      </c>
      <c r="N183" s="12"/>
      <c r="O183" s="12"/>
      <c r="P183" s="13">
        <f t="shared" si="29"/>
        <v>0</v>
      </c>
      <c r="Q183" s="14">
        <f t="shared" si="30"/>
        <v>1900</v>
      </c>
      <c r="R183" s="14">
        <f t="shared" si="31"/>
        <v>1</v>
      </c>
      <c r="S183" s="14">
        <f t="shared" si="32"/>
        <v>0</v>
      </c>
      <c r="T183" s="11" t="str">
        <f t="shared" si="33"/>
        <v/>
      </c>
      <c r="U183" s="15"/>
      <c r="V183" s="11"/>
      <c r="W183" s="11"/>
      <c r="X183" s="16">
        <v>0</v>
      </c>
      <c r="Y183" s="16">
        <f t="shared" si="34"/>
        <v>0</v>
      </c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8">
        <f t="shared" si="35"/>
        <v>0</v>
      </c>
      <c r="AO183" s="11"/>
      <c r="AP183" s="17">
        <f t="shared" si="36"/>
        <v>0</v>
      </c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4">
        <f t="shared" si="37"/>
        <v>0</v>
      </c>
      <c r="BH183" s="11"/>
      <c r="BI183" s="17">
        <f t="shared" si="38"/>
        <v>0</v>
      </c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</row>
    <row r="184" spans="1:75" x14ac:dyDescent="0.15">
      <c r="A184" s="11">
        <v>187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v>0</v>
      </c>
      <c r="N184" s="12"/>
      <c r="O184" s="12"/>
      <c r="P184" s="13">
        <f t="shared" si="29"/>
        <v>0</v>
      </c>
      <c r="Q184" s="14">
        <f t="shared" si="30"/>
        <v>1900</v>
      </c>
      <c r="R184" s="14">
        <f t="shared" si="31"/>
        <v>1</v>
      </c>
      <c r="S184" s="14">
        <f t="shared" si="32"/>
        <v>0</v>
      </c>
      <c r="T184" s="11" t="str">
        <f t="shared" si="33"/>
        <v/>
      </c>
      <c r="U184" s="15"/>
      <c r="V184" s="11"/>
      <c r="W184" s="11"/>
      <c r="X184" s="16">
        <v>0</v>
      </c>
      <c r="Y184" s="16">
        <f t="shared" si="34"/>
        <v>0</v>
      </c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8">
        <f t="shared" si="35"/>
        <v>0</v>
      </c>
      <c r="AO184" s="11"/>
      <c r="AP184" s="17">
        <f t="shared" si="36"/>
        <v>0</v>
      </c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4">
        <f t="shared" si="37"/>
        <v>0</v>
      </c>
      <c r="BH184" s="11"/>
      <c r="BI184" s="17">
        <f t="shared" si="38"/>
        <v>0</v>
      </c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</row>
    <row r="185" spans="1:75" x14ac:dyDescent="0.15">
      <c r="A185" s="11">
        <v>188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>
        <v>0</v>
      </c>
      <c r="N185" s="12"/>
      <c r="O185" s="12"/>
      <c r="P185" s="13">
        <f t="shared" si="29"/>
        <v>0</v>
      </c>
      <c r="Q185" s="14">
        <f t="shared" si="30"/>
        <v>1900</v>
      </c>
      <c r="R185" s="14">
        <f t="shared" si="31"/>
        <v>1</v>
      </c>
      <c r="S185" s="14">
        <f t="shared" si="32"/>
        <v>0</v>
      </c>
      <c r="T185" s="11" t="str">
        <f t="shared" si="33"/>
        <v/>
      </c>
      <c r="U185" s="15"/>
      <c r="V185" s="11"/>
      <c r="W185" s="11"/>
      <c r="X185" s="16">
        <v>0</v>
      </c>
      <c r="Y185" s="16">
        <f t="shared" si="34"/>
        <v>0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8">
        <f t="shared" si="35"/>
        <v>0</v>
      </c>
      <c r="AO185" s="11"/>
      <c r="AP185" s="17">
        <f t="shared" si="36"/>
        <v>0</v>
      </c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4">
        <f t="shared" si="37"/>
        <v>0</v>
      </c>
      <c r="BH185" s="11"/>
      <c r="BI185" s="17">
        <f t="shared" si="38"/>
        <v>0</v>
      </c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</row>
    <row r="186" spans="1:75" x14ac:dyDescent="0.15">
      <c r="A186" s="11">
        <v>189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>
        <v>0</v>
      </c>
      <c r="N186" s="12"/>
      <c r="O186" s="12"/>
      <c r="P186" s="13">
        <f t="shared" si="29"/>
        <v>0</v>
      </c>
      <c r="Q186" s="14">
        <f t="shared" si="30"/>
        <v>1900</v>
      </c>
      <c r="R186" s="14">
        <f t="shared" si="31"/>
        <v>1</v>
      </c>
      <c r="S186" s="14">
        <f t="shared" si="32"/>
        <v>0</v>
      </c>
      <c r="T186" s="11" t="str">
        <f t="shared" si="33"/>
        <v/>
      </c>
      <c r="U186" s="15"/>
      <c r="V186" s="11"/>
      <c r="W186" s="11"/>
      <c r="X186" s="16">
        <v>0</v>
      </c>
      <c r="Y186" s="16">
        <f t="shared" si="34"/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8">
        <f t="shared" si="35"/>
        <v>0</v>
      </c>
      <c r="AO186" s="11"/>
      <c r="AP186" s="17">
        <f t="shared" si="36"/>
        <v>0</v>
      </c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4">
        <f t="shared" si="37"/>
        <v>0</v>
      </c>
      <c r="BH186" s="11"/>
      <c r="BI186" s="17">
        <f t="shared" si="38"/>
        <v>0</v>
      </c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</row>
    <row r="187" spans="1:75" x14ac:dyDescent="0.15">
      <c r="A187" s="11">
        <v>190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>
        <v>0</v>
      </c>
      <c r="N187" s="12"/>
      <c r="O187" s="12"/>
      <c r="P187" s="13">
        <f t="shared" si="29"/>
        <v>0</v>
      </c>
      <c r="Q187" s="14">
        <f t="shared" si="30"/>
        <v>1900</v>
      </c>
      <c r="R187" s="14">
        <f t="shared" si="31"/>
        <v>1</v>
      </c>
      <c r="S187" s="14">
        <f t="shared" si="32"/>
        <v>0</v>
      </c>
      <c r="T187" s="11" t="str">
        <f t="shared" si="33"/>
        <v/>
      </c>
      <c r="U187" s="15"/>
      <c r="V187" s="11"/>
      <c r="W187" s="11"/>
      <c r="X187" s="16">
        <v>0</v>
      </c>
      <c r="Y187" s="16">
        <f t="shared" si="34"/>
        <v>0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8">
        <f t="shared" si="35"/>
        <v>0</v>
      </c>
      <c r="AO187" s="11"/>
      <c r="AP187" s="17">
        <f t="shared" si="36"/>
        <v>0</v>
      </c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4">
        <f t="shared" si="37"/>
        <v>0</v>
      </c>
      <c r="BH187" s="11"/>
      <c r="BI187" s="17">
        <f t="shared" si="38"/>
        <v>0</v>
      </c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</row>
    <row r="188" spans="1:75" x14ac:dyDescent="0.15">
      <c r="A188" s="11">
        <v>191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>
        <v>0</v>
      </c>
      <c r="N188" s="12"/>
      <c r="O188" s="12"/>
      <c r="P188" s="13">
        <f t="shared" si="29"/>
        <v>0</v>
      </c>
      <c r="Q188" s="14">
        <f t="shared" si="30"/>
        <v>1900</v>
      </c>
      <c r="R188" s="14">
        <f t="shared" si="31"/>
        <v>1</v>
      </c>
      <c r="S188" s="14">
        <f t="shared" si="32"/>
        <v>0</v>
      </c>
      <c r="T188" s="11" t="str">
        <f t="shared" si="33"/>
        <v/>
      </c>
      <c r="U188" s="15"/>
      <c r="V188" s="11"/>
      <c r="W188" s="11"/>
      <c r="X188" s="16">
        <v>0</v>
      </c>
      <c r="Y188" s="16">
        <f t="shared" si="34"/>
        <v>0</v>
      </c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8">
        <f t="shared" si="35"/>
        <v>0</v>
      </c>
      <c r="AO188" s="11"/>
      <c r="AP188" s="17">
        <f t="shared" si="36"/>
        <v>0</v>
      </c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4">
        <f t="shared" si="37"/>
        <v>0</v>
      </c>
      <c r="BH188" s="11"/>
      <c r="BI188" s="17">
        <f t="shared" si="38"/>
        <v>0</v>
      </c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</row>
    <row r="189" spans="1:75" x14ac:dyDescent="0.15">
      <c r="A189" s="11">
        <v>192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v>0</v>
      </c>
      <c r="N189" s="12"/>
      <c r="O189" s="12"/>
      <c r="P189" s="13">
        <f t="shared" si="29"/>
        <v>0</v>
      </c>
      <c r="Q189" s="14">
        <f t="shared" si="30"/>
        <v>1900</v>
      </c>
      <c r="R189" s="14">
        <f t="shared" si="31"/>
        <v>1</v>
      </c>
      <c r="S189" s="14">
        <f t="shared" si="32"/>
        <v>0</v>
      </c>
      <c r="T189" s="11" t="str">
        <f t="shared" si="33"/>
        <v/>
      </c>
      <c r="U189" s="15"/>
      <c r="V189" s="11"/>
      <c r="W189" s="11"/>
      <c r="X189" s="16">
        <v>0</v>
      </c>
      <c r="Y189" s="16">
        <f t="shared" si="34"/>
        <v>0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8">
        <f t="shared" si="35"/>
        <v>0</v>
      </c>
      <c r="AO189" s="11"/>
      <c r="AP189" s="17">
        <f t="shared" si="36"/>
        <v>0</v>
      </c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4">
        <f t="shared" si="37"/>
        <v>0</v>
      </c>
      <c r="BH189" s="11"/>
      <c r="BI189" s="17">
        <f t="shared" si="38"/>
        <v>0</v>
      </c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</row>
    <row r="190" spans="1:75" x14ac:dyDescent="0.15">
      <c r="A190" s="11">
        <v>193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v>0</v>
      </c>
      <c r="N190" s="12"/>
      <c r="O190" s="12"/>
      <c r="P190" s="13">
        <f t="shared" si="29"/>
        <v>0</v>
      </c>
      <c r="Q190" s="14">
        <f t="shared" si="30"/>
        <v>1900</v>
      </c>
      <c r="R190" s="14">
        <f t="shared" si="31"/>
        <v>1</v>
      </c>
      <c r="S190" s="14">
        <f t="shared" si="32"/>
        <v>0</v>
      </c>
      <c r="T190" s="11" t="str">
        <f t="shared" si="33"/>
        <v/>
      </c>
      <c r="U190" s="15"/>
      <c r="V190" s="11"/>
      <c r="W190" s="11"/>
      <c r="X190" s="16">
        <v>0</v>
      </c>
      <c r="Y190" s="16">
        <f t="shared" si="34"/>
        <v>0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8">
        <f t="shared" si="35"/>
        <v>0</v>
      </c>
      <c r="AO190" s="11"/>
      <c r="AP190" s="17">
        <f t="shared" si="36"/>
        <v>0</v>
      </c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4">
        <f t="shared" si="37"/>
        <v>0</v>
      </c>
      <c r="BH190" s="11"/>
      <c r="BI190" s="17">
        <f t="shared" si="38"/>
        <v>0</v>
      </c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1:75" x14ac:dyDescent="0.15">
      <c r="A191" s="11">
        <v>194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>
        <v>0</v>
      </c>
      <c r="N191" s="12"/>
      <c r="O191" s="12"/>
      <c r="P191" s="13">
        <f t="shared" si="29"/>
        <v>0</v>
      </c>
      <c r="Q191" s="14">
        <f t="shared" si="30"/>
        <v>1900</v>
      </c>
      <c r="R191" s="14">
        <f t="shared" si="31"/>
        <v>1</v>
      </c>
      <c r="S191" s="14">
        <f t="shared" si="32"/>
        <v>0</v>
      </c>
      <c r="T191" s="11" t="str">
        <f t="shared" si="33"/>
        <v/>
      </c>
      <c r="U191" s="15"/>
      <c r="V191" s="11"/>
      <c r="W191" s="11"/>
      <c r="X191" s="16">
        <v>0</v>
      </c>
      <c r="Y191" s="16">
        <f t="shared" si="34"/>
        <v>0</v>
      </c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8">
        <f t="shared" si="35"/>
        <v>0</v>
      </c>
      <c r="AO191" s="11"/>
      <c r="AP191" s="17">
        <f t="shared" si="36"/>
        <v>0</v>
      </c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4">
        <f t="shared" si="37"/>
        <v>0</v>
      </c>
      <c r="BH191" s="11"/>
      <c r="BI191" s="17">
        <f t="shared" si="38"/>
        <v>0</v>
      </c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1:75" x14ac:dyDescent="0.15">
      <c r="A192" s="11">
        <v>195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v>0</v>
      </c>
      <c r="N192" s="12"/>
      <c r="O192" s="12"/>
      <c r="P192" s="13">
        <f t="shared" si="29"/>
        <v>0</v>
      </c>
      <c r="Q192" s="14">
        <f t="shared" si="30"/>
        <v>1900</v>
      </c>
      <c r="R192" s="14">
        <f t="shared" si="31"/>
        <v>1</v>
      </c>
      <c r="S192" s="14">
        <f t="shared" si="32"/>
        <v>0</v>
      </c>
      <c r="T192" s="11" t="str">
        <f t="shared" si="33"/>
        <v/>
      </c>
      <c r="U192" s="15"/>
      <c r="V192" s="11"/>
      <c r="W192" s="11"/>
      <c r="X192" s="16">
        <v>0</v>
      </c>
      <c r="Y192" s="16">
        <f t="shared" si="34"/>
        <v>0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8">
        <f t="shared" si="35"/>
        <v>0</v>
      </c>
      <c r="AO192" s="11"/>
      <c r="AP192" s="17">
        <f t="shared" si="36"/>
        <v>0</v>
      </c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4">
        <f t="shared" si="37"/>
        <v>0</v>
      </c>
      <c r="BH192" s="11"/>
      <c r="BI192" s="17">
        <f t="shared" si="38"/>
        <v>0</v>
      </c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1:75" x14ac:dyDescent="0.15">
      <c r="A193" s="11">
        <v>196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>
        <v>0</v>
      </c>
      <c r="N193" s="12"/>
      <c r="O193" s="12"/>
      <c r="P193" s="13">
        <f t="shared" si="29"/>
        <v>0</v>
      </c>
      <c r="Q193" s="14">
        <f t="shared" si="30"/>
        <v>1900</v>
      </c>
      <c r="R193" s="14">
        <f t="shared" si="31"/>
        <v>1</v>
      </c>
      <c r="S193" s="14">
        <f t="shared" si="32"/>
        <v>0</v>
      </c>
      <c r="T193" s="11" t="str">
        <f t="shared" si="33"/>
        <v/>
      </c>
      <c r="U193" s="15"/>
      <c r="V193" s="11"/>
      <c r="W193" s="11"/>
      <c r="X193" s="16">
        <v>0</v>
      </c>
      <c r="Y193" s="16">
        <f t="shared" si="34"/>
        <v>0</v>
      </c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8">
        <f t="shared" si="35"/>
        <v>0</v>
      </c>
      <c r="AO193" s="11"/>
      <c r="AP193" s="17">
        <f t="shared" si="36"/>
        <v>0</v>
      </c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4">
        <f t="shared" si="37"/>
        <v>0</v>
      </c>
      <c r="BH193" s="11"/>
      <c r="BI193" s="17">
        <f t="shared" si="38"/>
        <v>0</v>
      </c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1:75" x14ac:dyDescent="0.15">
      <c r="A194" s="11">
        <v>197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>
        <v>0</v>
      </c>
      <c r="N194" s="12"/>
      <c r="O194" s="12"/>
      <c r="P194" s="13">
        <f t="shared" si="29"/>
        <v>0</v>
      </c>
      <c r="Q194" s="14">
        <f t="shared" si="30"/>
        <v>1900</v>
      </c>
      <c r="R194" s="14">
        <f t="shared" si="31"/>
        <v>1</v>
      </c>
      <c r="S194" s="14">
        <f t="shared" si="32"/>
        <v>0</v>
      </c>
      <c r="T194" s="11" t="str">
        <f t="shared" si="33"/>
        <v/>
      </c>
      <c r="U194" s="15"/>
      <c r="V194" s="11"/>
      <c r="W194" s="11"/>
      <c r="X194" s="16">
        <v>0</v>
      </c>
      <c r="Y194" s="16">
        <f t="shared" si="34"/>
        <v>0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8">
        <f t="shared" si="35"/>
        <v>0</v>
      </c>
      <c r="AO194" s="11"/>
      <c r="AP194" s="17">
        <f t="shared" si="36"/>
        <v>0</v>
      </c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4">
        <f t="shared" si="37"/>
        <v>0</v>
      </c>
      <c r="BH194" s="11"/>
      <c r="BI194" s="17">
        <f t="shared" si="38"/>
        <v>0</v>
      </c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1:75" x14ac:dyDescent="0.15">
      <c r="A195" s="11">
        <v>198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>
        <v>0</v>
      </c>
      <c r="N195" s="12"/>
      <c r="O195" s="12"/>
      <c r="P195" s="13">
        <f t="shared" si="29"/>
        <v>0</v>
      </c>
      <c r="Q195" s="14">
        <f t="shared" si="30"/>
        <v>1900</v>
      </c>
      <c r="R195" s="14">
        <f t="shared" si="31"/>
        <v>1</v>
      </c>
      <c r="S195" s="14">
        <f t="shared" si="32"/>
        <v>0</v>
      </c>
      <c r="T195" s="11" t="str">
        <f t="shared" si="33"/>
        <v/>
      </c>
      <c r="U195" s="15"/>
      <c r="V195" s="11"/>
      <c r="W195" s="11"/>
      <c r="X195" s="16">
        <v>0</v>
      </c>
      <c r="Y195" s="16">
        <f t="shared" si="34"/>
        <v>0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8">
        <f t="shared" si="35"/>
        <v>0</v>
      </c>
      <c r="AO195" s="11"/>
      <c r="AP195" s="17">
        <f t="shared" si="36"/>
        <v>0</v>
      </c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4">
        <f t="shared" si="37"/>
        <v>0</v>
      </c>
      <c r="BH195" s="11"/>
      <c r="BI195" s="17">
        <f t="shared" si="38"/>
        <v>0</v>
      </c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1:75" x14ac:dyDescent="0.15">
      <c r="A196" s="11">
        <v>199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>
        <v>0</v>
      </c>
      <c r="N196" s="12"/>
      <c r="O196" s="12"/>
      <c r="P196" s="13">
        <f t="shared" si="29"/>
        <v>0</v>
      </c>
      <c r="Q196" s="14">
        <f t="shared" si="30"/>
        <v>1900</v>
      </c>
      <c r="R196" s="14">
        <f t="shared" si="31"/>
        <v>1</v>
      </c>
      <c r="S196" s="14">
        <f t="shared" si="32"/>
        <v>0</v>
      </c>
      <c r="T196" s="11" t="str">
        <f t="shared" si="33"/>
        <v/>
      </c>
      <c r="U196" s="15"/>
      <c r="V196" s="11"/>
      <c r="W196" s="11"/>
      <c r="X196" s="16">
        <v>0</v>
      </c>
      <c r="Y196" s="16">
        <f t="shared" si="34"/>
        <v>0</v>
      </c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8">
        <f t="shared" si="35"/>
        <v>0</v>
      </c>
      <c r="AO196" s="11"/>
      <c r="AP196" s="17">
        <f t="shared" si="36"/>
        <v>0</v>
      </c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4">
        <f t="shared" si="37"/>
        <v>0</v>
      </c>
      <c r="BH196" s="11"/>
      <c r="BI196" s="17">
        <f t="shared" si="38"/>
        <v>0</v>
      </c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1:75" x14ac:dyDescent="0.15">
      <c r="A197" s="11">
        <v>200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>
        <v>0</v>
      </c>
      <c r="N197" s="12"/>
      <c r="O197" s="12"/>
      <c r="P197" s="13">
        <f t="shared" si="29"/>
        <v>0</v>
      </c>
      <c r="Q197" s="14">
        <f t="shared" si="30"/>
        <v>1900</v>
      </c>
      <c r="R197" s="14">
        <f t="shared" si="31"/>
        <v>1</v>
      </c>
      <c r="S197" s="14">
        <f t="shared" si="32"/>
        <v>0</v>
      </c>
      <c r="T197" s="11" t="str">
        <f t="shared" si="33"/>
        <v/>
      </c>
      <c r="U197" s="15"/>
      <c r="V197" s="11"/>
      <c r="W197" s="11"/>
      <c r="X197" s="16">
        <v>0</v>
      </c>
      <c r="Y197" s="16">
        <f t="shared" si="34"/>
        <v>0</v>
      </c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8">
        <f t="shared" si="35"/>
        <v>0</v>
      </c>
      <c r="AO197" s="11"/>
      <c r="AP197" s="17">
        <f t="shared" si="36"/>
        <v>0</v>
      </c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4">
        <f t="shared" si="37"/>
        <v>0</v>
      </c>
      <c r="BH197" s="11"/>
      <c r="BI197" s="17">
        <f t="shared" si="38"/>
        <v>0</v>
      </c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</row>
    <row r="198" spans="1:75" x14ac:dyDescent="0.15">
      <c r="A198" s="11">
        <v>201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v>0</v>
      </c>
      <c r="N198" s="12"/>
      <c r="O198" s="12"/>
      <c r="P198" s="13">
        <f t="shared" si="29"/>
        <v>0</v>
      </c>
      <c r="Q198" s="14">
        <f t="shared" si="30"/>
        <v>1900</v>
      </c>
      <c r="R198" s="14">
        <f t="shared" si="31"/>
        <v>1</v>
      </c>
      <c r="S198" s="14">
        <f t="shared" si="32"/>
        <v>0</v>
      </c>
      <c r="T198" s="11" t="str">
        <f t="shared" si="33"/>
        <v/>
      </c>
      <c r="U198" s="15"/>
      <c r="V198" s="11"/>
      <c r="W198" s="11"/>
      <c r="X198" s="16">
        <v>0</v>
      </c>
      <c r="Y198" s="16">
        <f t="shared" si="34"/>
        <v>0</v>
      </c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8">
        <f t="shared" si="35"/>
        <v>0</v>
      </c>
      <c r="AO198" s="11"/>
      <c r="AP198" s="17">
        <f t="shared" si="36"/>
        <v>0</v>
      </c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4">
        <f t="shared" si="37"/>
        <v>0</v>
      </c>
      <c r="BH198" s="11"/>
      <c r="BI198" s="17">
        <f t="shared" si="38"/>
        <v>0</v>
      </c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</row>
    <row r="199" spans="1:75" x14ac:dyDescent="0.15">
      <c r="A199" s="11">
        <v>202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>
        <v>0</v>
      </c>
      <c r="N199" s="12"/>
      <c r="O199" s="12"/>
      <c r="P199" s="13">
        <f t="shared" si="29"/>
        <v>0</v>
      </c>
      <c r="Q199" s="14">
        <f t="shared" si="30"/>
        <v>1900</v>
      </c>
      <c r="R199" s="14">
        <f t="shared" si="31"/>
        <v>1</v>
      </c>
      <c r="S199" s="14">
        <f t="shared" si="32"/>
        <v>0</v>
      </c>
      <c r="T199" s="11" t="str">
        <f t="shared" si="33"/>
        <v/>
      </c>
      <c r="U199" s="15"/>
      <c r="V199" s="11"/>
      <c r="W199" s="11"/>
      <c r="X199" s="16">
        <v>0</v>
      </c>
      <c r="Y199" s="16">
        <f t="shared" si="34"/>
        <v>0</v>
      </c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8">
        <f t="shared" si="35"/>
        <v>0</v>
      </c>
      <c r="AO199" s="11"/>
      <c r="AP199" s="17">
        <f t="shared" si="36"/>
        <v>0</v>
      </c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4">
        <f t="shared" si="37"/>
        <v>0</v>
      </c>
      <c r="BH199" s="11"/>
      <c r="BI199" s="17">
        <f t="shared" si="38"/>
        <v>0</v>
      </c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</row>
    <row r="200" spans="1:75" x14ac:dyDescent="0.15">
      <c r="A200" s="11">
        <v>203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>
        <v>0</v>
      </c>
      <c r="N200" s="12"/>
      <c r="O200" s="12"/>
      <c r="P200" s="13">
        <f t="shared" si="29"/>
        <v>0</v>
      </c>
      <c r="Q200" s="14">
        <f t="shared" si="30"/>
        <v>1900</v>
      </c>
      <c r="R200" s="14">
        <f t="shared" si="31"/>
        <v>1</v>
      </c>
      <c r="S200" s="14">
        <f t="shared" si="32"/>
        <v>0</v>
      </c>
      <c r="T200" s="11" t="str">
        <f t="shared" si="33"/>
        <v/>
      </c>
      <c r="U200" s="15"/>
      <c r="V200" s="11"/>
      <c r="W200" s="11"/>
      <c r="X200" s="16">
        <v>0</v>
      </c>
      <c r="Y200" s="16">
        <f t="shared" si="34"/>
        <v>0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8">
        <f t="shared" si="35"/>
        <v>0</v>
      </c>
      <c r="AO200" s="11"/>
      <c r="AP200" s="17">
        <f t="shared" si="36"/>
        <v>0</v>
      </c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4">
        <f t="shared" si="37"/>
        <v>0</v>
      </c>
      <c r="BH200" s="11"/>
      <c r="BI200" s="17">
        <f t="shared" si="38"/>
        <v>0</v>
      </c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</row>
    <row r="201" spans="1:75" x14ac:dyDescent="0.15">
      <c r="A201" s="11">
        <v>204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>
        <v>0</v>
      </c>
      <c r="N201" s="12"/>
      <c r="O201" s="12"/>
      <c r="P201" s="13">
        <f t="shared" si="29"/>
        <v>0</v>
      </c>
      <c r="Q201" s="14">
        <f t="shared" si="30"/>
        <v>1900</v>
      </c>
      <c r="R201" s="14">
        <f t="shared" si="31"/>
        <v>1</v>
      </c>
      <c r="S201" s="14">
        <f t="shared" si="32"/>
        <v>0</v>
      </c>
      <c r="T201" s="11" t="str">
        <f t="shared" si="33"/>
        <v/>
      </c>
      <c r="U201" s="15"/>
      <c r="V201" s="11"/>
      <c r="W201" s="11"/>
      <c r="X201" s="16">
        <v>0</v>
      </c>
      <c r="Y201" s="16">
        <f t="shared" si="34"/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8">
        <f t="shared" si="35"/>
        <v>0</v>
      </c>
      <c r="AO201" s="11"/>
      <c r="AP201" s="17">
        <f t="shared" si="36"/>
        <v>0</v>
      </c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4">
        <f t="shared" si="37"/>
        <v>0</v>
      </c>
      <c r="BH201" s="11"/>
      <c r="BI201" s="17">
        <f t="shared" si="38"/>
        <v>0</v>
      </c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</row>
    <row r="202" spans="1:75" x14ac:dyDescent="0.15">
      <c r="A202" s="11">
        <v>205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v>0</v>
      </c>
      <c r="N202" s="12"/>
      <c r="O202" s="12"/>
      <c r="P202" s="13">
        <f t="shared" si="29"/>
        <v>0</v>
      </c>
      <c r="Q202" s="14">
        <f t="shared" si="30"/>
        <v>1900</v>
      </c>
      <c r="R202" s="14">
        <f t="shared" si="31"/>
        <v>1</v>
      </c>
      <c r="S202" s="14">
        <f t="shared" si="32"/>
        <v>0</v>
      </c>
      <c r="T202" s="11" t="str">
        <f t="shared" si="33"/>
        <v/>
      </c>
      <c r="U202" s="15"/>
      <c r="V202" s="11"/>
      <c r="W202" s="11"/>
      <c r="X202" s="16">
        <v>0</v>
      </c>
      <c r="Y202" s="16">
        <f t="shared" si="34"/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8">
        <f t="shared" si="35"/>
        <v>0</v>
      </c>
      <c r="AO202" s="11"/>
      <c r="AP202" s="17">
        <f t="shared" si="36"/>
        <v>0</v>
      </c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4">
        <f t="shared" si="37"/>
        <v>0</v>
      </c>
      <c r="BH202" s="11"/>
      <c r="BI202" s="17">
        <f t="shared" si="38"/>
        <v>0</v>
      </c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</row>
    <row r="203" spans="1:75" x14ac:dyDescent="0.15">
      <c r="A203" s="11">
        <v>206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>
        <v>0</v>
      </c>
      <c r="N203" s="12"/>
      <c r="O203" s="12"/>
      <c r="P203" s="13">
        <f t="shared" si="29"/>
        <v>0</v>
      </c>
      <c r="Q203" s="14">
        <f t="shared" si="30"/>
        <v>1900</v>
      </c>
      <c r="R203" s="14">
        <f t="shared" si="31"/>
        <v>1</v>
      </c>
      <c r="S203" s="14">
        <f t="shared" si="32"/>
        <v>0</v>
      </c>
      <c r="T203" s="11" t="str">
        <f t="shared" si="33"/>
        <v/>
      </c>
      <c r="U203" s="15"/>
      <c r="V203" s="11"/>
      <c r="W203" s="11"/>
      <c r="X203" s="16">
        <v>0</v>
      </c>
      <c r="Y203" s="16">
        <f t="shared" si="34"/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8">
        <f t="shared" si="35"/>
        <v>0</v>
      </c>
      <c r="AO203" s="11"/>
      <c r="AP203" s="17">
        <f t="shared" si="36"/>
        <v>0</v>
      </c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4">
        <f t="shared" si="37"/>
        <v>0</v>
      </c>
      <c r="BH203" s="11"/>
      <c r="BI203" s="17">
        <f t="shared" si="38"/>
        <v>0</v>
      </c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</row>
    <row r="204" spans="1:75" x14ac:dyDescent="0.15">
      <c r="A204" s="11">
        <v>207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>
        <v>0</v>
      </c>
      <c r="N204" s="12"/>
      <c r="O204" s="12"/>
      <c r="P204" s="13">
        <f t="shared" si="29"/>
        <v>0</v>
      </c>
      <c r="Q204" s="14">
        <f t="shared" si="30"/>
        <v>1900</v>
      </c>
      <c r="R204" s="14">
        <f t="shared" si="31"/>
        <v>1</v>
      </c>
      <c r="S204" s="14">
        <f t="shared" si="32"/>
        <v>0</v>
      </c>
      <c r="T204" s="11" t="str">
        <f t="shared" si="33"/>
        <v/>
      </c>
      <c r="U204" s="15"/>
      <c r="V204" s="11"/>
      <c r="W204" s="11"/>
      <c r="X204" s="16">
        <v>0</v>
      </c>
      <c r="Y204" s="16">
        <f t="shared" si="34"/>
        <v>0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8">
        <f t="shared" si="35"/>
        <v>0</v>
      </c>
      <c r="AO204" s="11"/>
      <c r="AP204" s="17">
        <f t="shared" si="36"/>
        <v>0</v>
      </c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4">
        <f t="shared" si="37"/>
        <v>0</v>
      </c>
      <c r="BH204" s="11"/>
      <c r="BI204" s="17">
        <f t="shared" si="38"/>
        <v>0</v>
      </c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</row>
    <row r="205" spans="1:75" x14ac:dyDescent="0.15">
      <c r="A205" s="11">
        <v>208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>
        <v>0</v>
      </c>
      <c r="N205" s="12"/>
      <c r="O205" s="12"/>
      <c r="P205" s="13">
        <f t="shared" si="29"/>
        <v>0</v>
      </c>
      <c r="Q205" s="14">
        <f t="shared" si="30"/>
        <v>1900</v>
      </c>
      <c r="R205" s="14">
        <f t="shared" si="31"/>
        <v>1</v>
      </c>
      <c r="S205" s="14">
        <f t="shared" si="32"/>
        <v>0</v>
      </c>
      <c r="T205" s="11" t="str">
        <f t="shared" si="33"/>
        <v/>
      </c>
      <c r="U205" s="15"/>
      <c r="V205" s="11"/>
      <c r="W205" s="11"/>
      <c r="X205" s="16">
        <v>0</v>
      </c>
      <c r="Y205" s="16">
        <f t="shared" si="34"/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8">
        <f t="shared" si="35"/>
        <v>0</v>
      </c>
      <c r="AO205" s="11"/>
      <c r="AP205" s="17">
        <f t="shared" si="36"/>
        <v>0</v>
      </c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4">
        <f t="shared" si="37"/>
        <v>0</v>
      </c>
      <c r="BH205" s="11"/>
      <c r="BI205" s="17">
        <f t="shared" si="38"/>
        <v>0</v>
      </c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</row>
    <row r="206" spans="1:75" x14ac:dyDescent="0.15">
      <c r="A206" s="11">
        <v>209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>
        <v>0</v>
      </c>
      <c r="N206" s="12"/>
      <c r="O206" s="12"/>
      <c r="P206" s="13">
        <f t="shared" si="29"/>
        <v>0</v>
      </c>
      <c r="Q206" s="14">
        <f t="shared" si="30"/>
        <v>1900</v>
      </c>
      <c r="R206" s="14">
        <f t="shared" si="31"/>
        <v>1</v>
      </c>
      <c r="S206" s="14">
        <f t="shared" si="32"/>
        <v>0</v>
      </c>
      <c r="T206" s="11" t="str">
        <f t="shared" si="33"/>
        <v/>
      </c>
      <c r="U206" s="15"/>
      <c r="V206" s="11"/>
      <c r="W206" s="11"/>
      <c r="X206" s="16">
        <v>0</v>
      </c>
      <c r="Y206" s="16">
        <f t="shared" si="34"/>
        <v>0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8">
        <f t="shared" si="35"/>
        <v>0</v>
      </c>
      <c r="AO206" s="11"/>
      <c r="AP206" s="17">
        <f t="shared" si="36"/>
        <v>0</v>
      </c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4">
        <f t="shared" si="37"/>
        <v>0</v>
      </c>
      <c r="BH206" s="11"/>
      <c r="BI206" s="17">
        <f t="shared" si="38"/>
        <v>0</v>
      </c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</row>
    <row r="207" spans="1:75" x14ac:dyDescent="0.15">
      <c r="A207" s="11">
        <v>210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>
        <v>0</v>
      </c>
      <c r="N207" s="12"/>
      <c r="O207" s="12"/>
      <c r="P207" s="13">
        <f t="shared" si="29"/>
        <v>0</v>
      </c>
      <c r="Q207" s="14">
        <f t="shared" si="30"/>
        <v>1900</v>
      </c>
      <c r="R207" s="14">
        <f t="shared" si="31"/>
        <v>1</v>
      </c>
      <c r="S207" s="14">
        <f t="shared" si="32"/>
        <v>0</v>
      </c>
      <c r="T207" s="11" t="str">
        <f t="shared" si="33"/>
        <v/>
      </c>
      <c r="U207" s="15"/>
      <c r="V207" s="11"/>
      <c r="W207" s="11"/>
      <c r="X207" s="16">
        <v>0</v>
      </c>
      <c r="Y207" s="16">
        <f t="shared" si="34"/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8">
        <f t="shared" si="35"/>
        <v>0</v>
      </c>
      <c r="AO207" s="11"/>
      <c r="AP207" s="17">
        <f t="shared" si="36"/>
        <v>0</v>
      </c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4">
        <f t="shared" si="37"/>
        <v>0</v>
      </c>
      <c r="BH207" s="11"/>
      <c r="BI207" s="17">
        <f t="shared" si="38"/>
        <v>0</v>
      </c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</row>
    <row r="208" spans="1:75" x14ac:dyDescent="0.15">
      <c r="A208" s="11">
        <v>211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>
        <v>0</v>
      </c>
      <c r="N208" s="12"/>
      <c r="O208" s="12"/>
      <c r="P208" s="13">
        <f t="shared" si="29"/>
        <v>0</v>
      </c>
      <c r="Q208" s="14">
        <f t="shared" si="30"/>
        <v>1900</v>
      </c>
      <c r="R208" s="14">
        <f t="shared" si="31"/>
        <v>1</v>
      </c>
      <c r="S208" s="14">
        <f t="shared" si="32"/>
        <v>0</v>
      </c>
      <c r="T208" s="11" t="str">
        <f t="shared" si="33"/>
        <v/>
      </c>
      <c r="U208" s="15"/>
      <c r="V208" s="11"/>
      <c r="W208" s="11"/>
      <c r="X208" s="16">
        <v>0</v>
      </c>
      <c r="Y208" s="16">
        <f t="shared" si="34"/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8">
        <f t="shared" si="35"/>
        <v>0</v>
      </c>
      <c r="AO208" s="11"/>
      <c r="AP208" s="17">
        <f t="shared" si="36"/>
        <v>0</v>
      </c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4">
        <f t="shared" si="37"/>
        <v>0</v>
      </c>
      <c r="BH208" s="11"/>
      <c r="BI208" s="17">
        <f t="shared" si="38"/>
        <v>0</v>
      </c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</row>
    <row r="209" spans="1:75" x14ac:dyDescent="0.15">
      <c r="A209" s="11">
        <v>212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>
        <v>0</v>
      </c>
      <c r="N209" s="12"/>
      <c r="O209" s="12"/>
      <c r="P209" s="13">
        <f t="shared" si="29"/>
        <v>0</v>
      </c>
      <c r="Q209" s="14">
        <f t="shared" si="30"/>
        <v>1900</v>
      </c>
      <c r="R209" s="14">
        <f t="shared" si="31"/>
        <v>1</v>
      </c>
      <c r="S209" s="14">
        <f t="shared" si="32"/>
        <v>0</v>
      </c>
      <c r="T209" s="11" t="str">
        <f t="shared" si="33"/>
        <v/>
      </c>
      <c r="U209" s="15"/>
      <c r="V209" s="11"/>
      <c r="W209" s="11"/>
      <c r="X209" s="16">
        <v>0</v>
      </c>
      <c r="Y209" s="16">
        <f t="shared" si="34"/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8">
        <f t="shared" si="35"/>
        <v>0</v>
      </c>
      <c r="AO209" s="11"/>
      <c r="AP209" s="17">
        <f t="shared" si="36"/>
        <v>0</v>
      </c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4">
        <f t="shared" si="37"/>
        <v>0</v>
      </c>
      <c r="BH209" s="11"/>
      <c r="BI209" s="17">
        <f t="shared" si="38"/>
        <v>0</v>
      </c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</row>
    <row r="210" spans="1:75" x14ac:dyDescent="0.15">
      <c r="A210" s="11">
        <v>213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>
        <v>0</v>
      </c>
      <c r="N210" s="12"/>
      <c r="O210" s="12"/>
      <c r="P210" s="13">
        <f t="shared" si="29"/>
        <v>0</v>
      </c>
      <c r="Q210" s="14">
        <f t="shared" si="30"/>
        <v>1900</v>
      </c>
      <c r="R210" s="14">
        <f t="shared" si="31"/>
        <v>1</v>
      </c>
      <c r="S210" s="14">
        <f t="shared" si="32"/>
        <v>0</v>
      </c>
      <c r="T210" s="11" t="str">
        <f t="shared" si="33"/>
        <v/>
      </c>
      <c r="U210" s="15"/>
      <c r="V210" s="11"/>
      <c r="W210" s="11"/>
      <c r="X210" s="16">
        <v>0</v>
      </c>
      <c r="Y210" s="16">
        <f t="shared" si="34"/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8">
        <f t="shared" si="35"/>
        <v>0</v>
      </c>
      <c r="AO210" s="11"/>
      <c r="AP210" s="17">
        <f t="shared" si="36"/>
        <v>0</v>
      </c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4">
        <f t="shared" si="37"/>
        <v>0</v>
      </c>
      <c r="BH210" s="11"/>
      <c r="BI210" s="17">
        <f t="shared" si="38"/>
        <v>0</v>
      </c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</row>
    <row r="211" spans="1:75" x14ac:dyDescent="0.15">
      <c r="A211" s="11">
        <v>214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>
        <v>0</v>
      </c>
      <c r="N211" s="12"/>
      <c r="O211" s="12"/>
      <c r="P211" s="13">
        <f t="shared" si="29"/>
        <v>0</v>
      </c>
      <c r="Q211" s="14">
        <f t="shared" si="30"/>
        <v>1900</v>
      </c>
      <c r="R211" s="14">
        <f t="shared" si="31"/>
        <v>1</v>
      </c>
      <c r="S211" s="14">
        <f t="shared" si="32"/>
        <v>0</v>
      </c>
      <c r="T211" s="11" t="str">
        <f t="shared" si="33"/>
        <v/>
      </c>
      <c r="U211" s="15"/>
      <c r="V211" s="11"/>
      <c r="W211" s="11"/>
      <c r="X211" s="16">
        <v>0</v>
      </c>
      <c r="Y211" s="16">
        <f t="shared" si="34"/>
        <v>0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8">
        <f t="shared" si="35"/>
        <v>0</v>
      </c>
      <c r="AO211" s="11"/>
      <c r="AP211" s="17">
        <f t="shared" si="36"/>
        <v>0</v>
      </c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4">
        <f t="shared" si="37"/>
        <v>0</v>
      </c>
      <c r="BH211" s="11"/>
      <c r="BI211" s="17">
        <f t="shared" si="38"/>
        <v>0</v>
      </c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</row>
    <row r="212" spans="1:75" x14ac:dyDescent="0.15">
      <c r="A212" s="11">
        <v>215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>
        <v>0</v>
      </c>
      <c r="N212" s="12"/>
      <c r="O212" s="12"/>
      <c r="P212" s="13">
        <f t="shared" si="29"/>
        <v>0</v>
      </c>
      <c r="Q212" s="14">
        <f t="shared" si="30"/>
        <v>1900</v>
      </c>
      <c r="R212" s="14">
        <f t="shared" si="31"/>
        <v>1</v>
      </c>
      <c r="S212" s="14">
        <f t="shared" si="32"/>
        <v>0</v>
      </c>
      <c r="T212" s="11" t="str">
        <f t="shared" si="33"/>
        <v/>
      </c>
      <c r="U212" s="15"/>
      <c r="V212" s="11"/>
      <c r="W212" s="11"/>
      <c r="X212" s="16">
        <v>0</v>
      </c>
      <c r="Y212" s="16">
        <f t="shared" si="34"/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8">
        <f t="shared" si="35"/>
        <v>0</v>
      </c>
      <c r="AO212" s="11"/>
      <c r="AP212" s="17">
        <f t="shared" si="36"/>
        <v>0</v>
      </c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4">
        <f t="shared" si="37"/>
        <v>0</v>
      </c>
      <c r="BH212" s="11"/>
      <c r="BI212" s="17">
        <f t="shared" si="38"/>
        <v>0</v>
      </c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</row>
    <row r="213" spans="1:75" x14ac:dyDescent="0.15">
      <c r="A213" s="11">
        <v>216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>
        <v>0</v>
      </c>
      <c r="N213" s="12"/>
      <c r="O213" s="12"/>
      <c r="P213" s="13">
        <f t="shared" si="29"/>
        <v>0</v>
      </c>
      <c r="Q213" s="14">
        <f t="shared" si="30"/>
        <v>1900</v>
      </c>
      <c r="R213" s="14">
        <f t="shared" si="31"/>
        <v>1</v>
      </c>
      <c r="S213" s="14">
        <f t="shared" si="32"/>
        <v>0</v>
      </c>
      <c r="T213" s="11" t="str">
        <f t="shared" si="33"/>
        <v/>
      </c>
      <c r="U213" s="15"/>
      <c r="V213" s="11"/>
      <c r="W213" s="11"/>
      <c r="X213" s="16">
        <v>0</v>
      </c>
      <c r="Y213" s="16">
        <f t="shared" si="34"/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8">
        <f t="shared" si="35"/>
        <v>0</v>
      </c>
      <c r="AO213" s="11"/>
      <c r="AP213" s="17">
        <f t="shared" si="36"/>
        <v>0</v>
      </c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4">
        <f t="shared" si="37"/>
        <v>0</v>
      </c>
      <c r="BH213" s="11"/>
      <c r="BI213" s="17">
        <f t="shared" si="38"/>
        <v>0</v>
      </c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</row>
    <row r="214" spans="1:75" x14ac:dyDescent="0.15">
      <c r="A214" s="11">
        <v>217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>
        <v>0</v>
      </c>
      <c r="N214" s="12"/>
      <c r="O214" s="12"/>
      <c r="P214" s="13">
        <f t="shared" si="29"/>
        <v>0</v>
      </c>
      <c r="Q214" s="14">
        <f t="shared" si="30"/>
        <v>1900</v>
      </c>
      <c r="R214" s="14">
        <f t="shared" si="31"/>
        <v>1</v>
      </c>
      <c r="S214" s="14">
        <f t="shared" si="32"/>
        <v>0</v>
      </c>
      <c r="T214" s="11" t="str">
        <f t="shared" si="33"/>
        <v/>
      </c>
      <c r="U214" s="15"/>
      <c r="V214" s="11"/>
      <c r="W214" s="11"/>
      <c r="X214" s="16">
        <v>0</v>
      </c>
      <c r="Y214" s="16">
        <f t="shared" si="34"/>
        <v>0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8">
        <f t="shared" si="35"/>
        <v>0</v>
      </c>
      <c r="AO214" s="11"/>
      <c r="AP214" s="17">
        <f t="shared" si="36"/>
        <v>0</v>
      </c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4">
        <f t="shared" si="37"/>
        <v>0</v>
      </c>
      <c r="BH214" s="11"/>
      <c r="BI214" s="17">
        <f t="shared" si="38"/>
        <v>0</v>
      </c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</row>
    <row r="215" spans="1:75" x14ac:dyDescent="0.15">
      <c r="A215" s="11">
        <v>218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>
        <v>0</v>
      </c>
      <c r="N215" s="12"/>
      <c r="O215" s="12"/>
      <c r="P215" s="13">
        <f t="shared" si="29"/>
        <v>0</v>
      </c>
      <c r="Q215" s="14">
        <f t="shared" si="30"/>
        <v>1900</v>
      </c>
      <c r="R215" s="14">
        <f t="shared" si="31"/>
        <v>1</v>
      </c>
      <c r="S215" s="14">
        <f t="shared" si="32"/>
        <v>0</v>
      </c>
      <c r="T215" s="11" t="str">
        <f t="shared" si="33"/>
        <v/>
      </c>
      <c r="U215" s="15"/>
      <c r="V215" s="11"/>
      <c r="W215" s="11"/>
      <c r="X215" s="16">
        <v>0</v>
      </c>
      <c r="Y215" s="16">
        <f t="shared" si="34"/>
        <v>0</v>
      </c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8">
        <f t="shared" si="35"/>
        <v>0</v>
      </c>
      <c r="AO215" s="11"/>
      <c r="AP215" s="17">
        <f t="shared" si="36"/>
        <v>0</v>
      </c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4">
        <f t="shared" si="37"/>
        <v>0</v>
      </c>
      <c r="BH215" s="11"/>
      <c r="BI215" s="17">
        <f t="shared" si="38"/>
        <v>0</v>
      </c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</row>
    <row r="216" spans="1:75" x14ac:dyDescent="0.15">
      <c r="A216" s="11">
        <v>219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>
        <v>0</v>
      </c>
      <c r="N216" s="12"/>
      <c r="O216" s="12"/>
      <c r="P216" s="13">
        <f t="shared" si="29"/>
        <v>0</v>
      </c>
      <c r="Q216" s="14">
        <f t="shared" si="30"/>
        <v>1900</v>
      </c>
      <c r="R216" s="14">
        <f t="shared" si="31"/>
        <v>1</v>
      </c>
      <c r="S216" s="14">
        <f t="shared" si="32"/>
        <v>0</v>
      </c>
      <c r="T216" s="11" t="str">
        <f t="shared" si="33"/>
        <v/>
      </c>
      <c r="U216" s="15"/>
      <c r="V216" s="11"/>
      <c r="W216" s="11"/>
      <c r="X216" s="16">
        <v>0</v>
      </c>
      <c r="Y216" s="16">
        <f t="shared" si="34"/>
        <v>0</v>
      </c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8">
        <f t="shared" si="35"/>
        <v>0</v>
      </c>
      <c r="AO216" s="11"/>
      <c r="AP216" s="17">
        <f t="shared" si="36"/>
        <v>0</v>
      </c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4">
        <f t="shared" si="37"/>
        <v>0</v>
      </c>
      <c r="BH216" s="11"/>
      <c r="BI216" s="17">
        <f t="shared" si="38"/>
        <v>0</v>
      </c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</row>
    <row r="217" spans="1:75" x14ac:dyDescent="0.15">
      <c r="A217" s="11">
        <v>220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>
        <v>0</v>
      </c>
      <c r="N217" s="12"/>
      <c r="O217" s="12"/>
      <c r="P217" s="13">
        <f t="shared" si="29"/>
        <v>0</v>
      </c>
      <c r="Q217" s="14">
        <f t="shared" si="30"/>
        <v>1900</v>
      </c>
      <c r="R217" s="14">
        <f t="shared" si="31"/>
        <v>1</v>
      </c>
      <c r="S217" s="14">
        <f t="shared" si="32"/>
        <v>0</v>
      </c>
      <c r="T217" s="11" t="str">
        <f t="shared" si="33"/>
        <v/>
      </c>
      <c r="U217" s="15"/>
      <c r="V217" s="11"/>
      <c r="W217" s="11"/>
      <c r="X217" s="16">
        <v>0</v>
      </c>
      <c r="Y217" s="16">
        <f t="shared" si="34"/>
        <v>0</v>
      </c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8">
        <f t="shared" si="35"/>
        <v>0</v>
      </c>
      <c r="AO217" s="11"/>
      <c r="AP217" s="17">
        <f t="shared" si="36"/>
        <v>0</v>
      </c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4">
        <f t="shared" si="37"/>
        <v>0</v>
      </c>
      <c r="BH217" s="11"/>
      <c r="BI217" s="17">
        <f t="shared" si="38"/>
        <v>0</v>
      </c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</row>
    <row r="218" spans="1:75" x14ac:dyDescent="0.15">
      <c r="A218" s="11">
        <v>221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>
        <v>0</v>
      </c>
      <c r="N218" s="12"/>
      <c r="O218" s="12"/>
      <c r="P218" s="13">
        <f t="shared" si="29"/>
        <v>0</v>
      </c>
      <c r="Q218" s="14">
        <f t="shared" si="30"/>
        <v>1900</v>
      </c>
      <c r="R218" s="14">
        <f t="shared" si="31"/>
        <v>1</v>
      </c>
      <c r="S218" s="14">
        <f t="shared" si="32"/>
        <v>0</v>
      </c>
      <c r="T218" s="11" t="str">
        <f t="shared" si="33"/>
        <v/>
      </c>
      <c r="U218" s="15"/>
      <c r="V218" s="11"/>
      <c r="W218" s="11"/>
      <c r="X218" s="16">
        <v>0</v>
      </c>
      <c r="Y218" s="16">
        <f t="shared" si="34"/>
        <v>0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8">
        <f t="shared" si="35"/>
        <v>0</v>
      </c>
      <c r="AO218" s="11"/>
      <c r="AP218" s="17">
        <f t="shared" si="36"/>
        <v>0</v>
      </c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4">
        <f t="shared" si="37"/>
        <v>0</v>
      </c>
      <c r="BH218" s="11"/>
      <c r="BI218" s="17">
        <f t="shared" si="38"/>
        <v>0</v>
      </c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</row>
    <row r="219" spans="1:75" x14ac:dyDescent="0.15">
      <c r="A219" s="11">
        <v>222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>
        <v>0</v>
      </c>
      <c r="N219" s="12"/>
      <c r="O219" s="12"/>
      <c r="P219" s="13">
        <f t="shared" si="29"/>
        <v>0</v>
      </c>
      <c r="Q219" s="14">
        <f t="shared" si="30"/>
        <v>1900</v>
      </c>
      <c r="R219" s="14">
        <f t="shared" si="31"/>
        <v>1</v>
      </c>
      <c r="S219" s="14">
        <f t="shared" si="32"/>
        <v>0</v>
      </c>
      <c r="T219" s="11" t="str">
        <f t="shared" si="33"/>
        <v/>
      </c>
      <c r="U219" s="15"/>
      <c r="V219" s="11"/>
      <c r="W219" s="11"/>
      <c r="X219" s="16">
        <v>0</v>
      </c>
      <c r="Y219" s="16">
        <f t="shared" si="34"/>
        <v>0</v>
      </c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8">
        <f t="shared" si="35"/>
        <v>0</v>
      </c>
      <c r="AO219" s="11"/>
      <c r="AP219" s="17">
        <f t="shared" si="36"/>
        <v>0</v>
      </c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4">
        <f t="shared" si="37"/>
        <v>0</v>
      </c>
      <c r="BH219" s="11"/>
      <c r="BI219" s="17">
        <f t="shared" si="38"/>
        <v>0</v>
      </c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</row>
    <row r="220" spans="1:75" x14ac:dyDescent="0.15">
      <c r="A220" s="11">
        <v>223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>
        <v>0</v>
      </c>
      <c r="N220" s="12"/>
      <c r="O220" s="12"/>
      <c r="P220" s="13">
        <f t="shared" si="29"/>
        <v>0</v>
      </c>
      <c r="Q220" s="14">
        <f t="shared" si="30"/>
        <v>1900</v>
      </c>
      <c r="R220" s="14">
        <f t="shared" si="31"/>
        <v>1</v>
      </c>
      <c r="S220" s="14">
        <f t="shared" si="32"/>
        <v>0</v>
      </c>
      <c r="T220" s="11" t="str">
        <f t="shared" si="33"/>
        <v/>
      </c>
      <c r="U220" s="15"/>
      <c r="V220" s="11"/>
      <c r="W220" s="11"/>
      <c r="X220" s="16">
        <v>0</v>
      </c>
      <c r="Y220" s="16">
        <f t="shared" si="34"/>
        <v>0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8">
        <f t="shared" si="35"/>
        <v>0</v>
      </c>
      <c r="AO220" s="11"/>
      <c r="AP220" s="17">
        <f t="shared" si="36"/>
        <v>0</v>
      </c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4">
        <f t="shared" si="37"/>
        <v>0</v>
      </c>
      <c r="BH220" s="11"/>
      <c r="BI220" s="17">
        <f t="shared" si="38"/>
        <v>0</v>
      </c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</row>
    <row r="221" spans="1:75" x14ac:dyDescent="0.15">
      <c r="A221" s="11">
        <v>224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>
        <v>0</v>
      </c>
      <c r="N221" s="12"/>
      <c r="O221" s="12"/>
      <c r="P221" s="13">
        <f t="shared" si="29"/>
        <v>0</v>
      </c>
      <c r="Q221" s="14">
        <f t="shared" si="30"/>
        <v>1900</v>
      </c>
      <c r="R221" s="14">
        <f t="shared" si="31"/>
        <v>1</v>
      </c>
      <c r="S221" s="14">
        <f t="shared" si="32"/>
        <v>0</v>
      </c>
      <c r="T221" s="11" t="str">
        <f t="shared" si="33"/>
        <v/>
      </c>
      <c r="U221" s="15"/>
      <c r="V221" s="11"/>
      <c r="W221" s="11"/>
      <c r="X221" s="16">
        <v>0</v>
      </c>
      <c r="Y221" s="16">
        <f t="shared" si="34"/>
        <v>0</v>
      </c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8">
        <f t="shared" si="35"/>
        <v>0</v>
      </c>
      <c r="AO221" s="11"/>
      <c r="AP221" s="17">
        <f t="shared" si="36"/>
        <v>0</v>
      </c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4">
        <f t="shared" si="37"/>
        <v>0</v>
      </c>
      <c r="BH221" s="11"/>
      <c r="BI221" s="17">
        <f t="shared" si="38"/>
        <v>0</v>
      </c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</row>
    <row r="222" spans="1:75" x14ac:dyDescent="0.15">
      <c r="A222" s="11">
        <v>225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>
        <v>0</v>
      </c>
      <c r="N222" s="12"/>
      <c r="O222" s="12"/>
      <c r="P222" s="13">
        <f t="shared" ref="P222:P284" si="39">IF(O222="",N222,O222)</f>
        <v>0</v>
      </c>
      <c r="Q222" s="14">
        <f t="shared" ref="Q222:Q284" si="40">YEAR(P222)</f>
        <v>1900</v>
      </c>
      <c r="R222" s="14">
        <f t="shared" ref="R222:R284" si="41">MONTH(P222)</f>
        <v>1</v>
      </c>
      <c r="S222" s="14">
        <f t="shared" ref="S222:S284" si="42">DAY(N222)</f>
        <v>0</v>
      </c>
      <c r="T222" s="11" t="str">
        <f t="shared" ref="T222:T284" si="43">IF(Q222=1900,"",IF(R222&lt;4,Q222-1,Q222))</f>
        <v/>
      </c>
      <c r="U222" s="15"/>
      <c r="V222" s="11"/>
      <c r="W222" s="11"/>
      <c r="X222" s="16">
        <v>0</v>
      </c>
      <c r="Y222" s="16">
        <f t="shared" ref="Y222:Y284" si="44">U222-X222</f>
        <v>0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8">
        <f t="shared" ref="AN222:AN284" si="45">IF(BG222=0,0,IF(BG222=L222,Y222-1,IF(Y222=1,0,ROUND(U222*M222,0))))</f>
        <v>0</v>
      </c>
      <c r="AO222" s="11"/>
      <c r="AP222" s="17">
        <f t="shared" ref="AP222:AP284" si="46">Y222-AN222</f>
        <v>0</v>
      </c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4">
        <f t="shared" ref="BG222:BG284" si="47">IF(T222="",0,$O$1-T222)</f>
        <v>0</v>
      </c>
      <c r="BH222" s="11"/>
      <c r="BI222" s="17">
        <f t="shared" ref="BI222:BI284" si="48">U222-AP222</f>
        <v>0</v>
      </c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</row>
    <row r="223" spans="1:75" x14ac:dyDescent="0.15">
      <c r="A223" s="11">
        <v>226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>
        <v>0</v>
      </c>
      <c r="N223" s="12"/>
      <c r="O223" s="12"/>
      <c r="P223" s="13">
        <f t="shared" si="39"/>
        <v>0</v>
      </c>
      <c r="Q223" s="14">
        <f t="shared" si="40"/>
        <v>1900</v>
      </c>
      <c r="R223" s="14">
        <f t="shared" si="41"/>
        <v>1</v>
      </c>
      <c r="S223" s="14">
        <f t="shared" si="42"/>
        <v>0</v>
      </c>
      <c r="T223" s="11" t="str">
        <f t="shared" si="43"/>
        <v/>
      </c>
      <c r="U223" s="15"/>
      <c r="V223" s="11"/>
      <c r="W223" s="11"/>
      <c r="X223" s="16">
        <v>0</v>
      </c>
      <c r="Y223" s="16">
        <f t="shared" si="44"/>
        <v>0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8">
        <f t="shared" si="45"/>
        <v>0</v>
      </c>
      <c r="AO223" s="11"/>
      <c r="AP223" s="17">
        <f t="shared" si="46"/>
        <v>0</v>
      </c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4">
        <f t="shared" si="47"/>
        <v>0</v>
      </c>
      <c r="BH223" s="11"/>
      <c r="BI223" s="17">
        <f t="shared" si="48"/>
        <v>0</v>
      </c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</row>
    <row r="224" spans="1:75" x14ac:dyDescent="0.15">
      <c r="A224" s="11">
        <v>227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>
        <v>0</v>
      </c>
      <c r="N224" s="12"/>
      <c r="O224" s="12"/>
      <c r="P224" s="13">
        <f t="shared" si="39"/>
        <v>0</v>
      </c>
      <c r="Q224" s="14">
        <f t="shared" si="40"/>
        <v>1900</v>
      </c>
      <c r="R224" s="14">
        <f t="shared" si="41"/>
        <v>1</v>
      </c>
      <c r="S224" s="14">
        <f t="shared" si="42"/>
        <v>0</v>
      </c>
      <c r="T224" s="11" t="str">
        <f t="shared" si="43"/>
        <v/>
      </c>
      <c r="U224" s="15"/>
      <c r="V224" s="11"/>
      <c r="W224" s="11"/>
      <c r="X224" s="16">
        <v>0</v>
      </c>
      <c r="Y224" s="16">
        <f t="shared" si="44"/>
        <v>0</v>
      </c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8">
        <f t="shared" si="45"/>
        <v>0</v>
      </c>
      <c r="AO224" s="11"/>
      <c r="AP224" s="17">
        <f t="shared" si="46"/>
        <v>0</v>
      </c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4">
        <f t="shared" si="47"/>
        <v>0</v>
      </c>
      <c r="BH224" s="11"/>
      <c r="BI224" s="17">
        <f t="shared" si="48"/>
        <v>0</v>
      </c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</row>
    <row r="225" spans="1:75" x14ac:dyDescent="0.15">
      <c r="A225" s="11">
        <v>228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>
        <v>0</v>
      </c>
      <c r="N225" s="12"/>
      <c r="O225" s="12"/>
      <c r="P225" s="13">
        <f t="shared" si="39"/>
        <v>0</v>
      </c>
      <c r="Q225" s="14">
        <f t="shared" si="40"/>
        <v>1900</v>
      </c>
      <c r="R225" s="14">
        <f t="shared" si="41"/>
        <v>1</v>
      </c>
      <c r="S225" s="14">
        <f t="shared" si="42"/>
        <v>0</v>
      </c>
      <c r="T225" s="11" t="str">
        <f t="shared" si="43"/>
        <v/>
      </c>
      <c r="U225" s="15"/>
      <c r="V225" s="11"/>
      <c r="W225" s="11"/>
      <c r="X225" s="16">
        <v>0</v>
      </c>
      <c r="Y225" s="16">
        <f t="shared" si="44"/>
        <v>0</v>
      </c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8">
        <f t="shared" si="45"/>
        <v>0</v>
      </c>
      <c r="AO225" s="11"/>
      <c r="AP225" s="17">
        <f t="shared" si="46"/>
        <v>0</v>
      </c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4">
        <f t="shared" si="47"/>
        <v>0</v>
      </c>
      <c r="BH225" s="11"/>
      <c r="BI225" s="17">
        <f t="shared" si="48"/>
        <v>0</v>
      </c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</row>
    <row r="226" spans="1:75" x14ac:dyDescent="0.15">
      <c r="A226" s="11">
        <v>229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>
        <v>0</v>
      </c>
      <c r="N226" s="12"/>
      <c r="O226" s="12"/>
      <c r="P226" s="13">
        <f t="shared" si="39"/>
        <v>0</v>
      </c>
      <c r="Q226" s="14">
        <f t="shared" si="40"/>
        <v>1900</v>
      </c>
      <c r="R226" s="14">
        <f t="shared" si="41"/>
        <v>1</v>
      </c>
      <c r="S226" s="14">
        <f t="shared" si="42"/>
        <v>0</v>
      </c>
      <c r="T226" s="11" t="str">
        <f t="shared" si="43"/>
        <v/>
      </c>
      <c r="U226" s="15"/>
      <c r="V226" s="11"/>
      <c r="W226" s="11"/>
      <c r="X226" s="16">
        <v>0</v>
      </c>
      <c r="Y226" s="16">
        <f t="shared" si="44"/>
        <v>0</v>
      </c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8">
        <f t="shared" si="45"/>
        <v>0</v>
      </c>
      <c r="AO226" s="11"/>
      <c r="AP226" s="17">
        <f t="shared" si="46"/>
        <v>0</v>
      </c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4">
        <f t="shared" si="47"/>
        <v>0</v>
      </c>
      <c r="BH226" s="11"/>
      <c r="BI226" s="17">
        <f t="shared" si="48"/>
        <v>0</v>
      </c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</row>
    <row r="227" spans="1:75" x14ac:dyDescent="0.15">
      <c r="A227" s="11">
        <v>230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>
        <v>0</v>
      </c>
      <c r="N227" s="12"/>
      <c r="O227" s="12"/>
      <c r="P227" s="13">
        <f t="shared" si="39"/>
        <v>0</v>
      </c>
      <c r="Q227" s="14">
        <f t="shared" si="40"/>
        <v>1900</v>
      </c>
      <c r="R227" s="14">
        <f t="shared" si="41"/>
        <v>1</v>
      </c>
      <c r="S227" s="14">
        <f t="shared" si="42"/>
        <v>0</v>
      </c>
      <c r="T227" s="11" t="str">
        <f t="shared" si="43"/>
        <v/>
      </c>
      <c r="U227" s="15"/>
      <c r="V227" s="11"/>
      <c r="W227" s="11"/>
      <c r="X227" s="16">
        <v>0</v>
      </c>
      <c r="Y227" s="16">
        <f t="shared" si="44"/>
        <v>0</v>
      </c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8">
        <f t="shared" si="45"/>
        <v>0</v>
      </c>
      <c r="AO227" s="11"/>
      <c r="AP227" s="17">
        <f t="shared" si="46"/>
        <v>0</v>
      </c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4">
        <f t="shared" si="47"/>
        <v>0</v>
      </c>
      <c r="BH227" s="11"/>
      <c r="BI227" s="17">
        <f t="shared" si="48"/>
        <v>0</v>
      </c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</row>
    <row r="228" spans="1:75" x14ac:dyDescent="0.15">
      <c r="A228" s="11">
        <v>231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>
        <v>0</v>
      </c>
      <c r="N228" s="12"/>
      <c r="O228" s="12"/>
      <c r="P228" s="13">
        <f t="shared" si="39"/>
        <v>0</v>
      </c>
      <c r="Q228" s="14">
        <f t="shared" si="40"/>
        <v>1900</v>
      </c>
      <c r="R228" s="14">
        <f t="shared" si="41"/>
        <v>1</v>
      </c>
      <c r="S228" s="14">
        <f t="shared" si="42"/>
        <v>0</v>
      </c>
      <c r="T228" s="11" t="str">
        <f t="shared" si="43"/>
        <v/>
      </c>
      <c r="U228" s="15"/>
      <c r="V228" s="11"/>
      <c r="W228" s="11"/>
      <c r="X228" s="16">
        <v>0</v>
      </c>
      <c r="Y228" s="16">
        <f t="shared" si="44"/>
        <v>0</v>
      </c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8">
        <f t="shared" si="45"/>
        <v>0</v>
      </c>
      <c r="AO228" s="11"/>
      <c r="AP228" s="17">
        <f t="shared" si="46"/>
        <v>0</v>
      </c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4">
        <f t="shared" si="47"/>
        <v>0</v>
      </c>
      <c r="BH228" s="11"/>
      <c r="BI228" s="17">
        <f t="shared" si="48"/>
        <v>0</v>
      </c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</row>
    <row r="229" spans="1:75" x14ac:dyDescent="0.15">
      <c r="A229" s="11">
        <v>232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>
        <v>0</v>
      </c>
      <c r="N229" s="12"/>
      <c r="O229" s="12"/>
      <c r="P229" s="13">
        <f t="shared" si="39"/>
        <v>0</v>
      </c>
      <c r="Q229" s="14">
        <f t="shared" si="40"/>
        <v>1900</v>
      </c>
      <c r="R229" s="14">
        <f t="shared" si="41"/>
        <v>1</v>
      </c>
      <c r="S229" s="14">
        <f t="shared" si="42"/>
        <v>0</v>
      </c>
      <c r="T229" s="11" t="str">
        <f t="shared" si="43"/>
        <v/>
      </c>
      <c r="U229" s="15"/>
      <c r="V229" s="11"/>
      <c r="W229" s="11"/>
      <c r="X229" s="16">
        <v>0</v>
      </c>
      <c r="Y229" s="16">
        <f t="shared" si="44"/>
        <v>0</v>
      </c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8">
        <f t="shared" si="45"/>
        <v>0</v>
      </c>
      <c r="AO229" s="11"/>
      <c r="AP229" s="17">
        <f t="shared" si="46"/>
        <v>0</v>
      </c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4">
        <f t="shared" si="47"/>
        <v>0</v>
      </c>
      <c r="BH229" s="11"/>
      <c r="BI229" s="17">
        <f t="shared" si="48"/>
        <v>0</v>
      </c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</row>
    <row r="230" spans="1:75" x14ac:dyDescent="0.15">
      <c r="A230" s="11">
        <v>233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v>0</v>
      </c>
      <c r="N230" s="12"/>
      <c r="O230" s="12"/>
      <c r="P230" s="13">
        <f t="shared" si="39"/>
        <v>0</v>
      </c>
      <c r="Q230" s="14">
        <f t="shared" si="40"/>
        <v>1900</v>
      </c>
      <c r="R230" s="14">
        <f t="shared" si="41"/>
        <v>1</v>
      </c>
      <c r="S230" s="14">
        <f t="shared" si="42"/>
        <v>0</v>
      </c>
      <c r="T230" s="11" t="str">
        <f t="shared" si="43"/>
        <v/>
      </c>
      <c r="U230" s="15"/>
      <c r="V230" s="11"/>
      <c r="W230" s="11"/>
      <c r="X230" s="16">
        <v>0</v>
      </c>
      <c r="Y230" s="16">
        <f t="shared" si="44"/>
        <v>0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8">
        <f t="shared" si="45"/>
        <v>0</v>
      </c>
      <c r="AO230" s="11"/>
      <c r="AP230" s="17">
        <f t="shared" si="46"/>
        <v>0</v>
      </c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4">
        <f t="shared" si="47"/>
        <v>0</v>
      </c>
      <c r="BH230" s="11"/>
      <c r="BI230" s="17">
        <f t="shared" si="48"/>
        <v>0</v>
      </c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</row>
    <row r="231" spans="1:75" x14ac:dyDescent="0.15">
      <c r="A231" s="11">
        <v>234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>
        <v>0</v>
      </c>
      <c r="N231" s="12"/>
      <c r="O231" s="12"/>
      <c r="P231" s="13">
        <f t="shared" si="39"/>
        <v>0</v>
      </c>
      <c r="Q231" s="14">
        <f t="shared" si="40"/>
        <v>1900</v>
      </c>
      <c r="R231" s="14">
        <f t="shared" si="41"/>
        <v>1</v>
      </c>
      <c r="S231" s="14">
        <f t="shared" si="42"/>
        <v>0</v>
      </c>
      <c r="T231" s="11" t="str">
        <f t="shared" si="43"/>
        <v/>
      </c>
      <c r="U231" s="15"/>
      <c r="V231" s="11"/>
      <c r="W231" s="11"/>
      <c r="X231" s="16">
        <v>0</v>
      </c>
      <c r="Y231" s="16">
        <f t="shared" si="44"/>
        <v>0</v>
      </c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8">
        <f t="shared" si="45"/>
        <v>0</v>
      </c>
      <c r="AO231" s="11"/>
      <c r="AP231" s="17">
        <f t="shared" si="46"/>
        <v>0</v>
      </c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4">
        <f t="shared" si="47"/>
        <v>0</v>
      </c>
      <c r="BH231" s="11"/>
      <c r="BI231" s="17">
        <f t="shared" si="48"/>
        <v>0</v>
      </c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</row>
    <row r="232" spans="1:75" x14ac:dyDescent="0.15">
      <c r="A232" s="11">
        <v>235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>
        <v>0</v>
      </c>
      <c r="N232" s="12"/>
      <c r="O232" s="12"/>
      <c r="P232" s="13">
        <f t="shared" si="39"/>
        <v>0</v>
      </c>
      <c r="Q232" s="14">
        <f t="shared" si="40"/>
        <v>1900</v>
      </c>
      <c r="R232" s="14">
        <f t="shared" si="41"/>
        <v>1</v>
      </c>
      <c r="S232" s="14">
        <f t="shared" si="42"/>
        <v>0</v>
      </c>
      <c r="T232" s="11" t="str">
        <f t="shared" si="43"/>
        <v/>
      </c>
      <c r="U232" s="15"/>
      <c r="V232" s="11"/>
      <c r="W232" s="11"/>
      <c r="X232" s="16">
        <v>0</v>
      </c>
      <c r="Y232" s="16">
        <f t="shared" si="44"/>
        <v>0</v>
      </c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8">
        <f t="shared" si="45"/>
        <v>0</v>
      </c>
      <c r="AO232" s="11"/>
      <c r="AP232" s="17">
        <f t="shared" si="46"/>
        <v>0</v>
      </c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4">
        <f t="shared" si="47"/>
        <v>0</v>
      </c>
      <c r="BH232" s="11"/>
      <c r="BI232" s="17">
        <f t="shared" si="48"/>
        <v>0</v>
      </c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</row>
    <row r="233" spans="1:75" x14ac:dyDescent="0.15">
      <c r="A233" s="11">
        <v>236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>
        <v>0</v>
      </c>
      <c r="N233" s="12"/>
      <c r="O233" s="12"/>
      <c r="P233" s="13">
        <f t="shared" si="39"/>
        <v>0</v>
      </c>
      <c r="Q233" s="14">
        <f t="shared" si="40"/>
        <v>1900</v>
      </c>
      <c r="R233" s="14">
        <f t="shared" si="41"/>
        <v>1</v>
      </c>
      <c r="S233" s="14">
        <f t="shared" si="42"/>
        <v>0</v>
      </c>
      <c r="T233" s="11" t="str">
        <f t="shared" si="43"/>
        <v/>
      </c>
      <c r="U233" s="15"/>
      <c r="V233" s="11"/>
      <c r="W233" s="11"/>
      <c r="X233" s="16">
        <v>0</v>
      </c>
      <c r="Y233" s="16">
        <f t="shared" si="44"/>
        <v>0</v>
      </c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8">
        <f t="shared" si="45"/>
        <v>0</v>
      </c>
      <c r="AO233" s="11"/>
      <c r="AP233" s="17">
        <f t="shared" si="46"/>
        <v>0</v>
      </c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4">
        <f t="shared" si="47"/>
        <v>0</v>
      </c>
      <c r="BH233" s="11"/>
      <c r="BI233" s="17">
        <f t="shared" si="48"/>
        <v>0</v>
      </c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</row>
    <row r="234" spans="1:75" x14ac:dyDescent="0.15">
      <c r="A234" s="11">
        <v>237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>
        <v>0</v>
      </c>
      <c r="N234" s="12"/>
      <c r="O234" s="12"/>
      <c r="P234" s="13">
        <f t="shared" si="39"/>
        <v>0</v>
      </c>
      <c r="Q234" s="14">
        <f t="shared" si="40"/>
        <v>1900</v>
      </c>
      <c r="R234" s="14">
        <f t="shared" si="41"/>
        <v>1</v>
      </c>
      <c r="S234" s="14">
        <f t="shared" si="42"/>
        <v>0</v>
      </c>
      <c r="T234" s="11" t="str">
        <f t="shared" si="43"/>
        <v/>
      </c>
      <c r="U234" s="15"/>
      <c r="V234" s="11"/>
      <c r="W234" s="11"/>
      <c r="X234" s="16">
        <v>0</v>
      </c>
      <c r="Y234" s="16">
        <f t="shared" si="44"/>
        <v>0</v>
      </c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8">
        <f t="shared" si="45"/>
        <v>0</v>
      </c>
      <c r="AO234" s="11"/>
      <c r="AP234" s="17">
        <f t="shared" si="46"/>
        <v>0</v>
      </c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4">
        <f t="shared" si="47"/>
        <v>0</v>
      </c>
      <c r="BH234" s="11"/>
      <c r="BI234" s="17">
        <f t="shared" si="48"/>
        <v>0</v>
      </c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</row>
    <row r="235" spans="1:75" x14ac:dyDescent="0.15">
      <c r="A235" s="11">
        <v>238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>
        <v>0</v>
      </c>
      <c r="N235" s="12"/>
      <c r="O235" s="12"/>
      <c r="P235" s="13">
        <f t="shared" si="39"/>
        <v>0</v>
      </c>
      <c r="Q235" s="14">
        <f t="shared" si="40"/>
        <v>1900</v>
      </c>
      <c r="R235" s="14">
        <f t="shared" si="41"/>
        <v>1</v>
      </c>
      <c r="S235" s="14">
        <f t="shared" si="42"/>
        <v>0</v>
      </c>
      <c r="T235" s="11" t="str">
        <f t="shared" si="43"/>
        <v/>
      </c>
      <c r="U235" s="15"/>
      <c r="V235" s="11"/>
      <c r="W235" s="11"/>
      <c r="X235" s="16">
        <v>0</v>
      </c>
      <c r="Y235" s="16">
        <f t="shared" si="44"/>
        <v>0</v>
      </c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8">
        <f t="shared" si="45"/>
        <v>0</v>
      </c>
      <c r="AO235" s="11"/>
      <c r="AP235" s="17">
        <f t="shared" si="46"/>
        <v>0</v>
      </c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4">
        <f t="shared" si="47"/>
        <v>0</v>
      </c>
      <c r="BH235" s="11"/>
      <c r="BI235" s="17">
        <f t="shared" si="48"/>
        <v>0</v>
      </c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</row>
    <row r="236" spans="1:75" x14ac:dyDescent="0.15">
      <c r="A236" s="11">
        <v>239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>
        <v>0</v>
      </c>
      <c r="N236" s="12"/>
      <c r="O236" s="12"/>
      <c r="P236" s="13">
        <f t="shared" si="39"/>
        <v>0</v>
      </c>
      <c r="Q236" s="14">
        <f t="shared" si="40"/>
        <v>1900</v>
      </c>
      <c r="R236" s="14">
        <f t="shared" si="41"/>
        <v>1</v>
      </c>
      <c r="S236" s="14">
        <f t="shared" si="42"/>
        <v>0</v>
      </c>
      <c r="T236" s="11" t="str">
        <f t="shared" si="43"/>
        <v/>
      </c>
      <c r="U236" s="15"/>
      <c r="V236" s="11"/>
      <c r="W236" s="11"/>
      <c r="X236" s="16">
        <v>0</v>
      </c>
      <c r="Y236" s="16">
        <f t="shared" si="44"/>
        <v>0</v>
      </c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8">
        <f t="shared" si="45"/>
        <v>0</v>
      </c>
      <c r="AO236" s="11"/>
      <c r="AP236" s="17">
        <f t="shared" si="46"/>
        <v>0</v>
      </c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4">
        <f t="shared" si="47"/>
        <v>0</v>
      </c>
      <c r="BH236" s="11"/>
      <c r="BI236" s="17">
        <f t="shared" si="48"/>
        <v>0</v>
      </c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</row>
    <row r="237" spans="1:75" x14ac:dyDescent="0.15">
      <c r="A237" s="11">
        <v>240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>
        <v>0</v>
      </c>
      <c r="N237" s="12"/>
      <c r="O237" s="12"/>
      <c r="P237" s="13">
        <f t="shared" si="39"/>
        <v>0</v>
      </c>
      <c r="Q237" s="14">
        <f t="shared" si="40"/>
        <v>1900</v>
      </c>
      <c r="R237" s="14">
        <f t="shared" si="41"/>
        <v>1</v>
      </c>
      <c r="S237" s="14">
        <f t="shared" si="42"/>
        <v>0</v>
      </c>
      <c r="T237" s="11" t="str">
        <f t="shared" si="43"/>
        <v/>
      </c>
      <c r="U237" s="15"/>
      <c r="V237" s="11"/>
      <c r="W237" s="11"/>
      <c r="X237" s="16">
        <v>0</v>
      </c>
      <c r="Y237" s="16">
        <f t="shared" si="44"/>
        <v>0</v>
      </c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8">
        <f t="shared" si="45"/>
        <v>0</v>
      </c>
      <c r="AO237" s="11"/>
      <c r="AP237" s="17">
        <f t="shared" si="46"/>
        <v>0</v>
      </c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4">
        <f t="shared" si="47"/>
        <v>0</v>
      </c>
      <c r="BH237" s="11"/>
      <c r="BI237" s="17">
        <f t="shared" si="48"/>
        <v>0</v>
      </c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</row>
    <row r="238" spans="1:75" x14ac:dyDescent="0.15">
      <c r="A238" s="11">
        <v>241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>
        <v>0</v>
      </c>
      <c r="N238" s="12"/>
      <c r="O238" s="12"/>
      <c r="P238" s="13">
        <f t="shared" si="39"/>
        <v>0</v>
      </c>
      <c r="Q238" s="14">
        <f t="shared" si="40"/>
        <v>1900</v>
      </c>
      <c r="R238" s="14">
        <f t="shared" si="41"/>
        <v>1</v>
      </c>
      <c r="S238" s="14">
        <f t="shared" si="42"/>
        <v>0</v>
      </c>
      <c r="T238" s="11" t="str">
        <f t="shared" si="43"/>
        <v/>
      </c>
      <c r="U238" s="15"/>
      <c r="V238" s="11"/>
      <c r="W238" s="11"/>
      <c r="X238" s="16">
        <v>0</v>
      </c>
      <c r="Y238" s="16">
        <f t="shared" si="44"/>
        <v>0</v>
      </c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8">
        <f t="shared" si="45"/>
        <v>0</v>
      </c>
      <c r="AO238" s="11"/>
      <c r="AP238" s="17">
        <f t="shared" si="46"/>
        <v>0</v>
      </c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4">
        <f t="shared" si="47"/>
        <v>0</v>
      </c>
      <c r="BH238" s="11"/>
      <c r="BI238" s="17">
        <f t="shared" si="48"/>
        <v>0</v>
      </c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</row>
    <row r="239" spans="1:75" x14ac:dyDescent="0.15">
      <c r="A239" s="11">
        <v>242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>
        <v>0</v>
      </c>
      <c r="N239" s="12"/>
      <c r="O239" s="12"/>
      <c r="P239" s="13">
        <f t="shared" si="39"/>
        <v>0</v>
      </c>
      <c r="Q239" s="14">
        <f t="shared" si="40"/>
        <v>1900</v>
      </c>
      <c r="R239" s="14">
        <f t="shared" si="41"/>
        <v>1</v>
      </c>
      <c r="S239" s="14">
        <f t="shared" si="42"/>
        <v>0</v>
      </c>
      <c r="T239" s="11" t="str">
        <f t="shared" si="43"/>
        <v/>
      </c>
      <c r="U239" s="15"/>
      <c r="V239" s="11"/>
      <c r="W239" s="11"/>
      <c r="X239" s="16">
        <v>0</v>
      </c>
      <c r="Y239" s="16">
        <f t="shared" si="44"/>
        <v>0</v>
      </c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8">
        <f t="shared" si="45"/>
        <v>0</v>
      </c>
      <c r="AO239" s="11"/>
      <c r="AP239" s="17">
        <f t="shared" si="46"/>
        <v>0</v>
      </c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4">
        <f t="shared" si="47"/>
        <v>0</v>
      </c>
      <c r="BH239" s="11"/>
      <c r="BI239" s="17">
        <f t="shared" si="48"/>
        <v>0</v>
      </c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</row>
    <row r="240" spans="1:75" x14ac:dyDescent="0.15">
      <c r="A240" s="11">
        <v>243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>
        <v>0</v>
      </c>
      <c r="N240" s="12"/>
      <c r="O240" s="12"/>
      <c r="P240" s="13">
        <f t="shared" si="39"/>
        <v>0</v>
      </c>
      <c r="Q240" s="14">
        <f t="shared" si="40"/>
        <v>1900</v>
      </c>
      <c r="R240" s="14">
        <f t="shared" si="41"/>
        <v>1</v>
      </c>
      <c r="S240" s="14">
        <f t="shared" si="42"/>
        <v>0</v>
      </c>
      <c r="T240" s="11" t="str">
        <f t="shared" si="43"/>
        <v/>
      </c>
      <c r="U240" s="15"/>
      <c r="V240" s="11"/>
      <c r="W240" s="11"/>
      <c r="X240" s="16">
        <v>0</v>
      </c>
      <c r="Y240" s="16">
        <f t="shared" si="44"/>
        <v>0</v>
      </c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8">
        <f t="shared" si="45"/>
        <v>0</v>
      </c>
      <c r="AO240" s="11"/>
      <c r="AP240" s="17">
        <f t="shared" si="46"/>
        <v>0</v>
      </c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4">
        <f t="shared" si="47"/>
        <v>0</v>
      </c>
      <c r="BH240" s="11"/>
      <c r="BI240" s="17">
        <f t="shared" si="48"/>
        <v>0</v>
      </c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</row>
    <row r="241" spans="1:75" x14ac:dyDescent="0.15">
      <c r="A241" s="11">
        <v>244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>
        <v>0</v>
      </c>
      <c r="N241" s="12"/>
      <c r="O241" s="12"/>
      <c r="P241" s="13">
        <f t="shared" si="39"/>
        <v>0</v>
      </c>
      <c r="Q241" s="14">
        <f t="shared" si="40"/>
        <v>1900</v>
      </c>
      <c r="R241" s="14">
        <f t="shared" si="41"/>
        <v>1</v>
      </c>
      <c r="S241" s="14">
        <f t="shared" si="42"/>
        <v>0</v>
      </c>
      <c r="T241" s="11" t="str">
        <f t="shared" si="43"/>
        <v/>
      </c>
      <c r="U241" s="15"/>
      <c r="V241" s="11"/>
      <c r="W241" s="11"/>
      <c r="X241" s="16">
        <v>0</v>
      </c>
      <c r="Y241" s="16">
        <f t="shared" si="44"/>
        <v>0</v>
      </c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8">
        <f t="shared" si="45"/>
        <v>0</v>
      </c>
      <c r="AO241" s="11"/>
      <c r="AP241" s="17">
        <f t="shared" si="46"/>
        <v>0</v>
      </c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4">
        <f t="shared" si="47"/>
        <v>0</v>
      </c>
      <c r="BH241" s="11"/>
      <c r="BI241" s="17">
        <f t="shared" si="48"/>
        <v>0</v>
      </c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</row>
    <row r="242" spans="1:75" x14ac:dyDescent="0.15">
      <c r="A242" s="11">
        <v>245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>
        <v>0</v>
      </c>
      <c r="N242" s="12"/>
      <c r="O242" s="12"/>
      <c r="P242" s="13">
        <f t="shared" si="39"/>
        <v>0</v>
      </c>
      <c r="Q242" s="14">
        <f t="shared" si="40"/>
        <v>1900</v>
      </c>
      <c r="R242" s="14">
        <f t="shared" si="41"/>
        <v>1</v>
      </c>
      <c r="S242" s="14">
        <f t="shared" si="42"/>
        <v>0</v>
      </c>
      <c r="T242" s="11" t="str">
        <f t="shared" si="43"/>
        <v/>
      </c>
      <c r="U242" s="15"/>
      <c r="V242" s="11"/>
      <c r="W242" s="11"/>
      <c r="X242" s="16">
        <v>0</v>
      </c>
      <c r="Y242" s="16">
        <f t="shared" si="44"/>
        <v>0</v>
      </c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8">
        <f t="shared" si="45"/>
        <v>0</v>
      </c>
      <c r="AO242" s="11"/>
      <c r="AP242" s="17">
        <f t="shared" si="46"/>
        <v>0</v>
      </c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4">
        <f t="shared" si="47"/>
        <v>0</v>
      </c>
      <c r="BH242" s="11"/>
      <c r="BI242" s="17">
        <f t="shared" si="48"/>
        <v>0</v>
      </c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</row>
    <row r="243" spans="1:75" x14ac:dyDescent="0.15">
      <c r="A243" s="11">
        <v>246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>
        <v>0</v>
      </c>
      <c r="N243" s="12"/>
      <c r="O243" s="12"/>
      <c r="P243" s="13">
        <f t="shared" si="39"/>
        <v>0</v>
      </c>
      <c r="Q243" s="14">
        <f t="shared" si="40"/>
        <v>1900</v>
      </c>
      <c r="R243" s="14">
        <f t="shared" si="41"/>
        <v>1</v>
      </c>
      <c r="S243" s="14">
        <f t="shared" si="42"/>
        <v>0</v>
      </c>
      <c r="T243" s="11" t="str">
        <f t="shared" si="43"/>
        <v/>
      </c>
      <c r="U243" s="15"/>
      <c r="V243" s="11"/>
      <c r="W243" s="11"/>
      <c r="X243" s="16">
        <v>0</v>
      </c>
      <c r="Y243" s="16">
        <f t="shared" si="44"/>
        <v>0</v>
      </c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8">
        <f t="shared" si="45"/>
        <v>0</v>
      </c>
      <c r="AO243" s="11"/>
      <c r="AP243" s="17">
        <f t="shared" si="46"/>
        <v>0</v>
      </c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4">
        <f t="shared" si="47"/>
        <v>0</v>
      </c>
      <c r="BH243" s="11"/>
      <c r="BI243" s="17">
        <f t="shared" si="48"/>
        <v>0</v>
      </c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</row>
    <row r="244" spans="1:75" x14ac:dyDescent="0.15">
      <c r="A244" s="11">
        <v>247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>
        <v>0</v>
      </c>
      <c r="N244" s="12"/>
      <c r="O244" s="12"/>
      <c r="P244" s="13">
        <f t="shared" si="39"/>
        <v>0</v>
      </c>
      <c r="Q244" s="14">
        <f t="shared" si="40"/>
        <v>1900</v>
      </c>
      <c r="R244" s="14">
        <f t="shared" si="41"/>
        <v>1</v>
      </c>
      <c r="S244" s="14">
        <f t="shared" si="42"/>
        <v>0</v>
      </c>
      <c r="T244" s="11" t="str">
        <f t="shared" si="43"/>
        <v/>
      </c>
      <c r="U244" s="15"/>
      <c r="V244" s="11"/>
      <c r="W244" s="11"/>
      <c r="X244" s="16">
        <v>0</v>
      </c>
      <c r="Y244" s="16">
        <f t="shared" si="44"/>
        <v>0</v>
      </c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8">
        <f t="shared" si="45"/>
        <v>0</v>
      </c>
      <c r="AO244" s="11"/>
      <c r="AP244" s="17">
        <f t="shared" si="46"/>
        <v>0</v>
      </c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4">
        <f t="shared" si="47"/>
        <v>0</v>
      </c>
      <c r="BH244" s="11"/>
      <c r="BI244" s="17">
        <f t="shared" si="48"/>
        <v>0</v>
      </c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</row>
    <row r="245" spans="1:75" x14ac:dyDescent="0.15">
      <c r="A245" s="11">
        <v>248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>
        <v>0</v>
      </c>
      <c r="N245" s="12"/>
      <c r="O245" s="12"/>
      <c r="P245" s="13">
        <f t="shared" si="39"/>
        <v>0</v>
      </c>
      <c r="Q245" s="14">
        <f t="shared" si="40"/>
        <v>1900</v>
      </c>
      <c r="R245" s="14">
        <f t="shared" si="41"/>
        <v>1</v>
      </c>
      <c r="S245" s="14">
        <f t="shared" si="42"/>
        <v>0</v>
      </c>
      <c r="T245" s="11" t="str">
        <f t="shared" si="43"/>
        <v/>
      </c>
      <c r="U245" s="15"/>
      <c r="V245" s="11"/>
      <c r="W245" s="11"/>
      <c r="X245" s="16">
        <v>0</v>
      </c>
      <c r="Y245" s="16">
        <f t="shared" si="44"/>
        <v>0</v>
      </c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8">
        <f t="shared" si="45"/>
        <v>0</v>
      </c>
      <c r="AO245" s="11"/>
      <c r="AP245" s="17">
        <f t="shared" si="46"/>
        <v>0</v>
      </c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4">
        <f t="shared" si="47"/>
        <v>0</v>
      </c>
      <c r="BH245" s="11"/>
      <c r="BI245" s="17">
        <f t="shared" si="48"/>
        <v>0</v>
      </c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</row>
    <row r="246" spans="1:75" x14ac:dyDescent="0.15">
      <c r="A246" s="11">
        <v>249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>
        <v>0</v>
      </c>
      <c r="N246" s="12"/>
      <c r="O246" s="12"/>
      <c r="P246" s="13">
        <f t="shared" si="39"/>
        <v>0</v>
      </c>
      <c r="Q246" s="14">
        <f t="shared" si="40"/>
        <v>1900</v>
      </c>
      <c r="R246" s="14">
        <f t="shared" si="41"/>
        <v>1</v>
      </c>
      <c r="S246" s="14">
        <f t="shared" si="42"/>
        <v>0</v>
      </c>
      <c r="T246" s="11" t="str">
        <f t="shared" si="43"/>
        <v/>
      </c>
      <c r="U246" s="15"/>
      <c r="V246" s="11"/>
      <c r="W246" s="11"/>
      <c r="X246" s="16">
        <v>0</v>
      </c>
      <c r="Y246" s="16">
        <f t="shared" si="44"/>
        <v>0</v>
      </c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8">
        <f t="shared" si="45"/>
        <v>0</v>
      </c>
      <c r="AO246" s="11"/>
      <c r="AP246" s="17">
        <f t="shared" si="46"/>
        <v>0</v>
      </c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4">
        <f t="shared" si="47"/>
        <v>0</v>
      </c>
      <c r="BH246" s="11"/>
      <c r="BI246" s="17">
        <f t="shared" si="48"/>
        <v>0</v>
      </c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</row>
    <row r="247" spans="1:75" x14ac:dyDescent="0.15">
      <c r="A247" s="11">
        <v>250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>
        <v>0</v>
      </c>
      <c r="N247" s="12"/>
      <c r="O247" s="12"/>
      <c r="P247" s="13">
        <f t="shared" si="39"/>
        <v>0</v>
      </c>
      <c r="Q247" s="14">
        <f t="shared" si="40"/>
        <v>1900</v>
      </c>
      <c r="R247" s="14">
        <f t="shared" si="41"/>
        <v>1</v>
      </c>
      <c r="S247" s="14">
        <f t="shared" si="42"/>
        <v>0</v>
      </c>
      <c r="T247" s="11" t="str">
        <f t="shared" si="43"/>
        <v/>
      </c>
      <c r="U247" s="15"/>
      <c r="V247" s="11"/>
      <c r="W247" s="11"/>
      <c r="X247" s="16">
        <v>0</v>
      </c>
      <c r="Y247" s="16">
        <f t="shared" si="44"/>
        <v>0</v>
      </c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8">
        <f t="shared" si="45"/>
        <v>0</v>
      </c>
      <c r="AO247" s="11"/>
      <c r="AP247" s="17">
        <f t="shared" si="46"/>
        <v>0</v>
      </c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4">
        <f t="shared" si="47"/>
        <v>0</v>
      </c>
      <c r="BH247" s="11"/>
      <c r="BI247" s="17">
        <f t="shared" si="48"/>
        <v>0</v>
      </c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</row>
    <row r="248" spans="1:75" x14ac:dyDescent="0.15">
      <c r="A248" s="11">
        <v>251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>
        <v>0</v>
      </c>
      <c r="N248" s="12"/>
      <c r="O248" s="12"/>
      <c r="P248" s="13">
        <f t="shared" si="39"/>
        <v>0</v>
      </c>
      <c r="Q248" s="14">
        <f t="shared" si="40"/>
        <v>1900</v>
      </c>
      <c r="R248" s="14">
        <f t="shared" si="41"/>
        <v>1</v>
      </c>
      <c r="S248" s="14">
        <f t="shared" si="42"/>
        <v>0</v>
      </c>
      <c r="T248" s="11" t="str">
        <f t="shared" si="43"/>
        <v/>
      </c>
      <c r="U248" s="15"/>
      <c r="V248" s="11"/>
      <c r="W248" s="11"/>
      <c r="X248" s="16">
        <v>0</v>
      </c>
      <c r="Y248" s="16">
        <f t="shared" si="44"/>
        <v>0</v>
      </c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8">
        <f t="shared" si="45"/>
        <v>0</v>
      </c>
      <c r="AO248" s="11"/>
      <c r="AP248" s="17">
        <f t="shared" si="46"/>
        <v>0</v>
      </c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4">
        <f t="shared" si="47"/>
        <v>0</v>
      </c>
      <c r="BH248" s="11"/>
      <c r="BI248" s="17">
        <f t="shared" si="48"/>
        <v>0</v>
      </c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</row>
    <row r="249" spans="1:75" x14ac:dyDescent="0.15">
      <c r="A249" s="11">
        <v>252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>
        <v>0</v>
      </c>
      <c r="N249" s="12"/>
      <c r="O249" s="12"/>
      <c r="P249" s="13">
        <f t="shared" si="39"/>
        <v>0</v>
      </c>
      <c r="Q249" s="14">
        <f t="shared" si="40"/>
        <v>1900</v>
      </c>
      <c r="R249" s="14">
        <f t="shared" si="41"/>
        <v>1</v>
      </c>
      <c r="S249" s="14">
        <f t="shared" si="42"/>
        <v>0</v>
      </c>
      <c r="T249" s="11" t="str">
        <f t="shared" si="43"/>
        <v/>
      </c>
      <c r="U249" s="15"/>
      <c r="V249" s="11"/>
      <c r="W249" s="11"/>
      <c r="X249" s="16">
        <v>0</v>
      </c>
      <c r="Y249" s="16">
        <f t="shared" si="44"/>
        <v>0</v>
      </c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8">
        <f t="shared" si="45"/>
        <v>0</v>
      </c>
      <c r="AO249" s="11"/>
      <c r="AP249" s="17">
        <f t="shared" si="46"/>
        <v>0</v>
      </c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4">
        <f t="shared" si="47"/>
        <v>0</v>
      </c>
      <c r="BH249" s="11"/>
      <c r="BI249" s="17">
        <f t="shared" si="48"/>
        <v>0</v>
      </c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</row>
    <row r="250" spans="1:75" x14ac:dyDescent="0.15">
      <c r="A250" s="11">
        <v>253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>
        <v>0</v>
      </c>
      <c r="N250" s="12"/>
      <c r="O250" s="12"/>
      <c r="P250" s="13">
        <f t="shared" si="39"/>
        <v>0</v>
      </c>
      <c r="Q250" s="14">
        <f t="shared" si="40"/>
        <v>1900</v>
      </c>
      <c r="R250" s="14">
        <f t="shared" si="41"/>
        <v>1</v>
      </c>
      <c r="S250" s="14">
        <f t="shared" si="42"/>
        <v>0</v>
      </c>
      <c r="T250" s="11" t="str">
        <f t="shared" si="43"/>
        <v/>
      </c>
      <c r="U250" s="15"/>
      <c r="V250" s="11"/>
      <c r="W250" s="11"/>
      <c r="X250" s="16">
        <v>0</v>
      </c>
      <c r="Y250" s="16">
        <f t="shared" si="44"/>
        <v>0</v>
      </c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8">
        <f t="shared" si="45"/>
        <v>0</v>
      </c>
      <c r="AO250" s="11"/>
      <c r="AP250" s="17">
        <f t="shared" si="46"/>
        <v>0</v>
      </c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4">
        <f t="shared" si="47"/>
        <v>0</v>
      </c>
      <c r="BH250" s="11"/>
      <c r="BI250" s="17">
        <f t="shared" si="48"/>
        <v>0</v>
      </c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</row>
    <row r="251" spans="1:75" x14ac:dyDescent="0.15">
      <c r="A251" s="11">
        <v>254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>
        <v>0</v>
      </c>
      <c r="N251" s="12"/>
      <c r="O251" s="12"/>
      <c r="P251" s="13">
        <f t="shared" si="39"/>
        <v>0</v>
      </c>
      <c r="Q251" s="14">
        <f t="shared" si="40"/>
        <v>1900</v>
      </c>
      <c r="R251" s="14">
        <f t="shared" si="41"/>
        <v>1</v>
      </c>
      <c r="S251" s="14">
        <f t="shared" si="42"/>
        <v>0</v>
      </c>
      <c r="T251" s="11" t="str">
        <f t="shared" si="43"/>
        <v/>
      </c>
      <c r="U251" s="15"/>
      <c r="V251" s="11"/>
      <c r="W251" s="11"/>
      <c r="X251" s="16">
        <v>0</v>
      </c>
      <c r="Y251" s="16">
        <f t="shared" si="44"/>
        <v>0</v>
      </c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8">
        <f t="shared" si="45"/>
        <v>0</v>
      </c>
      <c r="AO251" s="11"/>
      <c r="AP251" s="17">
        <f t="shared" si="46"/>
        <v>0</v>
      </c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4">
        <f t="shared" si="47"/>
        <v>0</v>
      </c>
      <c r="BH251" s="11"/>
      <c r="BI251" s="17">
        <f t="shared" si="48"/>
        <v>0</v>
      </c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</row>
    <row r="252" spans="1:75" x14ac:dyDescent="0.15">
      <c r="A252" s="11">
        <v>255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>
        <v>0</v>
      </c>
      <c r="N252" s="12"/>
      <c r="O252" s="12"/>
      <c r="P252" s="13">
        <f t="shared" si="39"/>
        <v>0</v>
      </c>
      <c r="Q252" s="14">
        <f t="shared" si="40"/>
        <v>1900</v>
      </c>
      <c r="R252" s="14">
        <f t="shared" si="41"/>
        <v>1</v>
      </c>
      <c r="S252" s="14">
        <f t="shared" si="42"/>
        <v>0</v>
      </c>
      <c r="T252" s="11" t="str">
        <f t="shared" si="43"/>
        <v/>
      </c>
      <c r="U252" s="15"/>
      <c r="V252" s="11"/>
      <c r="W252" s="11"/>
      <c r="X252" s="16">
        <v>0</v>
      </c>
      <c r="Y252" s="16">
        <f t="shared" si="44"/>
        <v>0</v>
      </c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8">
        <f t="shared" si="45"/>
        <v>0</v>
      </c>
      <c r="AO252" s="11"/>
      <c r="AP252" s="17">
        <f t="shared" si="46"/>
        <v>0</v>
      </c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4">
        <f t="shared" si="47"/>
        <v>0</v>
      </c>
      <c r="BH252" s="11"/>
      <c r="BI252" s="17">
        <f t="shared" si="48"/>
        <v>0</v>
      </c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</row>
    <row r="253" spans="1:75" x14ac:dyDescent="0.15">
      <c r="A253" s="11">
        <v>256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>
        <v>0</v>
      </c>
      <c r="N253" s="12"/>
      <c r="O253" s="12"/>
      <c r="P253" s="13">
        <f t="shared" si="39"/>
        <v>0</v>
      </c>
      <c r="Q253" s="14">
        <f t="shared" si="40"/>
        <v>1900</v>
      </c>
      <c r="R253" s="14">
        <f t="shared" si="41"/>
        <v>1</v>
      </c>
      <c r="S253" s="14">
        <f t="shared" si="42"/>
        <v>0</v>
      </c>
      <c r="T253" s="11" t="str">
        <f t="shared" si="43"/>
        <v/>
      </c>
      <c r="U253" s="15"/>
      <c r="V253" s="11"/>
      <c r="W253" s="11"/>
      <c r="X253" s="16">
        <v>0</v>
      </c>
      <c r="Y253" s="16">
        <f t="shared" si="44"/>
        <v>0</v>
      </c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8">
        <f t="shared" si="45"/>
        <v>0</v>
      </c>
      <c r="AO253" s="11"/>
      <c r="AP253" s="17">
        <f t="shared" si="46"/>
        <v>0</v>
      </c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4">
        <f t="shared" si="47"/>
        <v>0</v>
      </c>
      <c r="BH253" s="11"/>
      <c r="BI253" s="17">
        <f t="shared" si="48"/>
        <v>0</v>
      </c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</row>
    <row r="254" spans="1:75" x14ac:dyDescent="0.15">
      <c r="A254" s="11">
        <v>257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>
        <v>0</v>
      </c>
      <c r="N254" s="12"/>
      <c r="O254" s="12"/>
      <c r="P254" s="13">
        <f t="shared" si="39"/>
        <v>0</v>
      </c>
      <c r="Q254" s="14">
        <f t="shared" si="40"/>
        <v>1900</v>
      </c>
      <c r="R254" s="14">
        <f t="shared" si="41"/>
        <v>1</v>
      </c>
      <c r="S254" s="14">
        <f t="shared" si="42"/>
        <v>0</v>
      </c>
      <c r="T254" s="11" t="str">
        <f t="shared" si="43"/>
        <v/>
      </c>
      <c r="U254" s="15"/>
      <c r="V254" s="11"/>
      <c r="W254" s="11"/>
      <c r="X254" s="16">
        <v>0</v>
      </c>
      <c r="Y254" s="16">
        <f t="shared" si="44"/>
        <v>0</v>
      </c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8">
        <f t="shared" si="45"/>
        <v>0</v>
      </c>
      <c r="AO254" s="11"/>
      <c r="AP254" s="17">
        <f t="shared" si="46"/>
        <v>0</v>
      </c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4">
        <f t="shared" si="47"/>
        <v>0</v>
      </c>
      <c r="BH254" s="11"/>
      <c r="BI254" s="17">
        <f t="shared" si="48"/>
        <v>0</v>
      </c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</row>
    <row r="255" spans="1:75" x14ac:dyDescent="0.15">
      <c r="A255" s="11">
        <v>258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>
        <v>0</v>
      </c>
      <c r="N255" s="12"/>
      <c r="O255" s="12"/>
      <c r="P255" s="13">
        <f t="shared" si="39"/>
        <v>0</v>
      </c>
      <c r="Q255" s="14">
        <f t="shared" si="40"/>
        <v>1900</v>
      </c>
      <c r="R255" s="14">
        <f t="shared" si="41"/>
        <v>1</v>
      </c>
      <c r="S255" s="14">
        <f t="shared" si="42"/>
        <v>0</v>
      </c>
      <c r="T255" s="11" t="str">
        <f t="shared" si="43"/>
        <v/>
      </c>
      <c r="U255" s="15"/>
      <c r="V255" s="11"/>
      <c r="W255" s="11"/>
      <c r="X255" s="16">
        <v>0</v>
      </c>
      <c r="Y255" s="16">
        <f t="shared" si="44"/>
        <v>0</v>
      </c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8">
        <f t="shared" si="45"/>
        <v>0</v>
      </c>
      <c r="AO255" s="11"/>
      <c r="AP255" s="17">
        <f t="shared" si="46"/>
        <v>0</v>
      </c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4">
        <f t="shared" si="47"/>
        <v>0</v>
      </c>
      <c r="BH255" s="11"/>
      <c r="BI255" s="17">
        <f t="shared" si="48"/>
        <v>0</v>
      </c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</row>
    <row r="256" spans="1:75" x14ac:dyDescent="0.15">
      <c r="A256" s="11">
        <v>259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>
        <v>0</v>
      </c>
      <c r="N256" s="12"/>
      <c r="O256" s="12"/>
      <c r="P256" s="13">
        <f t="shared" si="39"/>
        <v>0</v>
      </c>
      <c r="Q256" s="14">
        <f t="shared" si="40"/>
        <v>1900</v>
      </c>
      <c r="R256" s="14">
        <f t="shared" si="41"/>
        <v>1</v>
      </c>
      <c r="S256" s="14">
        <f t="shared" si="42"/>
        <v>0</v>
      </c>
      <c r="T256" s="11" t="str">
        <f t="shared" si="43"/>
        <v/>
      </c>
      <c r="U256" s="15"/>
      <c r="V256" s="11"/>
      <c r="W256" s="11"/>
      <c r="X256" s="16">
        <v>0</v>
      </c>
      <c r="Y256" s="16">
        <f t="shared" si="44"/>
        <v>0</v>
      </c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8">
        <f t="shared" si="45"/>
        <v>0</v>
      </c>
      <c r="AO256" s="11"/>
      <c r="AP256" s="17">
        <f t="shared" si="46"/>
        <v>0</v>
      </c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4">
        <f t="shared" si="47"/>
        <v>0</v>
      </c>
      <c r="BH256" s="11"/>
      <c r="BI256" s="17">
        <f t="shared" si="48"/>
        <v>0</v>
      </c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</row>
    <row r="257" spans="1:75" x14ac:dyDescent="0.15">
      <c r="A257" s="11">
        <v>260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>
        <v>0</v>
      </c>
      <c r="N257" s="12"/>
      <c r="O257" s="12"/>
      <c r="P257" s="13">
        <f t="shared" si="39"/>
        <v>0</v>
      </c>
      <c r="Q257" s="14">
        <f t="shared" si="40"/>
        <v>1900</v>
      </c>
      <c r="R257" s="14">
        <f t="shared" si="41"/>
        <v>1</v>
      </c>
      <c r="S257" s="14">
        <f t="shared" si="42"/>
        <v>0</v>
      </c>
      <c r="T257" s="11" t="str">
        <f t="shared" si="43"/>
        <v/>
      </c>
      <c r="U257" s="15"/>
      <c r="V257" s="11"/>
      <c r="W257" s="11"/>
      <c r="X257" s="16">
        <v>0</v>
      </c>
      <c r="Y257" s="16">
        <f t="shared" si="44"/>
        <v>0</v>
      </c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8">
        <f t="shared" si="45"/>
        <v>0</v>
      </c>
      <c r="AO257" s="11"/>
      <c r="AP257" s="17">
        <f t="shared" si="46"/>
        <v>0</v>
      </c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4">
        <f t="shared" si="47"/>
        <v>0</v>
      </c>
      <c r="BH257" s="11"/>
      <c r="BI257" s="17">
        <f t="shared" si="48"/>
        <v>0</v>
      </c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</row>
    <row r="258" spans="1:75" x14ac:dyDescent="0.15">
      <c r="A258" s="11">
        <v>261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>
        <v>0</v>
      </c>
      <c r="N258" s="12"/>
      <c r="O258" s="12"/>
      <c r="P258" s="13">
        <f t="shared" si="39"/>
        <v>0</v>
      </c>
      <c r="Q258" s="14">
        <f t="shared" si="40"/>
        <v>1900</v>
      </c>
      <c r="R258" s="14">
        <f t="shared" si="41"/>
        <v>1</v>
      </c>
      <c r="S258" s="14">
        <f t="shared" si="42"/>
        <v>0</v>
      </c>
      <c r="T258" s="11" t="str">
        <f t="shared" si="43"/>
        <v/>
      </c>
      <c r="U258" s="15"/>
      <c r="V258" s="11"/>
      <c r="W258" s="11"/>
      <c r="X258" s="16">
        <v>0</v>
      </c>
      <c r="Y258" s="16">
        <f t="shared" si="44"/>
        <v>0</v>
      </c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8">
        <f t="shared" si="45"/>
        <v>0</v>
      </c>
      <c r="AO258" s="11"/>
      <c r="AP258" s="17">
        <f t="shared" si="46"/>
        <v>0</v>
      </c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4">
        <f t="shared" si="47"/>
        <v>0</v>
      </c>
      <c r="BH258" s="11"/>
      <c r="BI258" s="17">
        <f t="shared" si="48"/>
        <v>0</v>
      </c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</row>
    <row r="259" spans="1:75" x14ac:dyDescent="0.15">
      <c r="A259" s="11">
        <v>262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>
        <v>0</v>
      </c>
      <c r="N259" s="12"/>
      <c r="O259" s="12"/>
      <c r="P259" s="13">
        <f t="shared" si="39"/>
        <v>0</v>
      </c>
      <c r="Q259" s="14">
        <f t="shared" si="40"/>
        <v>1900</v>
      </c>
      <c r="R259" s="14">
        <f t="shared" si="41"/>
        <v>1</v>
      </c>
      <c r="S259" s="14">
        <f t="shared" si="42"/>
        <v>0</v>
      </c>
      <c r="T259" s="11" t="str">
        <f t="shared" si="43"/>
        <v/>
      </c>
      <c r="U259" s="15"/>
      <c r="V259" s="11"/>
      <c r="W259" s="11"/>
      <c r="X259" s="16">
        <v>0</v>
      </c>
      <c r="Y259" s="16">
        <f t="shared" si="44"/>
        <v>0</v>
      </c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8">
        <f t="shared" si="45"/>
        <v>0</v>
      </c>
      <c r="AO259" s="11"/>
      <c r="AP259" s="17">
        <f t="shared" si="46"/>
        <v>0</v>
      </c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4">
        <f t="shared" si="47"/>
        <v>0</v>
      </c>
      <c r="BH259" s="11"/>
      <c r="BI259" s="17">
        <f t="shared" si="48"/>
        <v>0</v>
      </c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</row>
    <row r="260" spans="1:75" x14ac:dyDescent="0.15">
      <c r="A260" s="11">
        <v>264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>
        <v>0</v>
      </c>
      <c r="N260" s="12"/>
      <c r="O260" s="12"/>
      <c r="P260" s="13">
        <f t="shared" si="39"/>
        <v>0</v>
      </c>
      <c r="Q260" s="14">
        <f t="shared" si="40"/>
        <v>1900</v>
      </c>
      <c r="R260" s="14">
        <f t="shared" si="41"/>
        <v>1</v>
      </c>
      <c r="S260" s="14">
        <f t="shared" si="42"/>
        <v>0</v>
      </c>
      <c r="T260" s="11" t="str">
        <f t="shared" si="43"/>
        <v/>
      </c>
      <c r="U260" s="15"/>
      <c r="V260" s="11"/>
      <c r="W260" s="11"/>
      <c r="X260" s="16">
        <v>0</v>
      </c>
      <c r="Y260" s="16">
        <f t="shared" si="44"/>
        <v>0</v>
      </c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8">
        <f t="shared" si="45"/>
        <v>0</v>
      </c>
      <c r="AO260" s="11"/>
      <c r="AP260" s="17">
        <f t="shared" si="46"/>
        <v>0</v>
      </c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4">
        <f t="shared" si="47"/>
        <v>0</v>
      </c>
      <c r="BH260" s="11"/>
      <c r="BI260" s="17">
        <f t="shared" si="48"/>
        <v>0</v>
      </c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</row>
    <row r="261" spans="1:75" x14ac:dyDescent="0.15">
      <c r="A261" s="11">
        <v>265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>
        <v>0</v>
      </c>
      <c r="N261" s="12"/>
      <c r="O261" s="12"/>
      <c r="P261" s="13">
        <f t="shared" si="39"/>
        <v>0</v>
      </c>
      <c r="Q261" s="14">
        <f t="shared" si="40"/>
        <v>1900</v>
      </c>
      <c r="R261" s="14">
        <f t="shared" si="41"/>
        <v>1</v>
      </c>
      <c r="S261" s="14">
        <f t="shared" si="42"/>
        <v>0</v>
      </c>
      <c r="T261" s="11" t="str">
        <f t="shared" si="43"/>
        <v/>
      </c>
      <c r="U261" s="15"/>
      <c r="V261" s="11"/>
      <c r="W261" s="11"/>
      <c r="X261" s="16">
        <v>0</v>
      </c>
      <c r="Y261" s="16">
        <f t="shared" si="44"/>
        <v>0</v>
      </c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8">
        <f t="shared" si="45"/>
        <v>0</v>
      </c>
      <c r="AO261" s="11"/>
      <c r="AP261" s="17">
        <f t="shared" si="46"/>
        <v>0</v>
      </c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4">
        <f t="shared" si="47"/>
        <v>0</v>
      </c>
      <c r="BH261" s="11"/>
      <c r="BI261" s="17">
        <f t="shared" si="48"/>
        <v>0</v>
      </c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</row>
    <row r="262" spans="1:75" x14ac:dyDescent="0.15">
      <c r="A262" s="11">
        <v>266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>
        <v>0</v>
      </c>
      <c r="N262" s="12"/>
      <c r="O262" s="12"/>
      <c r="P262" s="13">
        <f t="shared" si="39"/>
        <v>0</v>
      </c>
      <c r="Q262" s="14">
        <f t="shared" si="40"/>
        <v>1900</v>
      </c>
      <c r="R262" s="14">
        <f t="shared" si="41"/>
        <v>1</v>
      </c>
      <c r="S262" s="14">
        <f t="shared" si="42"/>
        <v>0</v>
      </c>
      <c r="T262" s="11" t="str">
        <f t="shared" si="43"/>
        <v/>
      </c>
      <c r="U262" s="15"/>
      <c r="V262" s="11"/>
      <c r="W262" s="11"/>
      <c r="X262" s="16">
        <v>0</v>
      </c>
      <c r="Y262" s="16">
        <f t="shared" si="44"/>
        <v>0</v>
      </c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8">
        <f t="shared" si="45"/>
        <v>0</v>
      </c>
      <c r="AO262" s="11"/>
      <c r="AP262" s="17">
        <f t="shared" si="46"/>
        <v>0</v>
      </c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4">
        <f t="shared" si="47"/>
        <v>0</v>
      </c>
      <c r="BH262" s="11"/>
      <c r="BI262" s="17">
        <f t="shared" si="48"/>
        <v>0</v>
      </c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</row>
    <row r="263" spans="1:75" x14ac:dyDescent="0.15">
      <c r="A263" s="11">
        <v>267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>
        <v>0</v>
      </c>
      <c r="N263" s="12"/>
      <c r="O263" s="12"/>
      <c r="P263" s="13">
        <f t="shared" si="39"/>
        <v>0</v>
      </c>
      <c r="Q263" s="14">
        <f t="shared" si="40"/>
        <v>1900</v>
      </c>
      <c r="R263" s="14">
        <f t="shared" si="41"/>
        <v>1</v>
      </c>
      <c r="S263" s="14">
        <f t="shared" si="42"/>
        <v>0</v>
      </c>
      <c r="T263" s="11" t="str">
        <f t="shared" si="43"/>
        <v/>
      </c>
      <c r="U263" s="15"/>
      <c r="V263" s="11"/>
      <c r="W263" s="11"/>
      <c r="X263" s="16">
        <v>0</v>
      </c>
      <c r="Y263" s="16">
        <f t="shared" si="44"/>
        <v>0</v>
      </c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8">
        <f t="shared" si="45"/>
        <v>0</v>
      </c>
      <c r="AO263" s="11"/>
      <c r="AP263" s="17">
        <f t="shared" si="46"/>
        <v>0</v>
      </c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4">
        <f t="shared" si="47"/>
        <v>0</v>
      </c>
      <c r="BH263" s="11"/>
      <c r="BI263" s="17">
        <f t="shared" si="48"/>
        <v>0</v>
      </c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</row>
    <row r="264" spans="1:75" x14ac:dyDescent="0.15">
      <c r="A264" s="11">
        <v>268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>
        <v>0</v>
      </c>
      <c r="N264" s="12"/>
      <c r="O264" s="12"/>
      <c r="P264" s="13">
        <f t="shared" si="39"/>
        <v>0</v>
      </c>
      <c r="Q264" s="14">
        <f t="shared" si="40"/>
        <v>1900</v>
      </c>
      <c r="R264" s="14">
        <f t="shared" si="41"/>
        <v>1</v>
      </c>
      <c r="S264" s="14">
        <f t="shared" si="42"/>
        <v>0</v>
      </c>
      <c r="T264" s="11" t="str">
        <f t="shared" si="43"/>
        <v/>
      </c>
      <c r="U264" s="15"/>
      <c r="V264" s="11"/>
      <c r="W264" s="11"/>
      <c r="X264" s="16">
        <v>0</v>
      </c>
      <c r="Y264" s="16">
        <f t="shared" si="44"/>
        <v>0</v>
      </c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8">
        <f t="shared" si="45"/>
        <v>0</v>
      </c>
      <c r="AO264" s="11"/>
      <c r="AP264" s="17">
        <f t="shared" si="46"/>
        <v>0</v>
      </c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4">
        <f t="shared" si="47"/>
        <v>0</v>
      </c>
      <c r="BH264" s="11"/>
      <c r="BI264" s="17">
        <f t="shared" si="48"/>
        <v>0</v>
      </c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</row>
    <row r="265" spans="1:75" x14ac:dyDescent="0.15">
      <c r="A265" s="11">
        <v>269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>
        <v>0</v>
      </c>
      <c r="N265" s="12"/>
      <c r="O265" s="12"/>
      <c r="P265" s="13">
        <f t="shared" si="39"/>
        <v>0</v>
      </c>
      <c r="Q265" s="14">
        <f t="shared" si="40"/>
        <v>1900</v>
      </c>
      <c r="R265" s="14">
        <f t="shared" si="41"/>
        <v>1</v>
      </c>
      <c r="S265" s="14">
        <f t="shared" si="42"/>
        <v>0</v>
      </c>
      <c r="T265" s="11" t="str">
        <f t="shared" si="43"/>
        <v/>
      </c>
      <c r="U265" s="15"/>
      <c r="V265" s="11"/>
      <c r="W265" s="11"/>
      <c r="X265" s="16">
        <v>0</v>
      </c>
      <c r="Y265" s="16">
        <f t="shared" si="44"/>
        <v>0</v>
      </c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8">
        <f t="shared" si="45"/>
        <v>0</v>
      </c>
      <c r="AO265" s="11"/>
      <c r="AP265" s="17">
        <f t="shared" si="46"/>
        <v>0</v>
      </c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4">
        <f t="shared" si="47"/>
        <v>0</v>
      </c>
      <c r="BH265" s="11"/>
      <c r="BI265" s="17">
        <f t="shared" si="48"/>
        <v>0</v>
      </c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</row>
    <row r="266" spans="1:75" x14ac:dyDescent="0.15">
      <c r="A266" s="11">
        <v>270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>
        <v>0</v>
      </c>
      <c r="N266" s="12"/>
      <c r="O266" s="12"/>
      <c r="P266" s="13">
        <f t="shared" si="39"/>
        <v>0</v>
      </c>
      <c r="Q266" s="14">
        <f t="shared" si="40"/>
        <v>1900</v>
      </c>
      <c r="R266" s="14">
        <f t="shared" si="41"/>
        <v>1</v>
      </c>
      <c r="S266" s="14">
        <f t="shared" si="42"/>
        <v>0</v>
      </c>
      <c r="T266" s="11" t="str">
        <f t="shared" si="43"/>
        <v/>
      </c>
      <c r="U266" s="15"/>
      <c r="V266" s="11"/>
      <c r="W266" s="11"/>
      <c r="X266" s="16">
        <v>0</v>
      </c>
      <c r="Y266" s="16">
        <f t="shared" si="44"/>
        <v>0</v>
      </c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8">
        <f t="shared" si="45"/>
        <v>0</v>
      </c>
      <c r="AO266" s="11"/>
      <c r="AP266" s="17">
        <f t="shared" si="46"/>
        <v>0</v>
      </c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4">
        <f t="shared" si="47"/>
        <v>0</v>
      </c>
      <c r="BH266" s="11"/>
      <c r="BI266" s="17">
        <f t="shared" si="48"/>
        <v>0</v>
      </c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</row>
    <row r="267" spans="1:75" x14ac:dyDescent="0.15">
      <c r="A267" s="11">
        <v>271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>
        <v>0</v>
      </c>
      <c r="N267" s="12"/>
      <c r="O267" s="12"/>
      <c r="P267" s="13">
        <f t="shared" si="39"/>
        <v>0</v>
      </c>
      <c r="Q267" s="14">
        <f t="shared" si="40"/>
        <v>1900</v>
      </c>
      <c r="R267" s="14">
        <f t="shared" si="41"/>
        <v>1</v>
      </c>
      <c r="S267" s="14">
        <f t="shared" si="42"/>
        <v>0</v>
      </c>
      <c r="T267" s="11" t="str">
        <f t="shared" si="43"/>
        <v/>
      </c>
      <c r="U267" s="15"/>
      <c r="V267" s="11"/>
      <c r="W267" s="11"/>
      <c r="X267" s="16">
        <v>0</v>
      </c>
      <c r="Y267" s="16">
        <f t="shared" si="44"/>
        <v>0</v>
      </c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8">
        <f t="shared" si="45"/>
        <v>0</v>
      </c>
      <c r="AO267" s="11"/>
      <c r="AP267" s="17">
        <f t="shared" si="46"/>
        <v>0</v>
      </c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4">
        <f t="shared" si="47"/>
        <v>0</v>
      </c>
      <c r="BH267" s="11"/>
      <c r="BI267" s="17">
        <f t="shared" si="48"/>
        <v>0</v>
      </c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</row>
    <row r="268" spans="1:75" x14ac:dyDescent="0.15">
      <c r="A268" s="11">
        <v>272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>
        <v>0</v>
      </c>
      <c r="N268" s="12"/>
      <c r="O268" s="12"/>
      <c r="P268" s="13">
        <f t="shared" si="39"/>
        <v>0</v>
      </c>
      <c r="Q268" s="14">
        <f t="shared" si="40"/>
        <v>1900</v>
      </c>
      <c r="R268" s="14">
        <f t="shared" si="41"/>
        <v>1</v>
      </c>
      <c r="S268" s="14">
        <f t="shared" si="42"/>
        <v>0</v>
      </c>
      <c r="T268" s="11" t="str">
        <f t="shared" si="43"/>
        <v/>
      </c>
      <c r="U268" s="15"/>
      <c r="V268" s="11"/>
      <c r="W268" s="11"/>
      <c r="X268" s="16">
        <v>0</v>
      </c>
      <c r="Y268" s="16">
        <f t="shared" si="44"/>
        <v>0</v>
      </c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8">
        <f t="shared" si="45"/>
        <v>0</v>
      </c>
      <c r="AO268" s="11"/>
      <c r="AP268" s="17">
        <f t="shared" si="46"/>
        <v>0</v>
      </c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4">
        <f t="shared" si="47"/>
        <v>0</v>
      </c>
      <c r="BH268" s="11"/>
      <c r="BI268" s="17">
        <f t="shared" si="48"/>
        <v>0</v>
      </c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</row>
    <row r="269" spans="1:75" x14ac:dyDescent="0.15">
      <c r="A269" s="11">
        <v>273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>
        <v>0</v>
      </c>
      <c r="N269" s="12"/>
      <c r="O269" s="12"/>
      <c r="P269" s="13">
        <f t="shared" si="39"/>
        <v>0</v>
      </c>
      <c r="Q269" s="14">
        <f t="shared" si="40"/>
        <v>1900</v>
      </c>
      <c r="R269" s="14">
        <f t="shared" si="41"/>
        <v>1</v>
      </c>
      <c r="S269" s="14">
        <f t="shared" si="42"/>
        <v>0</v>
      </c>
      <c r="T269" s="11" t="str">
        <f t="shared" si="43"/>
        <v/>
      </c>
      <c r="U269" s="15"/>
      <c r="V269" s="11"/>
      <c r="W269" s="11"/>
      <c r="X269" s="16">
        <v>0</v>
      </c>
      <c r="Y269" s="16">
        <f t="shared" si="44"/>
        <v>0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8">
        <f t="shared" si="45"/>
        <v>0</v>
      </c>
      <c r="AO269" s="11"/>
      <c r="AP269" s="17">
        <f t="shared" si="46"/>
        <v>0</v>
      </c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4">
        <f t="shared" si="47"/>
        <v>0</v>
      </c>
      <c r="BH269" s="11"/>
      <c r="BI269" s="17">
        <f t="shared" si="48"/>
        <v>0</v>
      </c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</row>
    <row r="270" spans="1:75" x14ac:dyDescent="0.15">
      <c r="A270" s="11">
        <v>274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>
        <v>0</v>
      </c>
      <c r="N270" s="12"/>
      <c r="O270" s="12"/>
      <c r="P270" s="13">
        <f t="shared" si="39"/>
        <v>0</v>
      </c>
      <c r="Q270" s="14">
        <f t="shared" si="40"/>
        <v>1900</v>
      </c>
      <c r="R270" s="14">
        <f t="shared" si="41"/>
        <v>1</v>
      </c>
      <c r="S270" s="14">
        <f t="shared" si="42"/>
        <v>0</v>
      </c>
      <c r="T270" s="11" t="str">
        <f t="shared" si="43"/>
        <v/>
      </c>
      <c r="U270" s="15"/>
      <c r="V270" s="11"/>
      <c r="W270" s="11"/>
      <c r="X270" s="16">
        <v>0</v>
      </c>
      <c r="Y270" s="16">
        <f t="shared" si="44"/>
        <v>0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8">
        <f t="shared" si="45"/>
        <v>0</v>
      </c>
      <c r="AO270" s="11"/>
      <c r="AP270" s="17">
        <f t="shared" si="46"/>
        <v>0</v>
      </c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4">
        <f t="shared" si="47"/>
        <v>0</v>
      </c>
      <c r="BH270" s="11"/>
      <c r="BI270" s="17">
        <f t="shared" si="48"/>
        <v>0</v>
      </c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</row>
    <row r="271" spans="1:75" x14ac:dyDescent="0.15">
      <c r="A271" s="11">
        <v>275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>
        <v>0</v>
      </c>
      <c r="N271" s="12"/>
      <c r="O271" s="12"/>
      <c r="P271" s="13">
        <f t="shared" si="39"/>
        <v>0</v>
      </c>
      <c r="Q271" s="14">
        <f t="shared" si="40"/>
        <v>1900</v>
      </c>
      <c r="R271" s="14">
        <f t="shared" si="41"/>
        <v>1</v>
      </c>
      <c r="S271" s="14">
        <f t="shared" si="42"/>
        <v>0</v>
      </c>
      <c r="T271" s="11" t="str">
        <f t="shared" si="43"/>
        <v/>
      </c>
      <c r="U271" s="15"/>
      <c r="V271" s="11"/>
      <c r="W271" s="11"/>
      <c r="X271" s="16">
        <v>0</v>
      </c>
      <c r="Y271" s="16">
        <f t="shared" si="44"/>
        <v>0</v>
      </c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8">
        <f t="shared" si="45"/>
        <v>0</v>
      </c>
      <c r="AO271" s="11"/>
      <c r="AP271" s="17">
        <f t="shared" si="46"/>
        <v>0</v>
      </c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4">
        <f t="shared" si="47"/>
        <v>0</v>
      </c>
      <c r="BH271" s="11"/>
      <c r="BI271" s="17">
        <f t="shared" si="48"/>
        <v>0</v>
      </c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</row>
    <row r="272" spans="1:75" x14ac:dyDescent="0.15">
      <c r="A272" s="11">
        <v>276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>
        <v>0</v>
      </c>
      <c r="N272" s="12"/>
      <c r="O272" s="12"/>
      <c r="P272" s="13">
        <f t="shared" si="39"/>
        <v>0</v>
      </c>
      <c r="Q272" s="14">
        <f t="shared" si="40"/>
        <v>1900</v>
      </c>
      <c r="R272" s="14">
        <f t="shared" si="41"/>
        <v>1</v>
      </c>
      <c r="S272" s="14">
        <f t="shared" si="42"/>
        <v>0</v>
      </c>
      <c r="T272" s="11" t="str">
        <f t="shared" si="43"/>
        <v/>
      </c>
      <c r="U272" s="15"/>
      <c r="V272" s="11"/>
      <c r="W272" s="11"/>
      <c r="X272" s="16">
        <v>0</v>
      </c>
      <c r="Y272" s="16">
        <f t="shared" si="44"/>
        <v>0</v>
      </c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8">
        <f t="shared" si="45"/>
        <v>0</v>
      </c>
      <c r="AO272" s="11"/>
      <c r="AP272" s="17">
        <f t="shared" si="46"/>
        <v>0</v>
      </c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4">
        <f t="shared" si="47"/>
        <v>0</v>
      </c>
      <c r="BH272" s="11"/>
      <c r="BI272" s="17">
        <f t="shared" si="48"/>
        <v>0</v>
      </c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</row>
    <row r="273" spans="1:75" x14ac:dyDescent="0.15">
      <c r="A273" s="11">
        <v>277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>
        <v>0</v>
      </c>
      <c r="N273" s="12"/>
      <c r="O273" s="12"/>
      <c r="P273" s="13">
        <f t="shared" si="39"/>
        <v>0</v>
      </c>
      <c r="Q273" s="14">
        <f t="shared" si="40"/>
        <v>1900</v>
      </c>
      <c r="R273" s="14">
        <f t="shared" si="41"/>
        <v>1</v>
      </c>
      <c r="S273" s="14">
        <f t="shared" si="42"/>
        <v>0</v>
      </c>
      <c r="T273" s="11" t="str">
        <f t="shared" si="43"/>
        <v/>
      </c>
      <c r="U273" s="15"/>
      <c r="V273" s="11"/>
      <c r="W273" s="11"/>
      <c r="X273" s="16">
        <v>0</v>
      </c>
      <c r="Y273" s="16">
        <f t="shared" si="44"/>
        <v>0</v>
      </c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8">
        <f t="shared" si="45"/>
        <v>0</v>
      </c>
      <c r="AO273" s="11"/>
      <c r="AP273" s="17">
        <f t="shared" si="46"/>
        <v>0</v>
      </c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4">
        <f t="shared" si="47"/>
        <v>0</v>
      </c>
      <c r="BH273" s="11"/>
      <c r="BI273" s="17">
        <f t="shared" si="48"/>
        <v>0</v>
      </c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</row>
    <row r="274" spans="1:75" x14ac:dyDescent="0.15">
      <c r="A274" s="11">
        <v>278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>
        <v>0</v>
      </c>
      <c r="N274" s="12"/>
      <c r="O274" s="12"/>
      <c r="P274" s="13">
        <f t="shared" si="39"/>
        <v>0</v>
      </c>
      <c r="Q274" s="14">
        <f t="shared" si="40"/>
        <v>1900</v>
      </c>
      <c r="R274" s="14">
        <f t="shared" si="41"/>
        <v>1</v>
      </c>
      <c r="S274" s="14">
        <f t="shared" si="42"/>
        <v>0</v>
      </c>
      <c r="T274" s="11" t="str">
        <f t="shared" si="43"/>
        <v/>
      </c>
      <c r="U274" s="15"/>
      <c r="V274" s="11"/>
      <c r="W274" s="11"/>
      <c r="X274" s="16">
        <v>0</v>
      </c>
      <c r="Y274" s="16">
        <f t="shared" si="44"/>
        <v>0</v>
      </c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8">
        <f t="shared" si="45"/>
        <v>0</v>
      </c>
      <c r="AO274" s="11"/>
      <c r="AP274" s="17">
        <f t="shared" si="46"/>
        <v>0</v>
      </c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4">
        <f t="shared" si="47"/>
        <v>0</v>
      </c>
      <c r="BH274" s="11"/>
      <c r="BI274" s="17">
        <f t="shared" si="48"/>
        <v>0</v>
      </c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</row>
    <row r="275" spans="1:75" x14ac:dyDescent="0.15">
      <c r="A275" s="11">
        <v>279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>
        <v>0</v>
      </c>
      <c r="N275" s="12"/>
      <c r="O275" s="12"/>
      <c r="P275" s="13">
        <f t="shared" si="39"/>
        <v>0</v>
      </c>
      <c r="Q275" s="14">
        <f t="shared" si="40"/>
        <v>1900</v>
      </c>
      <c r="R275" s="14">
        <f t="shared" si="41"/>
        <v>1</v>
      </c>
      <c r="S275" s="14">
        <f t="shared" si="42"/>
        <v>0</v>
      </c>
      <c r="T275" s="11" t="str">
        <f t="shared" si="43"/>
        <v/>
      </c>
      <c r="U275" s="15"/>
      <c r="V275" s="11"/>
      <c r="W275" s="11"/>
      <c r="X275" s="16">
        <v>0</v>
      </c>
      <c r="Y275" s="16">
        <f t="shared" si="44"/>
        <v>0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8">
        <f t="shared" si="45"/>
        <v>0</v>
      </c>
      <c r="AO275" s="11"/>
      <c r="AP275" s="17">
        <f t="shared" si="46"/>
        <v>0</v>
      </c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4">
        <f t="shared" si="47"/>
        <v>0</v>
      </c>
      <c r="BH275" s="11"/>
      <c r="BI275" s="17">
        <f t="shared" si="48"/>
        <v>0</v>
      </c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</row>
    <row r="276" spans="1:75" x14ac:dyDescent="0.15">
      <c r="A276" s="11">
        <v>280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>
        <v>0</v>
      </c>
      <c r="N276" s="12"/>
      <c r="O276" s="12"/>
      <c r="P276" s="13">
        <f t="shared" si="39"/>
        <v>0</v>
      </c>
      <c r="Q276" s="14">
        <f t="shared" si="40"/>
        <v>1900</v>
      </c>
      <c r="R276" s="14">
        <f t="shared" si="41"/>
        <v>1</v>
      </c>
      <c r="S276" s="14">
        <f t="shared" si="42"/>
        <v>0</v>
      </c>
      <c r="T276" s="11" t="str">
        <f t="shared" si="43"/>
        <v/>
      </c>
      <c r="U276" s="15"/>
      <c r="V276" s="11"/>
      <c r="W276" s="11"/>
      <c r="X276" s="16">
        <v>0</v>
      </c>
      <c r="Y276" s="16">
        <f t="shared" si="44"/>
        <v>0</v>
      </c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8">
        <f t="shared" si="45"/>
        <v>0</v>
      </c>
      <c r="AO276" s="11"/>
      <c r="AP276" s="17">
        <f t="shared" si="46"/>
        <v>0</v>
      </c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4">
        <f t="shared" si="47"/>
        <v>0</v>
      </c>
      <c r="BH276" s="11"/>
      <c r="BI276" s="17">
        <f t="shared" si="48"/>
        <v>0</v>
      </c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</row>
    <row r="277" spans="1:75" x14ac:dyDescent="0.15">
      <c r="A277" s="11">
        <v>281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>
        <v>0</v>
      </c>
      <c r="N277" s="12"/>
      <c r="O277" s="12"/>
      <c r="P277" s="13">
        <f t="shared" si="39"/>
        <v>0</v>
      </c>
      <c r="Q277" s="14">
        <f t="shared" si="40"/>
        <v>1900</v>
      </c>
      <c r="R277" s="14">
        <f t="shared" si="41"/>
        <v>1</v>
      </c>
      <c r="S277" s="14">
        <f t="shared" si="42"/>
        <v>0</v>
      </c>
      <c r="T277" s="11" t="str">
        <f t="shared" si="43"/>
        <v/>
      </c>
      <c r="U277" s="15"/>
      <c r="V277" s="11"/>
      <c r="W277" s="11"/>
      <c r="X277" s="16">
        <v>0</v>
      </c>
      <c r="Y277" s="16">
        <f t="shared" si="44"/>
        <v>0</v>
      </c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8">
        <f t="shared" si="45"/>
        <v>0</v>
      </c>
      <c r="AO277" s="11"/>
      <c r="AP277" s="17">
        <f t="shared" si="46"/>
        <v>0</v>
      </c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4">
        <f t="shared" si="47"/>
        <v>0</v>
      </c>
      <c r="BH277" s="11"/>
      <c r="BI277" s="17">
        <f t="shared" si="48"/>
        <v>0</v>
      </c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</row>
    <row r="278" spans="1:75" x14ac:dyDescent="0.15">
      <c r="A278" s="11">
        <v>282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>
        <v>0</v>
      </c>
      <c r="N278" s="12"/>
      <c r="O278" s="12"/>
      <c r="P278" s="13">
        <f t="shared" si="39"/>
        <v>0</v>
      </c>
      <c r="Q278" s="14">
        <f t="shared" si="40"/>
        <v>1900</v>
      </c>
      <c r="R278" s="14">
        <f t="shared" si="41"/>
        <v>1</v>
      </c>
      <c r="S278" s="14">
        <f t="shared" si="42"/>
        <v>0</v>
      </c>
      <c r="T278" s="11" t="str">
        <f t="shared" si="43"/>
        <v/>
      </c>
      <c r="U278" s="15"/>
      <c r="V278" s="11"/>
      <c r="W278" s="11"/>
      <c r="X278" s="16">
        <v>0</v>
      </c>
      <c r="Y278" s="16">
        <f t="shared" si="44"/>
        <v>0</v>
      </c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8">
        <f t="shared" si="45"/>
        <v>0</v>
      </c>
      <c r="AO278" s="11"/>
      <c r="AP278" s="17">
        <f t="shared" si="46"/>
        <v>0</v>
      </c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4">
        <f t="shared" si="47"/>
        <v>0</v>
      </c>
      <c r="BH278" s="11"/>
      <c r="BI278" s="17">
        <f t="shared" si="48"/>
        <v>0</v>
      </c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</row>
    <row r="279" spans="1:75" x14ac:dyDescent="0.15">
      <c r="A279" s="11">
        <v>283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>
        <v>0</v>
      </c>
      <c r="N279" s="12"/>
      <c r="O279" s="12"/>
      <c r="P279" s="13">
        <f t="shared" si="39"/>
        <v>0</v>
      </c>
      <c r="Q279" s="14">
        <f t="shared" si="40"/>
        <v>1900</v>
      </c>
      <c r="R279" s="14">
        <f t="shared" si="41"/>
        <v>1</v>
      </c>
      <c r="S279" s="14">
        <f t="shared" si="42"/>
        <v>0</v>
      </c>
      <c r="T279" s="11" t="str">
        <f t="shared" si="43"/>
        <v/>
      </c>
      <c r="U279" s="15"/>
      <c r="V279" s="11"/>
      <c r="W279" s="11"/>
      <c r="X279" s="16">
        <v>0</v>
      </c>
      <c r="Y279" s="16">
        <f t="shared" si="44"/>
        <v>0</v>
      </c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8">
        <f t="shared" si="45"/>
        <v>0</v>
      </c>
      <c r="AO279" s="11"/>
      <c r="AP279" s="17">
        <f t="shared" si="46"/>
        <v>0</v>
      </c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4">
        <f t="shared" si="47"/>
        <v>0</v>
      </c>
      <c r="BH279" s="11"/>
      <c r="BI279" s="17">
        <f t="shared" si="48"/>
        <v>0</v>
      </c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</row>
    <row r="280" spans="1:75" x14ac:dyDescent="0.15">
      <c r="A280" s="11">
        <v>284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v>0</v>
      </c>
      <c r="N280" s="12"/>
      <c r="O280" s="12"/>
      <c r="P280" s="13">
        <f t="shared" si="39"/>
        <v>0</v>
      </c>
      <c r="Q280" s="14">
        <f t="shared" si="40"/>
        <v>1900</v>
      </c>
      <c r="R280" s="14">
        <f t="shared" si="41"/>
        <v>1</v>
      </c>
      <c r="S280" s="14">
        <f t="shared" si="42"/>
        <v>0</v>
      </c>
      <c r="T280" s="11" t="str">
        <f t="shared" si="43"/>
        <v/>
      </c>
      <c r="U280" s="15"/>
      <c r="V280" s="11"/>
      <c r="W280" s="11"/>
      <c r="X280" s="16">
        <v>0</v>
      </c>
      <c r="Y280" s="16">
        <f t="shared" si="44"/>
        <v>0</v>
      </c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8">
        <f t="shared" si="45"/>
        <v>0</v>
      </c>
      <c r="AO280" s="11"/>
      <c r="AP280" s="17">
        <f t="shared" si="46"/>
        <v>0</v>
      </c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4">
        <f t="shared" si="47"/>
        <v>0</v>
      </c>
      <c r="BH280" s="11"/>
      <c r="BI280" s="17">
        <f t="shared" si="48"/>
        <v>0</v>
      </c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</row>
    <row r="281" spans="1:75" x14ac:dyDescent="0.15">
      <c r="A281" s="11">
        <v>285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>
        <v>0</v>
      </c>
      <c r="N281" s="12"/>
      <c r="O281" s="12"/>
      <c r="P281" s="13">
        <f t="shared" si="39"/>
        <v>0</v>
      </c>
      <c r="Q281" s="14">
        <f t="shared" si="40"/>
        <v>1900</v>
      </c>
      <c r="R281" s="14">
        <f t="shared" si="41"/>
        <v>1</v>
      </c>
      <c r="S281" s="14">
        <f t="shared" si="42"/>
        <v>0</v>
      </c>
      <c r="T281" s="11" t="str">
        <f t="shared" si="43"/>
        <v/>
      </c>
      <c r="U281" s="15"/>
      <c r="V281" s="11"/>
      <c r="W281" s="11"/>
      <c r="X281" s="16">
        <v>0</v>
      </c>
      <c r="Y281" s="16">
        <f t="shared" si="44"/>
        <v>0</v>
      </c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8">
        <f t="shared" si="45"/>
        <v>0</v>
      </c>
      <c r="AO281" s="11"/>
      <c r="AP281" s="17">
        <f t="shared" si="46"/>
        <v>0</v>
      </c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4">
        <f t="shared" si="47"/>
        <v>0</v>
      </c>
      <c r="BH281" s="11"/>
      <c r="BI281" s="17">
        <f t="shared" si="48"/>
        <v>0</v>
      </c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</row>
    <row r="282" spans="1:75" x14ac:dyDescent="0.15">
      <c r="A282" s="11">
        <v>286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>
        <v>0</v>
      </c>
      <c r="N282" s="12"/>
      <c r="O282" s="12"/>
      <c r="P282" s="13">
        <f t="shared" si="39"/>
        <v>0</v>
      </c>
      <c r="Q282" s="14">
        <f t="shared" si="40"/>
        <v>1900</v>
      </c>
      <c r="R282" s="14">
        <f t="shared" si="41"/>
        <v>1</v>
      </c>
      <c r="S282" s="14">
        <f t="shared" si="42"/>
        <v>0</v>
      </c>
      <c r="T282" s="11" t="str">
        <f t="shared" si="43"/>
        <v/>
      </c>
      <c r="U282" s="15"/>
      <c r="V282" s="11"/>
      <c r="W282" s="11"/>
      <c r="X282" s="16">
        <v>0</v>
      </c>
      <c r="Y282" s="16">
        <f t="shared" si="44"/>
        <v>0</v>
      </c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8">
        <f t="shared" si="45"/>
        <v>0</v>
      </c>
      <c r="AO282" s="11"/>
      <c r="AP282" s="17">
        <f t="shared" si="46"/>
        <v>0</v>
      </c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4">
        <f t="shared" si="47"/>
        <v>0</v>
      </c>
      <c r="BH282" s="11"/>
      <c r="BI282" s="17">
        <f t="shared" si="48"/>
        <v>0</v>
      </c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</row>
    <row r="283" spans="1:75" x14ac:dyDescent="0.15">
      <c r="A283" s="11">
        <v>287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>
        <v>0</v>
      </c>
      <c r="N283" s="12"/>
      <c r="O283" s="12"/>
      <c r="P283" s="13">
        <f t="shared" si="39"/>
        <v>0</v>
      </c>
      <c r="Q283" s="14">
        <f t="shared" si="40"/>
        <v>1900</v>
      </c>
      <c r="R283" s="14">
        <f t="shared" si="41"/>
        <v>1</v>
      </c>
      <c r="S283" s="14">
        <f t="shared" si="42"/>
        <v>0</v>
      </c>
      <c r="T283" s="11" t="str">
        <f t="shared" si="43"/>
        <v/>
      </c>
      <c r="U283" s="15"/>
      <c r="V283" s="11"/>
      <c r="W283" s="11"/>
      <c r="X283" s="16">
        <v>0</v>
      </c>
      <c r="Y283" s="16">
        <f t="shared" si="44"/>
        <v>0</v>
      </c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8">
        <f t="shared" si="45"/>
        <v>0</v>
      </c>
      <c r="AO283" s="11"/>
      <c r="AP283" s="17">
        <f t="shared" si="46"/>
        <v>0</v>
      </c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4">
        <f t="shared" si="47"/>
        <v>0</v>
      </c>
      <c r="BH283" s="11"/>
      <c r="BI283" s="17">
        <f t="shared" si="48"/>
        <v>0</v>
      </c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</row>
    <row r="284" spans="1:75" x14ac:dyDescent="0.15">
      <c r="A284" s="11">
        <v>288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>
        <v>0</v>
      </c>
      <c r="N284" s="12"/>
      <c r="O284" s="12"/>
      <c r="P284" s="13">
        <f t="shared" si="39"/>
        <v>0</v>
      </c>
      <c r="Q284" s="14">
        <f t="shared" si="40"/>
        <v>1900</v>
      </c>
      <c r="R284" s="14">
        <f t="shared" si="41"/>
        <v>1</v>
      </c>
      <c r="S284" s="14">
        <f t="shared" si="42"/>
        <v>0</v>
      </c>
      <c r="T284" s="11" t="str">
        <f t="shared" si="43"/>
        <v/>
      </c>
      <c r="U284" s="15"/>
      <c r="V284" s="11"/>
      <c r="W284" s="11"/>
      <c r="X284" s="16">
        <v>0</v>
      </c>
      <c r="Y284" s="16">
        <f t="shared" si="44"/>
        <v>0</v>
      </c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8">
        <f t="shared" si="45"/>
        <v>0</v>
      </c>
      <c r="AO284" s="11"/>
      <c r="AP284" s="17">
        <f t="shared" si="46"/>
        <v>0</v>
      </c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4">
        <f t="shared" si="47"/>
        <v>0</v>
      </c>
      <c r="BH284" s="11"/>
      <c r="BI284" s="17">
        <f t="shared" si="48"/>
        <v>0</v>
      </c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</row>
    <row r="285" spans="1:75" x14ac:dyDescent="0.15">
      <c r="A285" s="11">
        <v>289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>
        <v>0</v>
      </c>
      <c r="N285" s="12"/>
      <c r="O285" s="12"/>
      <c r="P285" s="13">
        <f t="shared" ref="P285:P292" si="49">IF(O285="",N285,O285)</f>
        <v>0</v>
      </c>
      <c r="Q285" s="14">
        <f t="shared" ref="Q285:Q292" si="50">YEAR(P285)</f>
        <v>1900</v>
      </c>
      <c r="R285" s="14">
        <f t="shared" ref="R285:R292" si="51">MONTH(P285)</f>
        <v>1</v>
      </c>
      <c r="S285" s="14">
        <f t="shared" ref="S285:S292" si="52">DAY(N285)</f>
        <v>0</v>
      </c>
      <c r="T285" s="11" t="str">
        <f t="shared" ref="T285:T292" si="53">IF(Q285=1900,"",IF(R285&lt;4,Q285-1,Q285))</f>
        <v/>
      </c>
      <c r="U285" s="15"/>
      <c r="V285" s="11"/>
      <c r="W285" s="11"/>
      <c r="X285" s="16">
        <v>0</v>
      </c>
      <c r="Y285" s="16">
        <f t="shared" ref="Y285:Y292" si="54">U285-X285</f>
        <v>0</v>
      </c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8">
        <f t="shared" ref="AN285:AN292" si="55">IF(BG285=0,0,IF(BG285=L285,Y285-1,IF(Y285=1,0,ROUND(U285*M285,0))))</f>
        <v>0</v>
      </c>
      <c r="AO285" s="11"/>
      <c r="AP285" s="17">
        <f t="shared" ref="AP285:AP292" si="56">Y285-AN285</f>
        <v>0</v>
      </c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4">
        <f t="shared" ref="BG285:BG292" si="57">IF(T285="",0,$O$1-T285)</f>
        <v>0</v>
      </c>
      <c r="BH285" s="11"/>
      <c r="BI285" s="17">
        <f t="shared" ref="BI285:BI292" si="58">U285-AP285</f>
        <v>0</v>
      </c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</row>
    <row r="286" spans="1:75" x14ac:dyDescent="0.15">
      <c r="A286" s="11">
        <v>290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>
        <v>0</v>
      </c>
      <c r="N286" s="12"/>
      <c r="O286" s="12"/>
      <c r="P286" s="13">
        <f t="shared" si="49"/>
        <v>0</v>
      </c>
      <c r="Q286" s="14">
        <f t="shared" si="50"/>
        <v>1900</v>
      </c>
      <c r="R286" s="14">
        <f t="shared" si="51"/>
        <v>1</v>
      </c>
      <c r="S286" s="14">
        <f t="shared" si="52"/>
        <v>0</v>
      </c>
      <c r="T286" s="11" t="str">
        <f t="shared" si="53"/>
        <v/>
      </c>
      <c r="U286" s="15"/>
      <c r="V286" s="11"/>
      <c r="W286" s="11"/>
      <c r="X286" s="16">
        <v>0</v>
      </c>
      <c r="Y286" s="16">
        <f t="shared" si="54"/>
        <v>0</v>
      </c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8">
        <f t="shared" si="55"/>
        <v>0</v>
      </c>
      <c r="AO286" s="11"/>
      <c r="AP286" s="17">
        <f t="shared" si="56"/>
        <v>0</v>
      </c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4">
        <f t="shared" si="57"/>
        <v>0</v>
      </c>
      <c r="BH286" s="11"/>
      <c r="BI286" s="17">
        <f t="shared" si="58"/>
        <v>0</v>
      </c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</row>
    <row r="287" spans="1:75" x14ac:dyDescent="0.15">
      <c r="A287" s="11">
        <v>291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>
        <v>0</v>
      </c>
      <c r="N287" s="12"/>
      <c r="O287" s="12"/>
      <c r="P287" s="13">
        <f t="shared" si="49"/>
        <v>0</v>
      </c>
      <c r="Q287" s="14">
        <f t="shared" si="50"/>
        <v>1900</v>
      </c>
      <c r="R287" s="14">
        <f t="shared" si="51"/>
        <v>1</v>
      </c>
      <c r="S287" s="14">
        <f t="shared" si="52"/>
        <v>0</v>
      </c>
      <c r="T287" s="11" t="str">
        <f t="shared" si="53"/>
        <v/>
      </c>
      <c r="U287" s="15"/>
      <c r="V287" s="11"/>
      <c r="W287" s="11"/>
      <c r="X287" s="16">
        <v>0</v>
      </c>
      <c r="Y287" s="16">
        <f t="shared" si="54"/>
        <v>0</v>
      </c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8">
        <f t="shared" si="55"/>
        <v>0</v>
      </c>
      <c r="AO287" s="11"/>
      <c r="AP287" s="17">
        <f t="shared" si="56"/>
        <v>0</v>
      </c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4">
        <f t="shared" si="57"/>
        <v>0</v>
      </c>
      <c r="BH287" s="11"/>
      <c r="BI287" s="17">
        <f t="shared" si="58"/>
        <v>0</v>
      </c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</row>
    <row r="288" spans="1:75" x14ac:dyDescent="0.15">
      <c r="A288" s="11">
        <v>292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>
        <v>0</v>
      </c>
      <c r="N288" s="12"/>
      <c r="O288" s="12"/>
      <c r="P288" s="13">
        <f t="shared" si="49"/>
        <v>0</v>
      </c>
      <c r="Q288" s="14">
        <f t="shared" si="50"/>
        <v>1900</v>
      </c>
      <c r="R288" s="14">
        <f t="shared" si="51"/>
        <v>1</v>
      </c>
      <c r="S288" s="14">
        <f t="shared" si="52"/>
        <v>0</v>
      </c>
      <c r="T288" s="11" t="str">
        <f t="shared" si="53"/>
        <v/>
      </c>
      <c r="U288" s="15"/>
      <c r="V288" s="11"/>
      <c r="W288" s="11"/>
      <c r="X288" s="16">
        <v>0</v>
      </c>
      <c r="Y288" s="16">
        <f t="shared" si="54"/>
        <v>0</v>
      </c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8">
        <f t="shared" si="55"/>
        <v>0</v>
      </c>
      <c r="AO288" s="11"/>
      <c r="AP288" s="17">
        <f t="shared" si="56"/>
        <v>0</v>
      </c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4">
        <f t="shared" si="57"/>
        <v>0</v>
      </c>
      <c r="BH288" s="11"/>
      <c r="BI288" s="17">
        <f t="shared" si="58"/>
        <v>0</v>
      </c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</row>
    <row r="289" spans="1:75" x14ac:dyDescent="0.15">
      <c r="A289" s="11">
        <v>293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>
        <v>0</v>
      </c>
      <c r="N289" s="12"/>
      <c r="O289" s="12"/>
      <c r="P289" s="13">
        <f t="shared" si="49"/>
        <v>0</v>
      </c>
      <c r="Q289" s="14">
        <f t="shared" si="50"/>
        <v>1900</v>
      </c>
      <c r="R289" s="14">
        <f t="shared" si="51"/>
        <v>1</v>
      </c>
      <c r="S289" s="14">
        <f t="shared" si="52"/>
        <v>0</v>
      </c>
      <c r="T289" s="11" t="str">
        <f t="shared" si="53"/>
        <v/>
      </c>
      <c r="U289" s="15"/>
      <c r="V289" s="11"/>
      <c r="W289" s="11"/>
      <c r="X289" s="16">
        <v>0</v>
      </c>
      <c r="Y289" s="16">
        <f t="shared" si="54"/>
        <v>0</v>
      </c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8">
        <f t="shared" si="55"/>
        <v>0</v>
      </c>
      <c r="AO289" s="11"/>
      <c r="AP289" s="17">
        <f t="shared" si="56"/>
        <v>0</v>
      </c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4">
        <f t="shared" si="57"/>
        <v>0</v>
      </c>
      <c r="BH289" s="11"/>
      <c r="BI289" s="17">
        <f t="shared" si="58"/>
        <v>0</v>
      </c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</row>
    <row r="290" spans="1:75" x14ac:dyDescent="0.15">
      <c r="A290" s="11">
        <v>294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>
        <v>0</v>
      </c>
      <c r="N290" s="12"/>
      <c r="O290" s="12"/>
      <c r="P290" s="13">
        <f t="shared" si="49"/>
        <v>0</v>
      </c>
      <c r="Q290" s="14">
        <f t="shared" si="50"/>
        <v>1900</v>
      </c>
      <c r="R290" s="14">
        <f t="shared" si="51"/>
        <v>1</v>
      </c>
      <c r="S290" s="14">
        <f t="shared" si="52"/>
        <v>0</v>
      </c>
      <c r="T290" s="11" t="str">
        <f t="shared" si="53"/>
        <v/>
      </c>
      <c r="U290" s="15"/>
      <c r="V290" s="11"/>
      <c r="W290" s="11"/>
      <c r="X290" s="16">
        <v>0</v>
      </c>
      <c r="Y290" s="16">
        <f t="shared" si="54"/>
        <v>0</v>
      </c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8">
        <f t="shared" si="55"/>
        <v>0</v>
      </c>
      <c r="AO290" s="11"/>
      <c r="AP290" s="17">
        <f t="shared" si="56"/>
        <v>0</v>
      </c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4">
        <f t="shared" si="57"/>
        <v>0</v>
      </c>
      <c r="BH290" s="11"/>
      <c r="BI290" s="17">
        <f t="shared" si="58"/>
        <v>0</v>
      </c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</row>
    <row r="291" spans="1:75" x14ac:dyDescent="0.15">
      <c r="A291" s="11">
        <v>295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>
        <v>0</v>
      </c>
      <c r="N291" s="12"/>
      <c r="O291" s="12"/>
      <c r="P291" s="13">
        <f t="shared" si="49"/>
        <v>0</v>
      </c>
      <c r="Q291" s="14">
        <f t="shared" si="50"/>
        <v>1900</v>
      </c>
      <c r="R291" s="14">
        <f t="shared" si="51"/>
        <v>1</v>
      </c>
      <c r="S291" s="14">
        <f t="shared" si="52"/>
        <v>0</v>
      </c>
      <c r="T291" s="11" t="str">
        <f t="shared" si="53"/>
        <v/>
      </c>
      <c r="U291" s="15"/>
      <c r="V291" s="11"/>
      <c r="W291" s="11"/>
      <c r="X291" s="16">
        <v>0</v>
      </c>
      <c r="Y291" s="16">
        <f t="shared" si="54"/>
        <v>0</v>
      </c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8">
        <f t="shared" si="55"/>
        <v>0</v>
      </c>
      <c r="AO291" s="11"/>
      <c r="AP291" s="17">
        <f t="shared" si="56"/>
        <v>0</v>
      </c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4">
        <f t="shared" si="57"/>
        <v>0</v>
      </c>
      <c r="BH291" s="11"/>
      <c r="BI291" s="17">
        <f t="shared" si="58"/>
        <v>0</v>
      </c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</row>
    <row r="292" spans="1:75" x14ac:dyDescent="0.15">
      <c r="A292" s="11">
        <v>296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>
        <v>0</v>
      </c>
      <c r="N292" s="12"/>
      <c r="O292" s="12"/>
      <c r="P292" s="13">
        <f t="shared" si="49"/>
        <v>0</v>
      </c>
      <c r="Q292" s="14">
        <f t="shared" si="50"/>
        <v>1900</v>
      </c>
      <c r="R292" s="14">
        <f t="shared" si="51"/>
        <v>1</v>
      </c>
      <c r="S292" s="14">
        <f t="shared" si="52"/>
        <v>0</v>
      </c>
      <c r="T292" s="11" t="str">
        <f t="shared" si="53"/>
        <v/>
      </c>
      <c r="U292" s="15"/>
      <c r="V292" s="11"/>
      <c r="W292" s="11"/>
      <c r="X292" s="16">
        <v>0</v>
      </c>
      <c r="Y292" s="16">
        <f t="shared" si="54"/>
        <v>0</v>
      </c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8">
        <f t="shared" si="55"/>
        <v>0</v>
      </c>
      <c r="AO292" s="11"/>
      <c r="AP292" s="17">
        <f t="shared" si="56"/>
        <v>0</v>
      </c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4">
        <f t="shared" si="57"/>
        <v>0</v>
      </c>
      <c r="BH292" s="11"/>
      <c r="BI292" s="17">
        <f t="shared" si="58"/>
        <v>0</v>
      </c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</row>
    <row r="293" spans="1:75" x14ac:dyDescent="0.15">
      <c r="A293" s="11">
        <v>297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>
        <v>0</v>
      </c>
      <c r="N293" s="12"/>
      <c r="O293" s="12"/>
      <c r="P293" s="13">
        <f t="shared" ref="P293:P353" si="59">IF(O293="",N293,O293)</f>
        <v>0</v>
      </c>
      <c r="Q293" s="14">
        <f t="shared" ref="Q293:Q353" si="60">YEAR(P293)</f>
        <v>1900</v>
      </c>
      <c r="R293" s="14">
        <f t="shared" ref="R293:R353" si="61">MONTH(P293)</f>
        <v>1</v>
      </c>
      <c r="S293" s="14">
        <f t="shared" ref="S293:S353" si="62">DAY(N293)</f>
        <v>0</v>
      </c>
      <c r="T293" s="11" t="str">
        <f t="shared" ref="T293:T353" si="63">IF(Q293=1900,"",IF(R293&lt;4,Q293-1,Q293))</f>
        <v/>
      </c>
      <c r="U293" s="15"/>
      <c r="V293" s="11"/>
      <c r="W293" s="11"/>
      <c r="X293" s="16">
        <v>0</v>
      </c>
      <c r="Y293" s="16">
        <f t="shared" ref="Y293:Y353" si="64">U293-X293</f>
        <v>0</v>
      </c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8">
        <f t="shared" ref="AN293:AN353" si="65">IF(BG293=0,0,IF(BG293=L293,Y293-1,IF(Y293=1,0,ROUND(U293*M293,0))))</f>
        <v>0</v>
      </c>
      <c r="AO293" s="11"/>
      <c r="AP293" s="17">
        <f t="shared" ref="AP293:AP353" si="66">Y293-AN293</f>
        <v>0</v>
      </c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4">
        <f t="shared" ref="BG293:BG353" si="67">IF(T293="",0,$O$1-T293)</f>
        <v>0</v>
      </c>
      <c r="BH293" s="11"/>
      <c r="BI293" s="17">
        <f t="shared" ref="BI293:BI353" si="68">U293-AP293</f>
        <v>0</v>
      </c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</row>
    <row r="294" spans="1:75" x14ac:dyDescent="0.15">
      <c r="A294" s="11">
        <v>298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>
        <v>0</v>
      </c>
      <c r="N294" s="12"/>
      <c r="O294" s="12"/>
      <c r="P294" s="13">
        <f t="shared" si="59"/>
        <v>0</v>
      </c>
      <c r="Q294" s="14">
        <f t="shared" si="60"/>
        <v>1900</v>
      </c>
      <c r="R294" s="14">
        <f t="shared" si="61"/>
        <v>1</v>
      </c>
      <c r="S294" s="14">
        <f t="shared" si="62"/>
        <v>0</v>
      </c>
      <c r="T294" s="11" t="str">
        <f t="shared" si="63"/>
        <v/>
      </c>
      <c r="U294" s="15"/>
      <c r="V294" s="11"/>
      <c r="W294" s="11"/>
      <c r="X294" s="16">
        <v>0</v>
      </c>
      <c r="Y294" s="16">
        <f t="shared" si="64"/>
        <v>0</v>
      </c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8">
        <f t="shared" si="65"/>
        <v>0</v>
      </c>
      <c r="AO294" s="11"/>
      <c r="AP294" s="17">
        <f t="shared" si="66"/>
        <v>0</v>
      </c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4">
        <f t="shared" si="67"/>
        <v>0</v>
      </c>
      <c r="BH294" s="11"/>
      <c r="BI294" s="17">
        <f t="shared" si="68"/>
        <v>0</v>
      </c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</row>
    <row r="295" spans="1:75" x14ac:dyDescent="0.15">
      <c r="A295" s="11">
        <v>299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>
        <v>0</v>
      </c>
      <c r="N295" s="12"/>
      <c r="O295" s="12"/>
      <c r="P295" s="13">
        <f t="shared" si="59"/>
        <v>0</v>
      </c>
      <c r="Q295" s="14">
        <f t="shared" si="60"/>
        <v>1900</v>
      </c>
      <c r="R295" s="14">
        <f t="shared" si="61"/>
        <v>1</v>
      </c>
      <c r="S295" s="14">
        <f t="shared" si="62"/>
        <v>0</v>
      </c>
      <c r="T295" s="11" t="str">
        <f t="shared" si="63"/>
        <v/>
      </c>
      <c r="U295" s="15"/>
      <c r="V295" s="11"/>
      <c r="W295" s="11"/>
      <c r="X295" s="16">
        <v>0</v>
      </c>
      <c r="Y295" s="16">
        <f t="shared" si="64"/>
        <v>0</v>
      </c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8">
        <f t="shared" si="65"/>
        <v>0</v>
      </c>
      <c r="AO295" s="11"/>
      <c r="AP295" s="17">
        <f t="shared" si="66"/>
        <v>0</v>
      </c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4">
        <f t="shared" si="67"/>
        <v>0</v>
      </c>
      <c r="BH295" s="11"/>
      <c r="BI295" s="17">
        <f t="shared" si="68"/>
        <v>0</v>
      </c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</row>
    <row r="296" spans="1:75" x14ac:dyDescent="0.15">
      <c r="A296" s="11">
        <v>300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>
        <v>0</v>
      </c>
      <c r="N296" s="12"/>
      <c r="O296" s="12"/>
      <c r="P296" s="13">
        <f t="shared" si="59"/>
        <v>0</v>
      </c>
      <c r="Q296" s="14">
        <f t="shared" si="60"/>
        <v>1900</v>
      </c>
      <c r="R296" s="14">
        <f t="shared" si="61"/>
        <v>1</v>
      </c>
      <c r="S296" s="14">
        <f t="shared" si="62"/>
        <v>0</v>
      </c>
      <c r="T296" s="11" t="str">
        <f t="shared" si="63"/>
        <v/>
      </c>
      <c r="U296" s="15"/>
      <c r="V296" s="11"/>
      <c r="W296" s="11"/>
      <c r="X296" s="16">
        <v>0</v>
      </c>
      <c r="Y296" s="16">
        <f t="shared" si="64"/>
        <v>0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8">
        <f t="shared" si="65"/>
        <v>0</v>
      </c>
      <c r="AO296" s="11"/>
      <c r="AP296" s="17">
        <f t="shared" si="66"/>
        <v>0</v>
      </c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4">
        <f t="shared" si="67"/>
        <v>0</v>
      </c>
      <c r="BH296" s="11"/>
      <c r="BI296" s="17">
        <f t="shared" si="68"/>
        <v>0</v>
      </c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</row>
    <row r="297" spans="1:75" x14ac:dyDescent="0.15">
      <c r="A297" s="11">
        <v>301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>
        <v>0</v>
      </c>
      <c r="N297" s="12"/>
      <c r="O297" s="12"/>
      <c r="P297" s="13">
        <f t="shared" si="59"/>
        <v>0</v>
      </c>
      <c r="Q297" s="14">
        <f t="shared" si="60"/>
        <v>1900</v>
      </c>
      <c r="R297" s="14">
        <f t="shared" si="61"/>
        <v>1</v>
      </c>
      <c r="S297" s="14">
        <f t="shared" si="62"/>
        <v>0</v>
      </c>
      <c r="T297" s="11" t="str">
        <f t="shared" si="63"/>
        <v/>
      </c>
      <c r="U297" s="15"/>
      <c r="V297" s="11"/>
      <c r="W297" s="11"/>
      <c r="X297" s="16">
        <v>0</v>
      </c>
      <c r="Y297" s="16">
        <f t="shared" si="64"/>
        <v>0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8">
        <f t="shared" si="65"/>
        <v>0</v>
      </c>
      <c r="AO297" s="11"/>
      <c r="AP297" s="17">
        <f t="shared" si="66"/>
        <v>0</v>
      </c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4">
        <f t="shared" si="67"/>
        <v>0</v>
      </c>
      <c r="BH297" s="11"/>
      <c r="BI297" s="17">
        <f t="shared" si="68"/>
        <v>0</v>
      </c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</row>
    <row r="298" spans="1:75" x14ac:dyDescent="0.15">
      <c r="A298" s="11">
        <v>302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>
        <v>0</v>
      </c>
      <c r="N298" s="12"/>
      <c r="O298" s="12"/>
      <c r="P298" s="13">
        <f t="shared" si="59"/>
        <v>0</v>
      </c>
      <c r="Q298" s="14">
        <f t="shared" si="60"/>
        <v>1900</v>
      </c>
      <c r="R298" s="14">
        <f t="shared" si="61"/>
        <v>1</v>
      </c>
      <c r="S298" s="14">
        <f t="shared" si="62"/>
        <v>0</v>
      </c>
      <c r="T298" s="11" t="str">
        <f t="shared" si="63"/>
        <v/>
      </c>
      <c r="U298" s="15"/>
      <c r="V298" s="11"/>
      <c r="W298" s="11"/>
      <c r="X298" s="16">
        <v>0</v>
      </c>
      <c r="Y298" s="16">
        <f t="shared" si="64"/>
        <v>0</v>
      </c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8">
        <f t="shared" si="65"/>
        <v>0</v>
      </c>
      <c r="AO298" s="11"/>
      <c r="AP298" s="17">
        <f t="shared" si="66"/>
        <v>0</v>
      </c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4">
        <f t="shared" si="67"/>
        <v>0</v>
      </c>
      <c r="BH298" s="11"/>
      <c r="BI298" s="17">
        <f t="shared" si="68"/>
        <v>0</v>
      </c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</row>
    <row r="299" spans="1:75" x14ac:dyDescent="0.15">
      <c r="A299" s="11">
        <v>303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>
        <v>0</v>
      </c>
      <c r="N299" s="12"/>
      <c r="O299" s="12"/>
      <c r="P299" s="13">
        <f t="shared" si="59"/>
        <v>0</v>
      </c>
      <c r="Q299" s="14">
        <f t="shared" si="60"/>
        <v>1900</v>
      </c>
      <c r="R299" s="14">
        <f t="shared" si="61"/>
        <v>1</v>
      </c>
      <c r="S299" s="14">
        <f t="shared" si="62"/>
        <v>0</v>
      </c>
      <c r="T299" s="11" t="str">
        <f t="shared" si="63"/>
        <v/>
      </c>
      <c r="U299" s="15"/>
      <c r="V299" s="11"/>
      <c r="W299" s="11"/>
      <c r="X299" s="16">
        <v>0</v>
      </c>
      <c r="Y299" s="16">
        <f t="shared" si="64"/>
        <v>0</v>
      </c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8">
        <f t="shared" si="65"/>
        <v>0</v>
      </c>
      <c r="AO299" s="11"/>
      <c r="AP299" s="17">
        <f t="shared" si="66"/>
        <v>0</v>
      </c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4">
        <f t="shared" si="67"/>
        <v>0</v>
      </c>
      <c r="BH299" s="11"/>
      <c r="BI299" s="17">
        <f t="shared" si="68"/>
        <v>0</v>
      </c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</row>
    <row r="300" spans="1:75" x14ac:dyDescent="0.15">
      <c r="A300" s="11">
        <v>304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>
        <v>0</v>
      </c>
      <c r="N300" s="12"/>
      <c r="O300" s="12"/>
      <c r="P300" s="13">
        <f t="shared" si="59"/>
        <v>0</v>
      </c>
      <c r="Q300" s="14">
        <f t="shared" si="60"/>
        <v>1900</v>
      </c>
      <c r="R300" s="14">
        <f t="shared" si="61"/>
        <v>1</v>
      </c>
      <c r="S300" s="14">
        <f t="shared" si="62"/>
        <v>0</v>
      </c>
      <c r="T300" s="11" t="str">
        <f t="shared" si="63"/>
        <v/>
      </c>
      <c r="U300" s="15"/>
      <c r="V300" s="11"/>
      <c r="W300" s="11"/>
      <c r="X300" s="16">
        <v>0</v>
      </c>
      <c r="Y300" s="16">
        <f t="shared" si="64"/>
        <v>0</v>
      </c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8">
        <f t="shared" si="65"/>
        <v>0</v>
      </c>
      <c r="AO300" s="11"/>
      <c r="AP300" s="17">
        <f t="shared" si="66"/>
        <v>0</v>
      </c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4">
        <f t="shared" si="67"/>
        <v>0</v>
      </c>
      <c r="BH300" s="11"/>
      <c r="BI300" s="17">
        <f t="shared" si="68"/>
        <v>0</v>
      </c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</row>
    <row r="301" spans="1:75" x14ac:dyDescent="0.15">
      <c r="A301" s="11">
        <v>305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>
        <v>0</v>
      </c>
      <c r="N301" s="12"/>
      <c r="O301" s="12"/>
      <c r="P301" s="13">
        <f t="shared" si="59"/>
        <v>0</v>
      </c>
      <c r="Q301" s="14">
        <f t="shared" si="60"/>
        <v>1900</v>
      </c>
      <c r="R301" s="14">
        <f t="shared" si="61"/>
        <v>1</v>
      </c>
      <c r="S301" s="14">
        <f t="shared" si="62"/>
        <v>0</v>
      </c>
      <c r="T301" s="11" t="str">
        <f t="shared" si="63"/>
        <v/>
      </c>
      <c r="U301" s="15"/>
      <c r="V301" s="11"/>
      <c r="W301" s="11"/>
      <c r="X301" s="16">
        <v>0</v>
      </c>
      <c r="Y301" s="16">
        <f t="shared" si="64"/>
        <v>0</v>
      </c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8">
        <f t="shared" si="65"/>
        <v>0</v>
      </c>
      <c r="AO301" s="11"/>
      <c r="AP301" s="17">
        <f t="shared" si="66"/>
        <v>0</v>
      </c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4">
        <f t="shared" si="67"/>
        <v>0</v>
      </c>
      <c r="BH301" s="11"/>
      <c r="BI301" s="17">
        <f t="shared" si="68"/>
        <v>0</v>
      </c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</row>
    <row r="302" spans="1:75" x14ac:dyDescent="0.15">
      <c r="A302" s="11">
        <v>306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>
        <v>0</v>
      </c>
      <c r="N302" s="12"/>
      <c r="O302" s="12"/>
      <c r="P302" s="13">
        <f t="shared" si="59"/>
        <v>0</v>
      </c>
      <c r="Q302" s="14">
        <f t="shared" si="60"/>
        <v>1900</v>
      </c>
      <c r="R302" s="14">
        <f t="shared" si="61"/>
        <v>1</v>
      </c>
      <c r="S302" s="14">
        <f t="shared" si="62"/>
        <v>0</v>
      </c>
      <c r="T302" s="11" t="str">
        <f t="shared" si="63"/>
        <v/>
      </c>
      <c r="U302" s="15"/>
      <c r="V302" s="11"/>
      <c r="W302" s="11"/>
      <c r="X302" s="16">
        <v>0</v>
      </c>
      <c r="Y302" s="16">
        <f t="shared" si="64"/>
        <v>0</v>
      </c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8">
        <f t="shared" si="65"/>
        <v>0</v>
      </c>
      <c r="AO302" s="11"/>
      <c r="AP302" s="17">
        <f t="shared" si="66"/>
        <v>0</v>
      </c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4">
        <f t="shared" si="67"/>
        <v>0</v>
      </c>
      <c r="BH302" s="11"/>
      <c r="BI302" s="17">
        <f t="shared" si="68"/>
        <v>0</v>
      </c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</row>
    <row r="303" spans="1:75" x14ac:dyDescent="0.15">
      <c r="A303" s="11">
        <v>307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>
        <v>0</v>
      </c>
      <c r="N303" s="12"/>
      <c r="O303" s="12"/>
      <c r="P303" s="13">
        <f t="shared" si="59"/>
        <v>0</v>
      </c>
      <c r="Q303" s="14">
        <f t="shared" si="60"/>
        <v>1900</v>
      </c>
      <c r="R303" s="14">
        <f t="shared" si="61"/>
        <v>1</v>
      </c>
      <c r="S303" s="14">
        <f t="shared" si="62"/>
        <v>0</v>
      </c>
      <c r="T303" s="11" t="str">
        <f t="shared" si="63"/>
        <v/>
      </c>
      <c r="U303" s="15"/>
      <c r="V303" s="11"/>
      <c r="W303" s="11"/>
      <c r="X303" s="16">
        <v>0</v>
      </c>
      <c r="Y303" s="16">
        <f t="shared" si="64"/>
        <v>0</v>
      </c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8">
        <f t="shared" si="65"/>
        <v>0</v>
      </c>
      <c r="AO303" s="11"/>
      <c r="AP303" s="17">
        <f t="shared" si="66"/>
        <v>0</v>
      </c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4">
        <f t="shared" si="67"/>
        <v>0</v>
      </c>
      <c r="BH303" s="11"/>
      <c r="BI303" s="17">
        <f t="shared" si="68"/>
        <v>0</v>
      </c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</row>
    <row r="304" spans="1:75" x14ac:dyDescent="0.15">
      <c r="A304" s="11">
        <v>308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v>0</v>
      </c>
      <c r="N304" s="12"/>
      <c r="O304" s="12"/>
      <c r="P304" s="13">
        <f t="shared" si="59"/>
        <v>0</v>
      </c>
      <c r="Q304" s="14">
        <f t="shared" si="60"/>
        <v>1900</v>
      </c>
      <c r="R304" s="14">
        <f t="shared" si="61"/>
        <v>1</v>
      </c>
      <c r="S304" s="14">
        <f t="shared" si="62"/>
        <v>0</v>
      </c>
      <c r="T304" s="11" t="str">
        <f t="shared" si="63"/>
        <v/>
      </c>
      <c r="U304" s="15"/>
      <c r="V304" s="11"/>
      <c r="W304" s="11"/>
      <c r="X304" s="16">
        <v>0</v>
      </c>
      <c r="Y304" s="16">
        <f t="shared" si="64"/>
        <v>0</v>
      </c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8">
        <f t="shared" si="65"/>
        <v>0</v>
      </c>
      <c r="AO304" s="11"/>
      <c r="AP304" s="17">
        <f t="shared" si="66"/>
        <v>0</v>
      </c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4">
        <f t="shared" si="67"/>
        <v>0</v>
      </c>
      <c r="BH304" s="11"/>
      <c r="BI304" s="17">
        <f t="shared" si="68"/>
        <v>0</v>
      </c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</row>
    <row r="305" spans="1:75" x14ac:dyDescent="0.15">
      <c r="A305" s="11">
        <v>309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>
        <v>0</v>
      </c>
      <c r="N305" s="12"/>
      <c r="O305" s="12"/>
      <c r="P305" s="13">
        <f t="shared" si="59"/>
        <v>0</v>
      </c>
      <c r="Q305" s="14">
        <f t="shared" si="60"/>
        <v>1900</v>
      </c>
      <c r="R305" s="14">
        <f t="shared" si="61"/>
        <v>1</v>
      </c>
      <c r="S305" s="14">
        <f t="shared" si="62"/>
        <v>0</v>
      </c>
      <c r="T305" s="11" t="str">
        <f t="shared" si="63"/>
        <v/>
      </c>
      <c r="U305" s="15"/>
      <c r="V305" s="11"/>
      <c r="W305" s="11"/>
      <c r="X305" s="16">
        <v>0</v>
      </c>
      <c r="Y305" s="16">
        <f t="shared" si="64"/>
        <v>0</v>
      </c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8">
        <f t="shared" si="65"/>
        <v>0</v>
      </c>
      <c r="AO305" s="11"/>
      <c r="AP305" s="17">
        <f t="shared" si="66"/>
        <v>0</v>
      </c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4">
        <f t="shared" si="67"/>
        <v>0</v>
      </c>
      <c r="BH305" s="11"/>
      <c r="BI305" s="17">
        <f t="shared" si="68"/>
        <v>0</v>
      </c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</row>
    <row r="306" spans="1:75" x14ac:dyDescent="0.15">
      <c r="A306" s="11">
        <v>310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>
        <v>0</v>
      </c>
      <c r="N306" s="12"/>
      <c r="O306" s="12"/>
      <c r="P306" s="13">
        <f t="shared" si="59"/>
        <v>0</v>
      </c>
      <c r="Q306" s="14">
        <f t="shared" si="60"/>
        <v>1900</v>
      </c>
      <c r="R306" s="14">
        <f t="shared" si="61"/>
        <v>1</v>
      </c>
      <c r="S306" s="14">
        <f t="shared" si="62"/>
        <v>0</v>
      </c>
      <c r="T306" s="11" t="str">
        <f t="shared" si="63"/>
        <v/>
      </c>
      <c r="U306" s="15"/>
      <c r="V306" s="11"/>
      <c r="W306" s="11"/>
      <c r="X306" s="16">
        <v>0</v>
      </c>
      <c r="Y306" s="16">
        <f t="shared" si="64"/>
        <v>0</v>
      </c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8">
        <f t="shared" si="65"/>
        <v>0</v>
      </c>
      <c r="AO306" s="11"/>
      <c r="AP306" s="17">
        <f t="shared" si="66"/>
        <v>0</v>
      </c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4">
        <f t="shared" si="67"/>
        <v>0</v>
      </c>
      <c r="BH306" s="11"/>
      <c r="BI306" s="17">
        <f t="shared" si="68"/>
        <v>0</v>
      </c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</row>
    <row r="307" spans="1:75" x14ac:dyDescent="0.15">
      <c r="A307" s="11">
        <v>311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v>0</v>
      </c>
      <c r="N307" s="12"/>
      <c r="O307" s="12"/>
      <c r="P307" s="13">
        <f t="shared" si="59"/>
        <v>0</v>
      </c>
      <c r="Q307" s="14">
        <f t="shared" si="60"/>
        <v>1900</v>
      </c>
      <c r="R307" s="14">
        <f t="shared" si="61"/>
        <v>1</v>
      </c>
      <c r="S307" s="14">
        <f t="shared" si="62"/>
        <v>0</v>
      </c>
      <c r="T307" s="11" t="str">
        <f t="shared" si="63"/>
        <v/>
      </c>
      <c r="U307" s="15"/>
      <c r="V307" s="11"/>
      <c r="W307" s="11"/>
      <c r="X307" s="16">
        <v>0</v>
      </c>
      <c r="Y307" s="16">
        <f t="shared" si="64"/>
        <v>0</v>
      </c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8">
        <f t="shared" si="65"/>
        <v>0</v>
      </c>
      <c r="AO307" s="11"/>
      <c r="AP307" s="17">
        <f t="shared" si="66"/>
        <v>0</v>
      </c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4">
        <f t="shared" si="67"/>
        <v>0</v>
      </c>
      <c r="BH307" s="11"/>
      <c r="BI307" s="17">
        <f t="shared" si="68"/>
        <v>0</v>
      </c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</row>
    <row r="308" spans="1:75" x14ac:dyDescent="0.15">
      <c r="A308" s="11">
        <v>312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v>0</v>
      </c>
      <c r="N308" s="12"/>
      <c r="O308" s="12"/>
      <c r="P308" s="13">
        <f t="shared" si="59"/>
        <v>0</v>
      </c>
      <c r="Q308" s="14">
        <f t="shared" si="60"/>
        <v>1900</v>
      </c>
      <c r="R308" s="14">
        <f t="shared" si="61"/>
        <v>1</v>
      </c>
      <c r="S308" s="14">
        <f t="shared" si="62"/>
        <v>0</v>
      </c>
      <c r="T308" s="11" t="str">
        <f t="shared" si="63"/>
        <v/>
      </c>
      <c r="U308" s="15"/>
      <c r="V308" s="11"/>
      <c r="W308" s="11"/>
      <c r="X308" s="16">
        <v>0</v>
      </c>
      <c r="Y308" s="16">
        <f t="shared" si="64"/>
        <v>0</v>
      </c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8">
        <f t="shared" si="65"/>
        <v>0</v>
      </c>
      <c r="AO308" s="11"/>
      <c r="AP308" s="17">
        <f t="shared" si="66"/>
        <v>0</v>
      </c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4">
        <f t="shared" si="67"/>
        <v>0</v>
      </c>
      <c r="BH308" s="11"/>
      <c r="BI308" s="17">
        <f t="shared" si="68"/>
        <v>0</v>
      </c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</row>
    <row r="309" spans="1:75" x14ac:dyDescent="0.15">
      <c r="A309" s="11">
        <v>313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v>0</v>
      </c>
      <c r="N309" s="12"/>
      <c r="O309" s="12"/>
      <c r="P309" s="13">
        <f t="shared" si="59"/>
        <v>0</v>
      </c>
      <c r="Q309" s="14">
        <f t="shared" si="60"/>
        <v>1900</v>
      </c>
      <c r="R309" s="14">
        <f t="shared" si="61"/>
        <v>1</v>
      </c>
      <c r="S309" s="14">
        <f t="shared" si="62"/>
        <v>0</v>
      </c>
      <c r="T309" s="11" t="str">
        <f t="shared" si="63"/>
        <v/>
      </c>
      <c r="U309" s="15"/>
      <c r="V309" s="11"/>
      <c r="W309" s="11"/>
      <c r="X309" s="16">
        <v>0</v>
      </c>
      <c r="Y309" s="16">
        <f t="shared" si="64"/>
        <v>0</v>
      </c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8">
        <f t="shared" si="65"/>
        <v>0</v>
      </c>
      <c r="AO309" s="11"/>
      <c r="AP309" s="17">
        <f t="shared" si="66"/>
        <v>0</v>
      </c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4">
        <f t="shared" si="67"/>
        <v>0</v>
      </c>
      <c r="BH309" s="11"/>
      <c r="BI309" s="17">
        <f t="shared" si="68"/>
        <v>0</v>
      </c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</row>
    <row r="310" spans="1:75" x14ac:dyDescent="0.15">
      <c r="A310" s="11">
        <v>314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0</v>
      </c>
      <c r="N310" s="12"/>
      <c r="O310" s="12"/>
      <c r="P310" s="13">
        <f t="shared" si="59"/>
        <v>0</v>
      </c>
      <c r="Q310" s="14">
        <f t="shared" si="60"/>
        <v>1900</v>
      </c>
      <c r="R310" s="14">
        <f t="shared" si="61"/>
        <v>1</v>
      </c>
      <c r="S310" s="14">
        <f t="shared" si="62"/>
        <v>0</v>
      </c>
      <c r="T310" s="11" t="str">
        <f t="shared" si="63"/>
        <v/>
      </c>
      <c r="U310" s="15"/>
      <c r="V310" s="11"/>
      <c r="W310" s="11"/>
      <c r="X310" s="16">
        <v>0</v>
      </c>
      <c r="Y310" s="16">
        <f t="shared" si="64"/>
        <v>0</v>
      </c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8">
        <f t="shared" si="65"/>
        <v>0</v>
      </c>
      <c r="AO310" s="11"/>
      <c r="AP310" s="17">
        <f t="shared" si="66"/>
        <v>0</v>
      </c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4">
        <f t="shared" si="67"/>
        <v>0</v>
      </c>
      <c r="BH310" s="11"/>
      <c r="BI310" s="17">
        <f t="shared" si="68"/>
        <v>0</v>
      </c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</row>
    <row r="311" spans="1:75" x14ac:dyDescent="0.15">
      <c r="A311" s="11">
        <v>315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>
        <v>0</v>
      </c>
      <c r="N311" s="12"/>
      <c r="O311" s="12"/>
      <c r="P311" s="13">
        <f t="shared" si="59"/>
        <v>0</v>
      </c>
      <c r="Q311" s="14">
        <f t="shared" si="60"/>
        <v>1900</v>
      </c>
      <c r="R311" s="14">
        <f t="shared" si="61"/>
        <v>1</v>
      </c>
      <c r="S311" s="14">
        <f t="shared" si="62"/>
        <v>0</v>
      </c>
      <c r="T311" s="11" t="str">
        <f t="shared" si="63"/>
        <v/>
      </c>
      <c r="U311" s="15"/>
      <c r="V311" s="11"/>
      <c r="W311" s="11"/>
      <c r="X311" s="16">
        <v>0</v>
      </c>
      <c r="Y311" s="16">
        <f t="shared" si="64"/>
        <v>0</v>
      </c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8">
        <f t="shared" si="65"/>
        <v>0</v>
      </c>
      <c r="AO311" s="11"/>
      <c r="AP311" s="17">
        <f t="shared" si="66"/>
        <v>0</v>
      </c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4">
        <f t="shared" si="67"/>
        <v>0</v>
      </c>
      <c r="BH311" s="11"/>
      <c r="BI311" s="17">
        <f t="shared" si="68"/>
        <v>0</v>
      </c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</row>
    <row r="312" spans="1:75" x14ac:dyDescent="0.15">
      <c r="A312" s="11">
        <v>316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0</v>
      </c>
      <c r="N312" s="12"/>
      <c r="O312" s="12"/>
      <c r="P312" s="13">
        <f t="shared" si="59"/>
        <v>0</v>
      </c>
      <c r="Q312" s="14">
        <f t="shared" si="60"/>
        <v>1900</v>
      </c>
      <c r="R312" s="14">
        <f t="shared" si="61"/>
        <v>1</v>
      </c>
      <c r="S312" s="14">
        <f t="shared" si="62"/>
        <v>0</v>
      </c>
      <c r="T312" s="11" t="str">
        <f t="shared" si="63"/>
        <v/>
      </c>
      <c r="U312" s="15"/>
      <c r="V312" s="11"/>
      <c r="W312" s="11"/>
      <c r="X312" s="16">
        <v>0</v>
      </c>
      <c r="Y312" s="16">
        <f t="shared" si="64"/>
        <v>0</v>
      </c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8">
        <f t="shared" si="65"/>
        <v>0</v>
      </c>
      <c r="AO312" s="11"/>
      <c r="AP312" s="17">
        <f t="shared" si="66"/>
        <v>0</v>
      </c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4">
        <f t="shared" si="67"/>
        <v>0</v>
      </c>
      <c r="BH312" s="11"/>
      <c r="BI312" s="17">
        <f t="shared" si="68"/>
        <v>0</v>
      </c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</row>
    <row r="313" spans="1:75" x14ac:dyDescent="0.15">
      <c r="A313" s="11">
        <v>317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0</v>
      </c>
      <c r="N313" s="12"/>
      <c r="O313" s="12"/>
      <c r="P313" s="13">
        <f t="shared" si="59"/>
        <v>0</v>
      </c>
      <c r="Q313" s="14">
        <f t="shared" si="60"/>
        <v>1900</v>
      </c>
      <c r="R313" s="14">
        <f t="shared" si="61"/>
        <v>1</v>
      </c>
      <c r="S313" s="14">
        <f t="shared" si="62"/>
        <v>0</v>
      </c>
      <c r="T313" s="11" t="str">
        <f t="shared" si="63"/>
        <v/>
      </c>
      <c r="U313" s="15"/>
      <c r="V313" s="11"/>
      <c r="W313" s="11"/>
      <c r="X313" s="16">
        <v>0</v>
      </c>
      <c r="Y313" s="16">
        <f t="shared" si="64"/>
        <v>0</v>
      </c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8">
        <f t="shared" si="65"/>
        <v>0</v>
      </c>
      <c r="AO313" s="11"/>
      <c r="AP313" s="17">
        <f t="shared" si="66"/>
        <v>0</v>
      </c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4">
        <f t="shared" si="67"/>
        <v>0</v>
      </c>
      <c r="BH313" s="11"/>
      <c r="BI313" s="17">
        <f t="shared" si="68"/>
        <v>0</v>
      </c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</row>
    <row r="314" spans="1:75" x14ac:dyDescent="0.15">
      <c r="A314" s="11">
        <v>318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v>0</v>
      </c>
      <c r="N314" s="12"/>
      <c r="O314" s="12"/>
      <c r="P314" s="13">
        <f t="shared" si="59"/>
        <v>0</v>
      </c>
      <c r="Q314" s="14">
        <f t="shared" si="60"/>
        <v>1900</v>
      </c>
      <c r="R314" s="14">
        <f t="shared" si="61"/>
        <v>1</v>
      </c>
      <c r="S314" s="14">
        <f t="shared" si="62"/>
        <v>0</v>
      </c>
      <c r="T314" s="11" t="str">
        <f t="shared" si="63"/>
        <v/>
      </c>
      <c r="U314" s="15"/>
      <c r="V314" s="11"/>
      <c r="W314" s="11"/>
      <c r="X314" s="16">
        <v>0</v>
      </c>
      <c r="Y314" s="16">
        <f t="shared" si="64"/>
        <v>0</v>
      </c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8">
        <f t="shared" si="65"/>
        <v>0</v>
      </c>
      <c r="AO314" s="11"/>
      <c r="AP314" s="17">
        <f t="shared" si="66"/>
        <v>0</v>
      </c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4">
        <f t="shared" si="67"/>
        <v>0</v>
      </c>
      <c r="BH314" s="11"/>
      <c r="BI314" s="17">
        <f t="shared" si="68"/>
        <v>0</v>
      </c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</row>
    <row r="315" spans="1:75" x14ac:dyDescent="0.15">
      <c r="A315" s="11">
        <v>319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0</v>
      </c>
      <c r="N315" s="12"/>
      <c r="O315" s="12"/>
      <c r="P315" s="13">
        <f t="shared" si="59"/>
        <v>0</v>
      </c>
      <c r="Q315" s="14">
        <f t="shared" si="60"/>
        <v>1900</v>
      </c>
      <c r="R315" s="14">
        <f t="shared" si="61"/>
        <v>1</v>
      </c>
      <c r="S315" s="14">
        <f t="shared" si="62"/>
        <v>0</v>
      </c>
      <c r="T315" s="11" t="str">
        <f t="shared" si="63"/>
        <v/>
      </c>
      <c r="U315" s="15"/>
      <c r="V315" s="11"/>
      <c r="W315" s="11"/>
      <c r="X315" s="16">
        <v>0</v>
      </c>
      <c r="Y315" s="16">
        <f t="shared" si="64"/>
        <v>0</v>
      </c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8">
        <f t="shared" si="65"/>
        <v>0</v>
      </c>
      <c r="AO315" s="11"/>
      <c r="AP315" s="17">
        <f t="shared" si="66"/>
        <v>0</v>
      </c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4">
        <f t="shared" si="67"/>
        <v>0</v>
      </c>
      <c r="BH315" s="11"/>
      <c r="BI315" s="17">
        <f t="shared" si="68"/>
        <v>0</v>
      </c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</row>
    <row r="316" spans="1:75" x14ac:dyDescent="0.15">
      <c r="A316" s="11">
        <v>320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0</v>
      </c>
      <c r="N316" s="12"/>
      <c r="O316" s="12"/>
      <c r="P316" s="13">
        <f t="shared" si="59"/>
        <v>0</v>
      </c>
      <c r="Q316" s="14">
        <f t="shared" si="60"/>
        <v>1900</v>
      </c>
      <c r="R316" s="14">
        <f t="shared" si="61"/>
        <v>1</v>
      </c>
      <c r="S316" s="14">
        <f t="shared" si="62"/>
        <v>0</v>
      </c>
      <c r="T316" s="11" t="str">
        <f t="shared" si="63"/>
        <v/>
      </c>
      <c r="U316" s="15"/>
      <c r="V316" s="11"/>
      <c r="W316" s="11"/>
      <c r="X316" s="16">
        <v>0</v>
      </c>
      <c r="Y316" s="16">
        <f t="shared" si="64"/>
        <v>0</v>
      </c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8">
        <f t="shared" si="65"/>
        <v>0</v>
      </c>
      <c r="AO316" s="11"/>
      <c r="AP316" s="17">
        <f t="shared" si="66"/>
        <v>0</v>
      </c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4">
        <f t="shared" si="67"/>
        <v>0</v>
      </c>
      <c r="BH316" s="11"/>
      <c r="BI316" s="17">
        <f t="shared" si="68"/>
        <v>0</v>
      </c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</row>
    <row r="317" spans="1:75" x14ac:dyDescent="0.15">
      <c r="A317" s="11">
        <v>321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0</v>
      </c>
      <c r="N317" s="12"/>
      <c r="O317" s="12"/>
      <c r="P317" s="13">
        <f t="shared" si="59"/>
        <v>0</v>
      </c>
      <c r="Q317" s="14">
        <f t="shared" si="60"/>
        <v>1900</v>
      </c>
      <c r="R317" s="14">
        <f t="shared" si="61"/>
        <v>1</v>
      </c>
      <c r="S317" s="14">
        <f t="shared" si="62"/>
        <v>0</v>
      </c>
      <c r="T317" s="11" t="str">
        <f t="shared" si="63"/>
        <v/>
      </c>
      <c r="U317" s="15"/>
      <c r="V317" s="11"/>
      <c r="W317" s="11"/>
      <c r="X317" s="16">
        <v>0</v>
      </c>
      <c r="Y317" s="16">
        <f t="shared" si="64"/>
        <v>0</v>
      </c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8">
        <f t="shared" si="65"/>
        <v>0</v>
      </c>
      <c r="AO317" s="11"/>
      <c r="AP317" s="17">
        <f t="shared" si="66"/>
        <v>0</v>
      </c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4">
        <f t="shared" si="67"/>
        <v>0</v>
      </c>
      <c r="BH317" s="11"/>
      <c r="BI317" s="17">
        <f t="shared" si="68"/>
        <v>0</v>
      </c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</row>
    <row r="318" spans="1:75" x14ac:dyDescent="0.15">
      <c r="A318" s="11">
        <v>322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0</v>
      </c>
      <c r="N318" s="12"/>
      <c r="O318" s="12"/>
      <c r="P318" s="13">
        <f t="shared" si="59"/>
        <v>0</v>
      </c>
      <c r="Q318" s="14">
        <f t="shared" si="60"/>
        <v>1900</v>
      </c>
      <c r="R318" s="14">
        <f t="shared" si="61"/>
        <v>1</v>
      </c>
      <c r="S318" s="14">
        <f t="shared" si="62"/>
        <v>0</v>
      </c>
      <c r="T318" s="11" t="str">
        <f t="shared" si="63"/>
        <v/>
      </c>
      <c r="U318" s="15"/>
      <c r="V318" s="11"/>
      <c r="W318" s="11"/>
      <c r="X318" s="16">
        <v>0</v>
      </c>
      <c r="Y318" s="16">
        <f t="shared" si="64"/>
        <v>0</v>
      </c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8">
        <f t="shared" si="65"/>
        <v>0</v>
      </c>
      <c r="AO318" s="11"/>
      <c r="AP318" s="17">
        <f t="shared" si="66"/>
        <v>0</v>
      </c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4">
        <f t="shared" si="67"/>
        <v>0</v>
      </c>
      <c r="BH318" s="11"/>
      <c r="BI318" s="17">
        <f t="shared" si="68"/>
        <v>0</v>
      </c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</row>
    <row r="319" spans="1:75" x14ac:dyDescent="0.15">
      <c r="A319" s="11">
        <v>323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0</v>
      </c>
      <c r="N319" s="12"/>
      <c r="O319" s="12"/>
      <c r="P319" s="13">
        <f t="shared" si="59"/>
        <v>0</v>
      </c>
      <c r="Q319" s="14">
        <f t="shared" si="60"/>
        <v>1900</v>
      </c>
      <c r="R319" s="14">
        <f t="shared" si="61"/>
        <v>1</v>
      </c>
      <c r="S319" s="14">
        <f t="shared" si="62"/>
        <v>0</v>
      </c>
      <c r="T319" s="11" t="str">
        <f t="shared" si="63"/>
        <v/>
      </c>
      <c r="U319" s="15"/>
      <c r="V319" s="11"/>
      <c r="W319" s="11"/>
      <c r="X319" s="16">
        <v>0</v>
      </c>
      <c r="Y319" s="16">
        <f t="shared" si="64"/>
        <v>0</v>
      </c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8">
        <f t="shared" si="65"/>
        <v>0</v>
      </c>
      <c r="AO319" s="11"/>
      <c r="AP319" s="17">
        <f t="shared" si="66"/>
        <v>0</v>
      </c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4">
        <f t="shared" si="67"/>
        <v>0</v>
      </c>
      <c r="BH319" s="11"/>
      <c r="BI319" s="17">
        <f t="shared" si="68"/>
        <v>0</v>
      </c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</row>
    <row r="320" spans="1:75" x14ac:dyDescent="0.15">
      <c r="A320" s="11">
        <v>324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0</v>
      </c>
      <c r="N320" s="12"/>
      <c r="O320" s="12"/>
      <c r="P320" s="13">
        <f t="shared" si="59"/>
        <v>0</v>
      </c>
      <c r="Q320" s="14">
        <f t="shared" si="60"/>
        <v>1900</v>
      </c>
      <c r="R320" s="14">
        <f t="shared" si="61"/>
        <v>1</v>
      </c>
      <c r="S320" s="14">
        <f t="shared" si="62"/>
        <v>0</v>
      </c>
      <c r="T320" s="11" t="str">
        <f t="shared" si="63"/>
        <v/>
      </c>
      <c r="U320" s="15"/>
      <c r="V320" s="11"/>
      <c r="W320" s="11"/>
      <c r="X320" s="16">
        <v>0</v>
      </c>
      <c r="Y320" s="16">
        <f t="shared" si="64"/>
        <v>0</v>
      </c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8">
        <f t="shared" si="65"/>
        <v>0</v>
      </c>
      <c r="AO320" s="11"/>
      <c r="AP320" s="17">
        <f t="shared" si="66"/>
        <v>0</v>
      </c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4">
        <f t="shared" si="67"/>
        <v>0</v>
      </c>
      <c r="BH320" s="11"/>
      <c r="BI320" s="17">
        <f t="shared" si="68"/>
        <v>0</v>
      </c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</row>
    <row r="321" spans="1:75" x14ac:dyDescent="0.15">
      <c r="A321" s="11">
        <v>325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v>0</v>
      </c>
      <c r="N321" s="12"/>
      <c r="O321" s="12"/>
      <c r="P321" s="13">
        <f t="shared" si="59"/>
        <v>0</v>
      </c>
      <c r="Q321" s="14">
        <f t="shared" si="60"/>
        <v>1900</v>
      </c>
      <c r="R321" s="14">
        <f t="shared" si="61"/>
        <v>1</v>
      </c>
      <c r="S321" s="14">
        <f t="shared" si="62"/>
        <v>0</v>
      </c>
      <c r="T321" s="11" t="str">
        <f t="shared" si="63"/>
        <v/>
      </c>
      <c r="U321" s="15"/>
      <c r="V321" s="11"/>
      <c r="W321" s="11"/>
      <c r="X321" s="16">
        <v>0</v>
      </c>
      <c r="Y321" s="16">
        <f t="shared" si="64"/>
        <v>0</v>
      </c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8">
        <f t="shared" si="65"/>
        <v>0</v>
      </c>
      <c r="AO321" s="11"/>
      <c r="AP321" s="17">
        <f t="shared" si="66"/>
        <v>0</v>
      </c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4">
        <f t="shared" si="67"/>
        <v>0</v>
      </c>
      <c r="BH321" s="11"/>
      <c r="BI321" s="17">
        <f t="shared" si="68"/>
        <v>0</v>
      </c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</row>
    <row r="322" spans="1:75" x14ac:dyDescent="0.15">
      <c r="A322" s="11">
        <v>326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v>0</v>
      </c>
      <c r="N322" s="12"/>
      <c r="O322" s="12"/>
      <c r="P322" s="13">
        <f t="shared" si="59"/>
        <v>0</v>
      </c>
      <c r="Q322" s="14">
        <f t="shared" si="60"/>
        <v>1900</v>
      </c>
      <c r="R322" s="14">
        <f t="shared" si="61"/>
        <v>1</v>
      </c>
      <c r="S322" s="14">
        <f t="shared" si="62"/>
        <v>0</v>
      </c>
      <c r="T322" s="11" t="str">
        <f t="shared" si="63"/>
        <v/>
      </c>
      <c r="U322" s="15"/>
      <c r="V322" s="11"/>
      <c r="W322" s="11"/>
      <c r="X322" s="16">
        <v>0</v>
      </c>
      <c r="Y322" s="16">
        <f t="shared" si="64"/>
        <v>0</v>
      </c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8">
        <f t="shared" si="65"/>
        <v>0</v>
      </c>
      <c r="AO322" s="11"/>
      <c r="AP322" s="17">
        <f t="shared" si="66"/>
        <v>0</v>
      </c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4">
        <f t="shared" si="67"/>
        <v>0</v>
      </c>
      <c r="BH322" s="11"/>
      <c r="BI322" s="17">
        <f t="shared" si="68"/>
        <v>0</v>
      </c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</row>
    <row r="323" spans="1:75" x14ac:dyDescent="0.15">
      <c r="A323" s="11">
        <v>327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>
        <v>0</v>
      </c>
      <c r="N323" s="12"/>
      <c r="O323" s="12"/>
      <c r="P323" s="13">
        <f t="shared" si="59"/>
        <v>0</v>
      </c>
      <c r="Q323" s="14">
        <f t="shared" si="60"/>
        <v>1900</v>
      </c>
      <c r="R323" s="14">
        <f t="shared" si="61"/>
        <v>1</v>
      </c>
      <c r="S323" s="14">
        <f t="shared" si="62"/>
        <v>0</v>
      </c>
      <c r="T323" s="11" t="str">
        <f t="shared" si="63"/>
        <v/>
      </c>
      <c r="U323" s="15"/>
      <c r="V323" s="11"/>
      <c r="W323" s="11"/>
      <c r="X323" s="16">
        <v>0</v>
      </c>
      <c r="Y323" s="16">
        <f t="shared" si="64"/>
        <v>0</v>
      </c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8">
        <f t="shared" si="65"/>
        <v>0</v>
      </c>
      <c r="AO323" s="11"/>
      <c r="AP323" s="17">
        <f t="shared" si="66"/>
        <v>0</v>
      </c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4">
        <f t="shared" si="67"/>
        <v>0</v>
      </c>
      <c r="BH323" s="11"/>
      <c r="BI323" s="17">
        <f t="shared" si="68"/>
        <v>0</v>
      </c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</row>
    <row r="324" spans="1:75" x14ac:dyDescent="0.15">
      <c r="A324" s="11">
        <v>328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v>0</v>
      </c>
      <c r="N324" s="12"/>
      <c r="O324" s="12"/>
      <c r="P324" s="13">
        <f t="shared" si="59"/>
        <v>0</v>
      </c>
      <c r="Q324" s="14">
        <f t="shared" si="60"/>
        <v>1900</v>
      </c>
      <c r="R324" s="14">
        <f t="shared" si="61"/>
        <v>1</v>
      </c>
      <c r="S324" s="14">
        <f t="shared" si="62"/>
        <v>0</v>
      </c>
      <c r="T324" s="11" t="str">
        <f t="shared" si="63"/>
        <v/>
      </c>
      <c r="U324" s="15"/>
      <c r="V324" s="11"/>
      <c r="W324" s="11"/>
      <c r="X324" s="16">
        <v>0</v>
      </c>
      <c r="Y324" s="16">
        <f t="shared" si="64"/>
        <v>0</v>
      </c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8">
        <f t="shared" si="65"/>
        <v>0</v>
      </c>
      <c r="AO324" s="11"/>
      <c r="AP324" s="17">
        <f t="shared" si="66"/>
        <v>0</v>
      </c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4">
        <f t="shared" si="67"/>
        <v>0</v>
      </c>
      <c r="BH324" s="11"/>
      <c r="BI324" s="17">
        <f t="shared" si="68"/>
        <v>0</v>
      </c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</row>
    <row r="325" spans="1:75" x14ac:dyDescent="0.15">
      <c r="A325" s="11">
        <v>329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>
        <v>0</v>
      </c>
      <c r="N325" s="12"/>
      <c r="O325" s="12"/>
      <c r="P325" s="13">
        <f t="shared" si="59"/>
        <v>0</v>
      </c>
      <c r="Q325" s="14">
        <f t="shared" si="60"/>
        <v>1900</v>
      </c>
      <c r="R325" s="14">
        <f t="shared" si="61"/>
        <v>1</v>
      </c>
      <c r="S325" s="14">
        <f t="shared" si="62"/>
        <v>0</v>
      </c>
      <c r="T325" s="11" t="str">
        <f t="shared" si="63"/>
        <v/>
      </c>
      <c r="U325" s="15"/>
      <c r="V325" s="11"/>
      <c r="W325" s="11"/>
      <c r="X325" s="16">
        <v>0</v>
      </c>
      <c r="Y325" s="16">
        <f t="shared" si="64"/>
        <v>0</v>
      </c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8">
        <f t="shared" si="65"/>
        <v>0</v>
      </c>
      <c r="AO325" s="11"/>
      <c r="AP325" s="17">
        <f t="shared" si="66"/>
        <v>0</v>
      </c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4">
        <f t="shared" si="67"/>
        <v>0</v>
      </c>
      <c r="BH325" s="11"/>
      <c r="BI325" s="17">
        <f t="shared" si="68"/>
        <v>0</v>
      </c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</row>
    <row r="326" spans="1:75" x14ac:dyDescent="0.15">
      <c r="A326" s="11">
        <v>330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v>0</v>
      </c>
      <c r="N326" s="12"/>
      <c r="O326" s="12"/>
      <c r="P326" s="13">
        <f t="shared" si="59"/>
        <v>0</v>
      </c>
      <c r="Q326" s="14">
        <f t="shared" si="60"/>
        <v>1900</v>
      </c>
      <c r="R326" s="14">
        <f t="shared" si="61"/>
        <v>1</v>
      </c>
      <c r="S326" s="14">
        <f t="shared" si="62"/>
        <v>0</v>
      </c>
      <c r="T326" s="11" t="str">
        <f t="shared" si="63"/>
        <v/>
      </c>
      <c r="U326" s="15"/>
      <c r="V326" s="11"/>
      <c r="W326" s="11"/>
      <c r="X326" s="16">
        <v>0</v>
      </c>
      <c r="Y326" s="16">
        <f t="shared" si="64"/>
        <v>0</v>
      </c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8">
        <f t="shared" si="65"/>
        <v>0</v>
      </c>
      <c r="AO326" s="11"/>
      <c r="AP326" s="17">
        <f t="shared" si="66"/>
        <v>0</v>
      </c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4">
        <f t="shared" si="67"/>
        <v>0</v>
      </c>
      <c r="BH326" s="11"/>
      <c r="BI326" s="17">
        <f t="shared" si="68"/>
        <v>0</v>
      </c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</row>
    <row r="327" spans="1:75" x14ac:dyDescent="0.15">
      <c r="A327" s="11">
        <v>331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>
        <v>0</v>
      </c>
      <c r="N327" s="12"/>
      <c r="O327" s="12"/>
      <c r="P327" s="13">
        <f t="shared" si="59"/>
        <v>0</v>
      </c>
      <c r="Q327" s="14">
        <f t="shared" si="60"/>
        <v>1900</v>
      </c>
      <c r="R327" s="14">
        <f t="shared" si="61"/>
        <v>1</v>
      </c>
      <c r="S327" s="14">
        <f t="shared" si="62"/>
        <v>0</v>
      </c>
      <c r="T327" s="11" t="str">
        <f t="shared" si="63"/>
        <v/>
      </c>
      <c r="U327" s="15"/>
      <c r="V327" s="11"/>
      <c r="W327" s="11"/>
      <c r="X327" s="16">
        <v>0</v>
      </c>
      <c r="Y327" s="16">
        <f t="shared" si="64"/>
        <v>0</v>
      </c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8">
        <f t="shared" si="65"/>
        <v>0</v>
      </c>
      <c r="AO327" s="11"/>
      <c r="AP327" s="17">
        <f t="shared" si="66"/>
        <v>0</v>
      </c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4">
        <f t="shared" si="67"/>
        <v>0</v>
      </c>
      <c r="BH327" s="11"/>
      <c r="BI327" s="17">
        <f t="shared" si="68"/>
        <v>0</v>
      </c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</row>
    <row r="328" spans="1:75" x14ac:dyDescent="0.15">
      <c r="A328" s="11">
        <v>332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>
        <v>0</v>
      </c>
      <c r="N328" s="12"/>
      <c r="O328" s="12"/>
      <c r="P328" s="13">
        <f t="shared" si="59"/>
        <v>0</v>
      </c>
      <c r="Q328" s="14">
        <f t="shared" si="60"/>
        <v>1900</v>
      </c>
      <c r="R328" s="14">
        <f t="shared" si="61"/>
        <v>1</v>
      </c>
      <c r="S328" s="14">
        <f t="shared" si="62"/>
        <v>0</v>
      </c>
      <c r="T328" s="11" t="str">
        <f t="shared" si="63"/>
        <v/>
      </c>
      <c r="U328" s="15"/>
      <c r="V328" s="11"/>
      <c r="W328" s="11"/>
      <c r="X328" s="16">
        <v>0</v>
      </c>
      <c r="Y328" s="16">
        <f t="shared" si="64"/>
        <v>0</v>
      </c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8">
        <f t="shared" si="65"/>
        <v>0</v>
      </c>
      <c r="AO328" s="11"/>
      <c r="AP328" s="17">
        <f t="shared" si="66"/>
        <v>0</v>
      </c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4">
        <f t="shared" si="67"/>
        <v>0</v>
      </c>
      <c r="BH328" s="11"/>
      <c r="BI328" s="17">
        <f t="shared" si="68"/>
        <v>0</v>
      </c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</row>
    <row r="329" spans="1:75" x14ac:dyDescent="0.15">
      <c r="A329" s="11">
        <v>333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>
        <v>0</v>
      </c>
      <c r="N329" s="12"/>
      <c r="O329" s="12"/>
      <c r="P329" s="13">
        <f t="shared" si="59"/>
        <v>0</v>
      </c>
      <c r="Q329" s="14">
        <f t="shared" si="60"/>
        <v>1900</v>
      </c>
      <c r="R329" s="14">
        <f t="shared" si="61"/>
        <v>1</v>
      </c>
      <c r="S329" s="14">
        <f t="shared" si="62"/>
        <v>0</v>
      </c>
      <c r="T329" s="11" t="str">
        <f t="shared" si="63"/>
        <v/>
      </c>
      <c r="U329" s="15"/>
      <c r="V329" s="11"/>
      <c r="W329" s="11"/>
      <c r="X329" s="16">
        <v>0</v>
      </c>
      <c r="Y329" s="16">
        <f t="shared" si="64"/>
        <v>0</v>
      </c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8">
        <f t="shared" si="65"/>
        <v>0</v>
      </c>
      <c r="AO329" s="11"/>
      <c r="AP329" s="17">
        <f t="shared" si="66"/>
        <v>0</v>
      </c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4">
        <f t="shared" si="67"/>
        <v>0</v>
      </c>
      <c r="BH329" s="11"/>
      <c r="BI329" s="17">
        <f t="shared" si="68"/>
        <v>0</v>
      </c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</row>
    <row r="330" spans="1:75" x14ac:dyDescent="0.15">
      <c r="A330" s="11">
        <v>334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>
        <v>0</v>
      </c>
      <c r="N330" s="12"/>
      <c r="O330" s="12"/>
      <c r="P330" s="13">
        <f t="shared" si="59"/>
        <v>0</v>
      </c>
      <c r="Q330" s="14">
        <f t="shared" si="60"/>
        <v>1900</v>
      </c>
      <c r="R330" s="14">
        <f t="shared" si="61"/>
        <v>1</v>
      </c>
      <c r="S330" s="14">
        <f t="shared" si="62"/>
        <v>0</v>
      </c>
      <c r="T330" s="11" t="str">
        <f t="shared" si="63"/>
        <v/>
      </c>
      <c r="U330" s="15"/>
      <c r="V330" s="11"/>
      <c r="W330" s="11"/>
      <c r="X330" s="16">
        <v>0</v>
      </c>
      <c r="Y330" s="16">
        <f t="shared" si="64"/>
        <v>0</v>
      </c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8">
        <f t="shared" si="65"/>
        <v>0</v>
      </c>
      <c r="AO330" s="11"/>
      <c r="AP330" s="17">
        <f t="shared" si="66"/>
        <v>0</v>
      </c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4">
        <f t="shared" si="67"/>
        <v>0</v>
      </c>
      <c r="BH330" s="11"/>
      <c r="BI330" s="17">
        <f t="shared" si="68"/>
        <v>0</v>
      </c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</row>
    <row r="331" spans="1:75" x14ac:dyDescent="0.15">
      <c r="A331" s="11">
        <v>335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>
        <v>0</v>
      </c>
      <c r="N331" s="12"/>
      <c r="O331" s="12"/>
      <c r="P331" s="13">
        <f t="shared" si="59"/>
        <v>0</v>
      </c>
      <c r="Q331" s="14">
        <f t="shared" si="60"/>
        <v>1900</v>
      </c>
      <c r="R331" s="14">
        <f t="shared" si="61"/>
        <v>1</v>
      </c>
      <c r="S331" s="14">
        <f t="shared" si="62"/>
        <v>0</v>
      </c>
      <c r="T331" s="11" t="str">
        <f t="shared" si="63"/>
        <v/>
      </c>
      <c r="U331" s="15"/>
      <c r="V331" s="11"/>
      <c r="W331" s="11"/>
      <c r="X331" s="16">
        <v>0</v>
      </c>
      <c r="Y331" s="16">
        <f t="shared" si="64"/>
        <v>0</v>
      </c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8">
        <f t="shared" si="65"/>
        <v>0</v>
      </c>
      <c r="AO331" s="11"/>
      <c r="AP331" s="17">
        <f t="shared" si="66"/>
        <v>0</v>
      </c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4">
        <f t="shared" si="67"/>
        <v>0</v>
      </c>
      <c r="BH331" s="11"/>
      <c r="BI331" s="17">
        <f t="shared" si="68"/>
        <v>0</v>
      </c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</row>
    <row r="332" spans="1:75" x14ac:dyDescent="0.15">
      <c r="A332" s="11">
        <v>336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>
        <v>0</v>
      </c>
      <c r="N332" s="12"/>
      <c r="O332" s="12"/>
      <c r="P332" s="13">
        <f t="shared" si="59"/>
        <v>0</v>
      </c>
      <c r="Q332" s="14">
        <f t="shared" si="60"/>
        <v>1900</v>
      </c>
      <c r="R332" s="14">
        <f t="shared" si="61"/>
        <v>1</v>
      </c>
      <c r="S332" s="14">
        <f t="shared" si="62"/>
        <v>0</v>
      </c>
      <c r="T332" s="11" t="str">
        <f t="shared" si="63"/>
        <v/>
      </c>
      <c r="U332" s="15"/>
      <c r="V332" s="11"/>
      <c r="W332" s="11"/>
      <c r="X332" s="16">
        <v>0</v>
      </c>
      <c r="Y332" s="16">
        <f t="shared" si="64"/>
        <v>0</v>
      </c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8">
        <f t="shared" si="65"/>
        <v>0</v>
      </c>
      <c r="AO332" s="11"/>
      <c r="AP332" s="17">
        <f t="shared" si="66"/>
        <v>0</v>
      </c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4">
        <f t="shared" si="67"/>
        <v>0</v>
      </c>
      <c r="BH332" s="11"/>
      <c r="BI332" s="17">
        <f t="shared" si="68"/>
        <v>0</v>
      </c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</row>
    <row r="333" spans="1:75" x14ac:dyDescent="0.15">
      <c r="A333" s="11">
        <v>337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>
        <v>0</v>
      </c>
      <c r="N333" s="12"/>
      <c r="O333" s="12"/>
      <c r="P333" s="13">
        <f t="shared" si="59"/>
        <v>0</v>
      </c>
      <c r="Q333" s="14">
        <f t="shared" si="60"/>
        <v>1900</v>
      </c>
      <c r="R333" s="14">
        <f t="shared" si="61"/>
        <v>1</v>
      </c>
      <c r="S333" s="14">
        <f t="shared" si="62"/>
        <v>0</v>
      </c>
      <c r="T333" s="11" t="str">
        <f t="shared" si="63"/>
        <v/>
      </c>
      <c r="U333" s="15"/>
      <c r="V333" s="11"/>
      <c r="W333" s="11"/>
      <c r="X333" s="16">
        <v>0</v>
      </c>
      <c r="Y333" s="16">
        <f t="shared" si="64"/>
        <v>0</v>
      </c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8">
        <f t="shared" si="65"/>
        <v>0</v>
      </c>
      <c r="AO333" s="11"/>
      <c r="AP333" s="17">
        <f t="shared" si="66"/>
        <v>0</v>
      </c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4">
        <f t="shared" si="67"/>
        <v>0</v>
      </c>
      <c r="BH333" s="11"/>
      <c r="BI333" s="17">
        <f t="shared" si="68"/>
        <v>0</v>
      </c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</row>
    <row r="334" spans="1:75" x14ac:dyDescent="0.15">
      <c r="A334" s="11">
        <v>338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>
        <v>0</v>
      </c>
      <c r="N334" s="12"/>
      <c r="O334" s="12"/>
      <c r="P334" s="13">
        <f t="shared" si="59"/>
        <v>0</v>
      </c>
      <c r="Q334" s="14">
        <f t="shared" si="60"/>
        <v>1900</v>
      </c>
      <c r="R334" s="14">
        <f t="shared" si="61"/>
        <v>1</v>
      </c>
      <c r="S334" s="14">
        <f t="shared" si="62"/>
        <v>0</v>
      </c>
      <c r="T334" s="11" t="str">
        <f t="shared" si="63"/>
        <v/>
      </c>
      <c r="U334" s="15"/>
      <c r="V334" s="11"/>
      <c r="W334" s="11"/>
      <c r="X334" s="16">
        <v>0</v>
      </c>
      <c r="Y334" s="16">
        <f t="shared" si="64"/>
        <v>0</v>
      </c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8">
        <f t="shared" si="65"/>
        <v>0</v>
      </c>
      <c r="AO334" s="11"/>
      <c r="AP334" s="17">
        <f t="shared" si="66"/>
        <v>0</v>
      </c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4">
        <f t="shared" si="67"/>
        <v>0</v>
      </c>
      <c r="BH334" s="11"/>
      <c r="BI334" s="17">
        <f t="shared" si="68"/>
        <v>0</v>
      </c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</row>
    <row r="335" spans="1:75" x14ac:dyDescent="0.15">
      <c r="A335" s="11">
        <v>339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>
        <v>0</v>
      </c>
      <c r="N335" s="12"/>
      <c r="O335" s="12"/>
      <c r="P335" s="13">
        <f t="shared" si="59"/>
        <v>0</v>
      </c>
      <c r="Q335" s="14">
        <f t="shared" si="60"/>
        <v>1900</v>
      </c>
      <c r="R335" s="14">
        <f t="shared" si="61"/>
        <v>1</v>
      </c>
      <c r="S335" s="14">
        <f t="shared" si="62"/>
        <v>0</v>
      </c>
      <c r="T335" s="11" t="str">
        <f t="shared" si="63"/>
        <v/>
      </c>
      <c r="U335" s="15"/>
      <c r="V335" s="11"/>
      <c r="W335" s="11"/>
      <c r="X335" s="16">
        <v>0</v>
      </c>
      <c r="Y335" s="16">
        <f t="shared" si="64"/>
        <v>0</v>
      </c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8">
        <f t="shared" si="65"/>
        <v>0</v>
      </c>
      <c r="AO335" s="11"/>
      <c r="AP335" s="17">
        <f t="shared" si="66"/>
        <v>0</v>
      </c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4">
        <f t="shared" si="67"/>
        <v>0</v>
      </c>
      <c r="BH335" s="11"/>
      <c r="BI335" s="17">
        <f t="shared" si="68"/>
        <v>0</v>
      </c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</row>
    <row r="336" spans="1:75" x14ac:dyDescent="0.15">
      <c r="A336" s="11">
        <v>340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>
        <v>0</v>
      </c>
      <c r="N336" s="12"/>
      <c r="O336" s="12"/>
      <c r="P336" s="13">
        <f t="shared" si="59"/>
        <v>0</v>
      </c>
      <c r="Q336" s="14">
        <f t="shared" si="60"/>
        <v>1900</v>
      </c>
      <c r="R336" s="14">
        <f t="shared" si="61"/>
        <v>1</v>
      </c>
      <c r="S336" s="14">
        <f t="shared" si="62"/>
        <v>0</v>
      </c>
      <c r="T336" s="11" t="str">
        <f t="shared" si="63"/>
        <v/>
      </c>
      <c r="U336" s="15"/>
      <c r="V336" s="11"/>
      <c r="W336" s="11"/>
      <c r="X336" s="16">
        <v>0</v>
      </c>
      <c r="Y336" s="16">
        <f t="shared" si="64"/>
        <v>0</v>
      </c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8">
        <f t="shared" si="65"/>
        <v>0</v>
      </c>
      <c r="AO336" s="11"/>
      <c r="AP336" s="17">
        <f t="shared" si="66"/>
        <v>0</v>
      </c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4">
        <f t="shared" si="67"/>
        <v>0</v>
      </c>
      <c r="BH336" s="11"/>
      <c r="BI336" s="17">
        <f t="shared" si="68"/>
        <v>0</v>
      </c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</row>
    <row r="337" spans="1:826 1050:1850 2074:2874 3098:3898 4122:4922 5146:5946 6170:6970 7194:7994 8218:9018 9242:10042 10266:11066 11290:12090 12314:13114 13338:14138 14362:15162 15386:16186" x14ac:dyDescent="0.15">
      <c r="A337" s="11">
        <v>341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>
        <v>0</v>
      </c>
      <c r="N337" s="12"/>
      <c r="O337" s="12"/>
      <c r="P337" s="13">
        <f t="shared" si="59"/>
        <v>0</v>
      </c>
      <c r="Q337" s="14">
        <f t="shared" si="60"/>
        <v>1900</v>
      </c>
      <c r="R337" s="14">
        <f t="shared" si="61"/>
        <v>1</v>
      </c>
      <c r="S337" s="14">
        <f t="shared" si="62"/>
        <v>0</v>
      </c>
      <c r="T337" s="11" t="str">
        <f t="shared" si="63"/>
        <v/>
      </c>
      <c r="U337" s="15"/>
      <c r="V337" s="11"/>
      <c r="W337" s="11"/>
      <c r="X337" s="16">
        <v>0</v>
      </c>
      <c r="Y337" s="16">
        <f t="shared" si="64"/>
        <v>0</v>
      </c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8">
        <f t="shared" si="65"/>
        <v>0</v>
      </c>
      <c r="AO337" s="11"/>
      <c r="AP337" s="17">
        <f t="shared" si="66"/>
        <v>0</v>
      </c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4">
        <f t="shared" si="67"/>
        <v>0</v>
      </c>
      <c r="BH337" s="11"/>
      <c r="BI337" s="17">
        <f t="shared" si="68"/>
        <v>0</v>
      </c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</row>
    <row r="338" spans="1:826 1050:1850 2074:2874 3098:3898 4122:4922 5146:5946 6170:6970 7194:7994 8218:9018 9242:10042 10266:11066 11290:12090 12314:13114 13338:14138 14362:15162 15386:16186" x14ac:dyDescent="0.15">
      <c r="A338" s="11">
        <v>342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>
        <v>0</v>
      </c>
      <c r="N338" s="12"/>
      <c r="O338" s="12"/>
      <c r="P338" s="13">
        <f t="shared" si="59"/>
        <v>0</v>
      </c>
      <c r="Q338" s="14">
        <f t="shared" si="60"/>
        <v>1900</v>
      </c>
      <c r="R338" s="14">
        <f t="shared" si="61"/>
        <v>1</v>
      </c>
      <c r="S338" s="14">
        <f t="shared" si="62"/>
        <v>0</v>
      </c>
      <c r="T338" s="11" t="str">
        <f t="shared" si="63"/>
        <v/>
      </c>
      <c r="U338" s="15"/>
      <c r="V338" s="11"/>
      <c r="W338" s="11"/>
      <c r="X338" s="16">
        <v>0</v>
      </c>
      <c r="Y338" s="16">
        <f t="shared" si="64"/>
        <v>0</v>
      </c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8">
        <f t="shared" si="65"/>
        <v>0</v>
      </c>
      <c r="AO338" s="11"/>
      <c r="AP338" s="17">
        <f t="shared" si="66"/>
        <v>0</v>
      </c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4">
        <f t="shared" si="67"/>
        <v>0</v>
      </c>
      <c r="BH338" s="11"/>
      <c r="BI338" s="17">
        <f t="shared" si="68"/>
        <v>0</v>
      </c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</row>
    <row r="339" spans="1:826 1050:1850 2074:2874 3098:3898 4122:4922 5146:5946 6170:6970 7194:7994 8218:9018 9242:10042 10266:11066 11290:12090 12314:13114 13338:14138 14362:15162 15386:16186" x14ac:dyDescent="0.15">
      <c r="A339" s="11">
        <v>343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>
        <v>0</v>
      </c>
      <c r="N339" s="12"/>
      <c r="O339" s="12"/>
      <c r="P339" s="13">
        <f t="shared" si="59"/>
        <v>0</v>
      </c>
      <c r="Q339" s="14">
        <f t="shared" si="60"/>
        <v>1900</v>
      </c>
      <c r="R339" s="14">
        <f t="shared" si="61"/>
        <v>1</v>
      </c>
      <c r="S339" s="14">
        <f t="shared" si="62"/>
        <v>0</v>
      </c>
      <c r="T339" s="11" t="str">
        <f t="shared" si="63"/>
        <v/>
      </c>
      <c r="U339" s="15"/>
      <c r="V339" s="11"/>
      <c r="W339" s="11"/>
      <c r="X339" s="16">
        <v>0</v>
      </c>
      <c r="Y339" s="16">
        <f t="shared" si="64"/>
        <v>0</v>
      </c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8">
        <f t="shared" si="65"/>
        <v>0</v>
      </c>
      <c r="AO339" s="11"/>
      <c r="AP339" s="17">
        <f t="shared" si="66"/>
        <v>0</v>
      </c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4">
        <f t="shared" si="67"/>
        <v>0</v>
      </c>
      <c r="BH339" s="11"/>
      <c r="BI339" s="17">
        <f t="shared" si="68"/>
        <v>0</v>
      </c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</row>
    <row r="340" spans="1:826 1050:1850 2074:2874 3098:3898 4122:4922 5146:5946 6170:6970 7194:7994 8218:9018 9242:10042 10266:11066 11290:12090 12314:13114 13338:14138 14362:15162 15386:16186" x14ac:dyDescent="0.15">
      <c r="A340" s="11">
        <v>344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>
        <v>0</v>
      </c>
      <c r="N340" s="12"/>
      <c r="O340" s="12"/>
      <c r="P340" s="13">
        <f t="shared" si="59"/>
        <v>0</v>
      </c>
      <c r="Q340" s="14">
        <f t="shared" si="60"/>
        <v>1900</v>
      </c>
      <c r="R340" s="14">
        <f t="shared" si="61"/>
        <v>1</v>
      </c>
      <c r="S340" s="14">
        <f t="shared" si="62"/>
        <v>0</v>
      </c>
      <c r="T340" s="11" t="str">
        <f t="shared" si="63"/>
        <v/>
      </c>
      <c r="U340" s="15"/>
      <c r="V340" s="11"/>
      <c r="W340" s="11"/>
      <c r="X340" s="16">
        <v>0</v>
      </c>
      <c r="Y340" s="16">
        <f t="shared" si="64"/>
        <v>0</v>
      </c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8">
        <f t="shared" si="65"/>
        <v>0</v>
      </c>
      <c r="AO340" s="11"/>
      <c r="AP340" s="17">
        <f t="shared" si="66"/>
        <v>0</v>
      </c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4">
        <f t="shared" si="67"/>
        <v>0</v>
      </c>
      <c r="BH340" s="11"/>
      <c r="BI340" s="17">
        <f t="shared" si="68"/>
        <v>0</v>
      </c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</row>
    <row r="341" spans="1:826 1050:1850 2074:2874 3098:3898 4122:4922 5146:5946 6170:6970 7194:7994 8218:9018 9242:10042 10266:11066 11290:12090 12314:13114 13338:14138 14362:15162 15386:16186" x14ac:dyDescent="0.15">
      <c r="A341" s="11">
        <v>345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>
        <v>0</v>
      </c>
      <c r="N341" s="12"/>
      <c r="O341" s="12"/>
      <c r="P341" s="13">
        <f t="shared" si="59"/>
        <v>0</v>
      </c>
      <c r="Q341" s="14">
        <f t="shared" si="60"/>
        <v>1900</v>
      </c>
      <c r="R341" s="14">
        <f t="shared" si="61"/>
        <v>1</v>
      </c>
      <c r="S341" s="14">
        <f t="shared" si="62"/>
        <v>0</v>
      </c>
      <c r="T341" s="11" t="str">
        <f t="shared" si="63"/>
        <v/>
      </c>
      <c r="U341" s="15"/>
      <c r="V341" s="11"/>
      <c r="W341" s="11"/>
      <c r="X341" s="16">
        <v>0</v>
      </c>
      <c r="Y341" s="16">
        <f t="shared" si="64"/>
        <v>0</v>
      </c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8">
        <f t="shared" si="65"/>
        <v>0</v>
      </c>
      <c r="AO341" s="11"/>
      <c r="AP341" s="17">
        <f t="shared" si="66"/>
        <v>0</v>
      </c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4">
        <f t="shared" si="67"/>
        <v>0</v>
      </c>
      <c r="BH341" s="11"/>
      <c r="BI341" s="17">
        <f t="shared" si="68"/>
        <v>0</v>
      </c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</row>
    <row r="342" spans="1:826 1050:1850 2074:2874 3098:3898 4122:4922 5146:5946 6170:6970 7194:7994 8218:9018 9242:10042 10266:11066 11290:12090 12314:13114 13338:14138 14362:15162 15386:16186" x14ac:dyDescent="0.15">
      <c r="A342" s="11">
        <v>346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>
        <v>0</v>
      </c>
      <c r="N342" s="12"/>
      <c r="O342" s="12"/>
      <c r="P342" s="13">
        <f t="shared" si="59"/>
        <v>0</v>
      </c>
      <c r="Q342" s="14">
        <f t="shared" si="60"/>
        <v>1900</v>
      </c>
      <c r="R342" s="14">
        <f t="shared" si="61"/>
        <v>1</v>
      </c>
      <c r="S342" s="14">
        <f t="shared" si="62"/>
        <v>0</v>
      </c>
      <c r="T342" s="11" t="str">
        <f t="shared" si="63"/>
        <v/>
      </c>
      <c r="U342" s="15"/>
      <c r="V342" s="11"/>
      <c r="W342" s="11"/>
      <c r="X342" s="16">
        <v>0</v>
      </c>
      <c r="Y342" s="16">
        <f t="shared" si="64"/>
        <v>0</v>
      </c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8">
        <f t="shared" si="65"/>
        <v>0</v>
      </c>
      <c r="AO342" s="11"/>
      <c r="AP342" s="17">
        <f t="shared" si="66"/>
        <v>0</v>
      </c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4">
        <f t="shared" si="67"/>
        <v>0</v>
      </c>
      <c r="BH342" s="11"/>
      <c r="BI342" s="17">
        <f t="shared" si="68"/>
        <v>0</v>
      </c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</row>
    <row r="343" spans="1:826 1050:1850 2074:2874 3098:3898 4122:4922 5146:5946 6170:6970 7194:7994 8218:9018 9242:10042 10266:11066 11290:12090 12314:13114 13338:14138 14362:15162 15386:16186" x14ac:dyDescent="0.15">
      <c r="A343" s="11">
        <v>347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>
        <v>0</v>
      </c>
      <c r="N343" s="12"/>
      <c r="O343" s="12"/>
      <c r="P343" s="13">
        <f t="shared" si="59"/>
        <v>0</v>
      </c>
      <c r="Q343" s="14">
        <f t="shared" si="60"/>
        <v>1900</v>
      </c>
      <c r="R343" s="14">
        <f t="shared" si="61"/>
        <v>1</v>
      </c>
      <c r="S343" s="14">
        <f t="shared" si="62"/>
        <v>0</v>
      </c>
      <c r="T343" s="11" t="str">
        <f t="shared" si="63"/>
        <v/>
      </c>
      <c r="U343" s="15"/>
      <c r="V343" s="11"/>
      <c r="W343" s="11"/>
      <c r="X343" s="16">
        <v>0</v>
      </c>
      <c r="Y343" s="16">
        <f t="shared" si="64"/>
        <v>0</v>
      </c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8">
        <f t="shared" si="65"/>
        <v>0</v>
      </c>
      <c r="AO343" s="11"/>
      <c r="AP343" s="17">
        <f t="shared" si="66"/>
        <v>0</v>
      </c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4">
        <f t="shared" si="67"/>
        <v>0</v>
      </c>
      <c r="BH343" s="11"/>
      <c r="BI343" s="17">
        <f t="shared" si="68"/>
        <v>0</v>
      </c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</row>
    <row r="344" spans="1:826 1050:1850 2074:2874 3098:3898 4122:4922 5146:5946 6170:6970 7194:7994 8218:9018 9242:10042 10266:11066 11290:12090 12314:13114 13338:14138 14362:15162 15386:16186" x14ac:dyDescent="0.15">
      <c r="A344" s="11">
        <v>348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>
        <v>0</v>
      </c>
      <c r="N344" s="12"/>
      <c r="O344" s="12"/>
      <c r="P344" s="13">
        <f t="shared" si="59"/>
        <v>0</v>
      </c>
      <c r="Q344" s="14">
        <f t="shared" si="60"/>
        <v>1900</v>
      </c>
      <c r="R344" s="14">
        <f t="shared" si="61"/>
        <v>1</v>
      </c>
      <c r="S344" s="14">
        <f t="shared" si="62"/>
        <v>0</v>
      </c>
      <c r="T344" s="11" t="str">
        <f t="shared" si="63"/>
        <v/>
      </c>
      <c r="U344" s="15"/>
      <c r="V344" s="11"/>
      <c r="W344" s="11"/>
      <c r="X344" s="16">
        <v>0</v>
      </c>
      <c r="Y344" s="16">
        <f t="shared" si="64"/>
        <v>0</v>
      </c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8">
        <f t="shared" si="65"/>
        <v>0</v>
      </c>
      <c r="AO344" s="11"/>
      <c r="AP344" s="17">
        <f t="shared" si="66"/>
        <v>0</v>
      </c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4">
        <f t="shared" si="67"/>
        <v>0</v>
      </c>
      <c r="BH344" s="11"/>
      <c r="BI344" s="17">
        <f t="shared" si="68"/>
        <v>0</v>
      </c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</row>
    <row r="345" spans="1:826 1050:1850 2074:2874 3098:3898 4122:4922 5146:5946 6170:6970 7194:7994 8218:9018 9242:10042 10266:11066 11290:12090 12314:13114 13338:14138 14362:15162 15386:16186" x14ac:dyDescent="0.15">
      <c r="A345" s="11">
        <v>349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>
        <v>0</v>
      </c>
      <c r="N345" s="12"/>
      <c r="O345" s="12"/>
      <c r="P345" s="13">
        <f t="shared" si="59"/>
        <v>0</v>
      </c>
      <c r="Q345" s="14">
        <f t="shared" si="60"/>
        <v>1900</v>
      </c>
      <c r="R345" s="14">
        <f t="shared" si="61"/>
        <v>1</v>
      </c>
      <c r="S345" s="14">
        <f t="shared" si="62"/>
        <v>0</v>
      </c>
      <c r="T345" s="11" t="str">
        <f t="shared" si="63"/>
        <v/>
      </c>
      <c r="U345" s="15"/>
      <c r="V345" s="11"/>
      <c r="W345" s="11"/>
      <c r="X345" s="16">
        <v>0</v>
      </c>
      <c r="Y345" s="16">
        <f t="shared" si="64"/>
        <v>0</v>
      </c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8">
        <f t="shared" si="65"/>
        <v>0</v>
      </c>
      <c r="AO345" s="11"/>
      <c r="AP345" s="17">
        <f t="shared" si="66"/>
        <v>0</v>
      </c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4">
        <f t="shared" si="67"/>
        <v>0</v>
      </c>
      <c r="BH345" s="11"/>
      <c r="BI345" s="17">
        <f t="shared" si="68"/>
        <v>0</v>
      </c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</row>
    <row r="346" spans="1:826 1050:1850 2074:2874 3098:3898 4122:4922 5146:5946 6170:6970 7194:7994 8218:9018 9242:10042 10266:11066 11290:12090 12314:13114 13338:14138 14362:15162 15386:16186" x14ac:dyDescent="0.15">
      <c r="A346" s="11">
        <v>350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>
        <v>0</v>
      </c>
      <c r="N346" s="12"/>
      <c r="O346" s="12"/>
      <c r="P346" s="13">
        <f t="shared" si="59"/>
        <v>0</v>
      </c>
      <c r="Q346" s="14">
        <f t="shared" si="60"/>
        <v>1900</v>
      </c>
      <c r="R346" s="14">
        <f t="shared" si="61"/>
        <v>1</v>
      </c>
      <c r="S346" s="14">
        <f t="shared" si="62"/>
        <v>0</v>
      </c>
      <c r="T346" s="11" t="str">
        <f t="shared" si="63"/>
        <v/>
      </c>
      <c r="U346" s="15"/>
      <c r="V346" s="11"/>
      <c r="W346" s="11"/>
      <c r="X346" s="16">
        <v>0</v>
      </c>
      <c r="Y346" s="16">
        <f t="shared" si="64"/>
        <v>0</v>
      </c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8">
        <f t="shared" si="65"/>
        <v>0</v>
      </c>
      <c r="AO346" s="11"/>
      <c r="AP346" s="17">
        <f t="shared" si="66"/>
        <v>0</v>
      </c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4">
        <f t="shared" si="67"/>
        <v>0</v>
      </c>
      <c r="BH346" s="11"/>
      <c r="BI346" s="17">
        <f t="shared" si="68"/>
        <v>0</v>
      </c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</row>
    <row r="347" spans="1:826 1050:1850 2074:2874 3098:3898 4122:4922 5146:5946 6170:6970 7194:7994 8218:9018 9242:10042 10266:11066 11290:12090 12314:13114 13338:14138 14362:15162 15386:16186" x14ac:dyDescent="0.15">
      <c r="A347" s="11">
        <v>351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>
        <v>0</v>
      </c>
      <c r="N347" s="12"/>
      <c r="O347" s="12"/>
      <c r="P347" s="13">
        <f t="shared" si="59"/>
        <v>0</v>
      </c>
      <c r="Q347" s="14">
        <f t="shared" si="60"/>
        <v>1900</v>
      </c>
      <c r="R347" s="14">
        <f t="shared" si="61"/>
        <v>1</v>
      </c>
      <c r="S347" s="14">
        <f t="shared" si="62"/>
        <v>0</v>
      </c>
      <c r="T347" s="11" t="str">
        <f t="shared" si="63"/>
        <v/>
      </c>
      <c r="U347" s="15"/>
      <c r="V347" s="11"/>
      <c r="W347" s="11"/>
      <c r="X347" s="16">
        <v>0</v>
      </c>
      <c r="Y347" s="16">
        <f t="shared" si="64"/>
        <v>0</v>
      </c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8">
        <f t="shared" si="65"/>
        <v>0</v>
      </c>
      <c r="AO347" s="11"/>
      <c r="AP347" s="17">
        <f t="shared" si="66"/>
        <v>0</v>
      </c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4">
        <f t="shared" si="67"/>
        <v>0</v>
      </c>
      <c r="BH347" s="11"/>
      <c r="BI347" s="17">
        <f t="shared" si="68"/>
        <v>0</v>
      </c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</row>
    <row r="348" spans="1:826 1050:1850 2074:2874 3098:3898 4122:4922 5146:5946 6170:6970 7194:7994 8218:9018 9242:10042 10266:11066 11290:12090 12314:13114 13338:14138 14362:15162 15386:16186" x14ac:dyDescent="0.15">
      <c r="A348" s="11">
        <v>352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>
        <v>0</v>
      </c>
      <c r="N348" s="12"/>
      <c r="O348" s="12"/>
      <c r="P348" s="13">
        <f t="shared" si="59"/>
        <v>0</v>
      </c>
      <c r="Q348" s="14">
        <f t="shared" si="60"/>
        <v>1900</v>
      </c>
      <c r="R348" s="14">
        <f t="shared" si="61"/>
        <v>1</v>
      </c>
      <c r="S348" s="14">
        <f t="shared" si="62"/>
        <v>0</v>
      </c>
      <c r="T348" s="11" t="str">
        <f t="shared" si="63"/>
        <v/>
      </c>
      <c r="U348" s="15"/>
      <c r="V348" s="11"/>
      <c r="W348" s="11"/>
      <c r="X348" s="16">
        <v>0</v>
      </c>
      <c r="Y348" s="16">
        <f t="shared" si="64"/>
        <v>0</v>
      </c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8">
        <f t="shared" si="65"/>
        <v>0</v>
      </c>
      <c r="AO348" s="11"/>
      <c r="AP348" s="17">
        <f t="shared" si="66"/>
        <v>0</v>
      </c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4">
        <f t="shared" si="67"/>
        <v>0</v>
      </c>
      <c r="BH348" s="11"/>
      <c r="BI348" s="17">
        <f t="shared" si="68"/>
        <v>0</v>
      </c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</row>
    <row r="349" spans="1:826 1050:1850 2074:2874 3098:3898 4122:4922 5146:5946 6170:6970 7194:7994 8218:9018 9242:10042 10266:11066 11290:12090 12314:13114 13338:14138 14362:15162 15386:16186" x14ac:dyDescent="0.15">
      <c r="A349" s="11">
        <v>356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>
        <v>0</v>
      </c>
      <c r="N349" s="12"/>
      <c r="O349" s="12"/>
      <c r="P349" s="13">
        <f t="shared" si="59"/>
        <v>0</v>
      </c>
      <c r="Q349" s="14">
        <f t="shared" si="60"/>
        <v>1900</v>
      </c>
      <c r="R349" s="14">
        <f t="shared" si="61"/>
        <v>1</v>
      </c>
      <c r="S349" s="14">
        <f t="shared" si="62"/>
        <v>0</v>
      </c>
      <c r="T349" s="11" t="str">
        <f t="shared" si="63"/>
        <v/>
      </c>
      <c r="U349" s="15"/>
      <c r="V349" s="11"/>
      <c r="W349" s="11"/>
      <c r="X349" s="16">
        <v>0</v>
      </c>
      <c r="Y349" s="16">
        <f t="shared" si="64"/>
        <v>0</v>
      </c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8">
        <f t="shared" si="65"/>
        <v>0</v>
      </c>
      <c r="AO349" s="11"/>
      <c r="AP349" s="17">
        <f t="shared" si="66"/>
        <v>0</v>
      </c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4">
        <f t="shared" si="67"/>
        <v>0</v>
      </c>
      <c r="BH349" s="11"/>
      <c r="BI349" s="17">
        <f t="shared" si="68"/>
        <v>0</v>
      </c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</row>
    <row r="350" spans="1:826 1050:1850 2074:2874 3098:3898 4122:4922 5146:5946 6170:6970 7194:7994 8218:9018 9242:10042 10266:11066 11290:12090 12314:13114 13338:14138 14362:15162 15386:16186" s="57" customFormat="1" x14ac:dyDescent="0.15">
      <c r="A350" s="52">
        <v>357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>
        <v>0</v>
      </c>
      <c r="N350" s="53"/>
      <c r="O350" s="53"/>
      <c r="P350" s="53">
        <f t="shared" si="59"/>
        <v>0</v>
      </c>
      <c r="Q350" s="52">
        <f t="shared" si="60"/>
        <v>1900</v>
      </c>
      <c r="R350" s="52">
        <f t="shared" si="61"/>
        <v>1</v>
      </c>
      <c r="S350" s="52">
        <f t="shared" si="62"/>
        <v>0</v>
      </c>
      <c r="T350" s="52" t="str">
        <f t="shared" si="63"/>
        <v/>
      </c>
      <c r="U350" s="54"/>
      <c r="V350" s="52"/>
      <c r="W350" s="52"/>
      <c r="X350" s="54">
        <v>0</v>
      </c>
      <c r="Y350" s="54">
        <f t="shared" si="64"/>
        <v>0</v>
      </c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5">
        <f t="shared" si="65"/>
        <v>0</v>
      </c>
      <c r="AO350" s="52"/>
      <c r="AP350" s="56">
        <f t="shared" si="66"/>
        <v>0</v>
      </c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>
        <f t="shared" si="67"/>
        <v>0</v>
      </c>
      <c r="BH350" s="52"/>
      <c r="BI350" s="56">
        <f t="shared" si="68"/>
        <v>0</v>
      </c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JV350" s="58"/>
      <c r="JW350" s="58"/>
      <c r="JX350" s="58"/>
      <c r="JY350" s="58"/>
      <c r="JZ350" s="58"/>
      <c r="KA350" s="58"/>
      <c r="KB350" s="58"/>
      <c r="KC350" s="58"/>
      <c r="KD350" s="58"/>
      <c r="KE350" s="58"/>
      <c r="KF350" s="58"/>
      <c r="KG350" s="58"/>
      <c r="KH350" s="58"/>
      <c r="KI350" s="58"/>
      <c r="KM350" s="58"/>
      <c r="KN350" s="58"/>
      <c r="KO350" s="58"/>
      <c r="KP350" s="58"/>
      <c r="KQ350" s="58"/>
      <c r="KR350" s="58"/>
      <c r="KS350" s="58"/>
      <c r="KT350" s="58"/>
      <c r="KU350" s="58"/>
      <c r="KV350" s="58"/>
      <c r="KW350" s="58"/>
      <c r="KX350" s="58"/>
      <c r="KY350" s="58"/>
      <c r="KZ350" s="58"/>
      <c r="LA350" s="58"/>
      <c r="LB350" s="58"/>
      <c r="TR350" s="58"/>
      <c r="TS350" s="58"/>
      <c r="TT350" s="58"/>
      <c r="TU350" s="58"/>
      <c r="TV350" s="58"/>
      <c r="TW350" s="58"/>
      <c r="TX350" s="58"/>
      <c r="TY350" s="58"/>
      <c r="TZ350" s="58"/>
      <c r="UA350" s="58"/>
      <c r="UB350" s="58"/>
      <c r="UC350" s="58"/>
      <c r="UD350" s="58"/>
      <c r="UE350" s="58"/>
      <c r="UI350" s="58"/>
      <c r="UJ350" s="58"/>
      <c r="UK350" s="58"/>
      <c r="UL350" s="58"/>
      <c r="UM350" s="58"/>
      <c r="UN350" s="58"/>
      <c r="UO350" s="58"/>
      <c r="UP350" s="58"/>
      <c r="UQ350" s="58"/>
      <c r="UR350" s="58"/>
      <c r="US350" s="58"/>
      <c r="UT350" s="58"/>
      <c r="UU350" s="58"/>
      <c r="UV350" s="58"/>
      <c r="UW350" s="58"/>
      <c r="UX350" s="58"/>
      <c r="ADN350" s="58"/>
      <c r="ADO350" s="58"/>
      <c r="ADP350" s="58"/>
      <c r="ADQ350" s="58"/>
      <c r="ADR350" s="58"/>
      <c r="ADS350" s="58"/>
      <c r="ADT350" s="58"/>
      <c r="ADU350" s="58"/>
      <c r="ADV350" s="58"/>
      <c r="ADW350" s="58"/>
      <c r="ADX350" s="58"/>
      <c r="ADY350" s="58"/>
      <c r="ADZ350" s="58"/>
      <c r="AEA350" s="58"/>
      <c r="AEE350" s="58"/>
      <c r="AEF350" s="58"/>
      <c r="AEG350" s="58"/>
      <c r="AEH350" s="58"/>
      <c r="AEI350" s="58"/>
      <c r="AEJ350" s="58"/>
      <c r="AEK350" s="58"/>
      <c r="AEL350" s="58"/>
      <c r="AEM350" s="58"/>
      <c r="AEN350" s="58"/>
      <c r="AEO350" s="58"/>
      <c r="AEP350" s="58"/>
      <c r="AEQ350" s="58"/>
      <c r="AER350" s="58"/>
      <c r="AES350" s="58"/>
      <c r="AET350" s="58"/>
      <c r="ANJ350" s="58"/>
      <c r="ANK350" s="58"/>
      <c r="ANL350" s="58"/>
      <c r="ANM350" s="58"/>
      <c r="ANN350" s="58"/>
      <c r="ANO350" s="58"/>
      <c r="ANP350" s="58"/>
      <c r="ANQ350" s="58"/>
      <c r="ANR350" s="58"/>
      <c r="ANS350" s="58"/>
      <c r="ANT350" s="58"/>
      <c r="ANU350" s="58"/>
      <c r="ANV350" s="58"/>
      <c r="ANW350" s="58"/>
      <c r="AOA350" s="58"/>
      <c r="AOB350" s="58"/>
      <c r="AOC350" s="58"/>
      <c r="AOD350" s="58"/>
      <c r="AOE350" s="58"/>
      <c r="AOF350" s="58"/>
      <c r="AOG350" s="58"/>
      <c r="AOH350" s="58"/>
      <c r="AOI350" s="58"/>
      <c r="AOJ350" s="58"/>
      <c r="AOK350" s="58"/>
      <c r="AOL350" s="58"/>
      <c r="AOM350" s="58"/>
      <c r="AON350" s="58"/>
      <c r="AOO350" s="58"/>
      <c r="AOP350" s="58"/>
      <c r="AXF350" s="58"/>
      <c r="AXG350" s="58"/>
      <c r="AXH350" s="58"/>
      <c r="AXI350" s="58"/>
      <c r="AXJ350" s="58"/>
      <c r="AXK350" s="58"/>
      <c r="AXL350" s="58"/>
      <c r="AXM350" s="58"/>
      <c r="AXN350" s="58"/>
      <c r="AXO350" s="58"/>
      <c r="AXP350" s="58"/>
      <c r="AXQ350" s="58"/>
      <c r="AXR350" s="58"/>
      <c r="AXS350" s="58"/>
      <c r="AXW350" s="58"/>
      <c r="AXX350" s="58"/>
      <c r="AXY350" s="58"/>
      <c r="AXZ350" s="58"/>
      <c r="AYA350" s="58"/>
      <c r="AYB350" s="58"/>
      <c r="AYC350" s="58"/>
      <c r="AYD350" s="58"/>
      <c r="AYE350" s="58"/>
      <c r="AYF350" s="58"/>
      <c r="AYG350" s="58"/>
      <c r="AYH350" s="58"/>
      <c r="AYI350" s="58"/>
      <c r="AYJ350" s="58"/>
      <c r="AYK350" s="58"/>
      <c r="AYL350" s="58"/>
      <c r="BHB350" s="58"/>
      <c r="BHC350" s="58"/>
      <c r="BHD350" s="58"/>
      <c r="BHE350" s="58"/>
      <c r="BHF350" s="58"/>
      <c r="BHG350" s="58"/>
      <c r="BHH350" s="58"/>
      <c r="BHI350" s="58"/>
      <c r="BHJ350" s="58"/>
      <c r="BHK350" s="58"/>
      <c r="BHL350" s="58"/>
      <c r="BHM350" s="58"/>
      <c r="BHN350" s="58"/>
      <c r="BHO350" s="58"/>
      <c r="BHS350" s="58"/>
      <c r="BHT350" s="58"/>
      <c r="BHU350" s="58"/>
      <c r="BHV350" s="58"/>
      <c r="BHW350" s="58"/>
      <c r="BHX350" s="58"/>
      <c r="BHY350" s="58"/>
      <c r="BHZ350" s="58"/>
      <c r="BIA350" s="58"/>
      <c r="BIB350" s="58"/>
      <c r="BIC350" s="58"/>
      <c r="BID350" s="58"/>
      <c r="BIE350" s="58"/>
      <c r="BIF350" s="58"/>
      <c r="BIG350" s="58"/>
      <c r="BIH350" s="58"/>
      <c r="BQX350" s="58"/>
      <c r="BQY350" s="58"/>
      <c r="BQZ350" s="58"/>
      <c r="BRA350" s="58"/>
      <c r="BRB350" s="58"/>
      <c r="BRC350" s="58"/>
      <c r="BRD350" s="58"/>
      <c r="BRE350" s="58"/>
      <c r="BRF350" s="58"/>
      <c r="BRG350" s="58"/>
      <c r="BRH350" s="58"/>
      <c r="BRI350" s="58"/>
      <c r="BRJ350" s="58"/>
      <c r="BRK350" s="58"/>
      <c r="BRO350" s="58"/>
      <c r="BRP350" s="58"/>
      <c r="BRQ350" s="58"/>
      <c r="BRR350" s="58"/>
      <c r="BRS350" s="58"/>
      <c r="BRT350" s="58"/>
      <c r="BRU350" s="58"/>
      <c r="BRV350" s="58"/>
      <c r="BRW350" s="58"/>
      <c r="BRX350" s="58"/>
      <c r="BRY350" s="58"/>
      <c r="BRZ350" s="58"/>
      <c r="BSA350" s="58"/>
      <c r="BSB350" s="58"/>
      <c r="BSC350" s="58"/>
      <c r="BSD350" s="58"/>
      <c r="CAT350" s="58"/>
      <c r="CAU350" s="58"/>
      <c r="CAV350" s="58"/>
      <c r="CAW350" s="58"/>
      <c r="CAX350" s="58"/>
      <c r="CAY350" s="58"/>
      <c r="CAZ350" s="58"/>
      <c r="CBA350" s="58"/>
      <c r="CBB350" s="58"/>
      <c r="CBC350" s="58"/>
      <c r="CBD350" s="58"/>
      <c r="CBE350" s="58"/>
      <c r="CBF350" s="58"/>
      <c r="CBG350" s="58"/>
      <c r="CBK350" s="58"/>
      <c r="CBL350" s="58"/>
      <c r="CBM350" s="58"/>
      <c r="CBN350" s="58"/>
      <c r="CBO350" s="58"/>
      <c r="CBP350" s="58"/>
      <c r="CBQ350" s="58"/>
      <c r="CBR350" s="58"/>
      <c r="CBS350" s="58"/>
      <c r="CBT350" s="58"/>
      <c r="CBU350" s="58"/>
      <c r="CBV350" s="58"/>
      <c r="CBW350" s="58"/>
      <c r="CBX350" s="58"/>
      <c r="CBY350" s="58"/>
      <c r="CBZ350" s="58"/>
      <c r="CKP350" s="58"/>
      <c r="CKQ350" s="58"/>
      <c r="CKR350" s="58"/>
      <c r="CKS350" s="58"/>
      <c r="CKT350" s="58"/>
      <c r="CKU350" s="58"/>
      <c r="CKV350" s="58"/>
      <c r="CKW350" s="58"/>
      <c r="CKX350" s="58"/>
      <c r="CKY350" s="58"/>
      <c r="CKZ350" s="58"/>
      <c r="CLA350" s="58"/>
      <c r="CLB350" s="58"/>
      <c r="CLC350" s="58"/>
      <c r="CLG350" s="58"/>
      <c r="CLH350" s="58"/>
      <c r="CLI350" s="58"/>
      <c r="CLJ350" s="58"/>
      <c r="CLK350" s="58"/>
      <c r="CLL350" s="58"/>
      <c r="CLM350" s="58"/>
      <c r="CLN350" s="58"/>
      <c r="CLO350" s="58"/>
      <c r="CLP350" s="58"/>
      <c r="CLQ350" s="58"/>
      <c r="CLR350" s="58"/>
      <c r="CLS350" s="58"/>
      <c r="CLT350" s="58"/>
      <c r="CLU350" s="58"/>
      <c r="CLV350" s="58"/>
      <c r="CUL350" s="58"/>
      <c r="CUM350" s="58"/>
      <c r="CUN350" s="58"/>
      <c r="CUO350" s="58"/>
      <c r="CUP350" s="58"/>
      <c r="CUQ350" s="58"/>
      <c r="CUR350" s="58"/>
      <c r="CUS350" s="58"/>
      <c r="CUT350" s="58"/>
      <c r="CUU350" s="58"/>
      <c r="CUV350" s="58"/>
      <c r="CUW350" s="58"/>
      <c r="CUX350" s="58"/>
      <c r="CUY350" s="58"/>
      <c r="CVC350" s="58"/>
      <c r="CVD350" s="58"/>
      <c r="CVE350" s="58"/>
      <c r="CVF350" s="58"/>
      <c r="CVG350" s="58"/>
      <c r="CVH350" s="58"/>
      <c r="CVI350" s="58"/>
      <c r="CVJ350" s="58"/>
      <c r="CVK350" s="58"/>
      <c r="CVL350" s="58"/>
      <c r="CVM350" s="58"/>
      <c r="CVN350" s="58"/>
      <c r="CVO350" s="58"/>
      <c r="CVP350" s="58"/>
      <c r="CVQ350" s="58"/>
      <c r="CVR350" s="58"/>
      <c r="DEH350" s="58"/>
      <c r="DEI350" s="58"/>
      <c r="DEJ350" s="58"/>
      <c r="DEK350" s="58"/>
      <c r="DEL350" s="58"/>
      <c r="DEM350" s="58"/>
      <c r="DEN350" s="58"/>
      <c r="DEO350" s="58"/>
      <c r="DEP350" s="58"/>
      <c r="DEQ350" s="58"/>
      <c r="DER350" s="58"/>
      <c r="DES350" s="58"/>
      <c r="DET350" s="58"/>
      <c r="DEU350" s="58"/>
      <c r="DEY350" s="58"/>
      <c r="DEZ350" s="58"/>
      <c r="DFA350" s="58"/>
      <c r="DFB350" s="58"/>
      <c r="DFC350" s="58"/>
      <c r="DFD350" s="58"/>
      <c r="DFE350" s="58"/>
      <c r="DFF350" s="58"/>
      <c r="DFG350" s="58"/>
      <c r="DFH350" s="58"/>
      <c r="DFI350" s="58"/>
      <c r="DFJ350" s="58"/>
      <c r="DFK350" s="58"/>
      <c r="DFL350" s="58"/>
      <c r="DFM350" s="58"/>
      <c r="DFN350" s="58"/>
      <c r="DOD350" s="58"/>
      <c r="DOE350" s="58"/>
      <c r="DOF350" s="58"/>
      <c r="DOG350" s="58"/>
      <c r="DOH350" s="58"/>
      <c r="DOI350" s="58"/>
      <c r="DOJ350" s="58"/>
      <c r="DOK350" s="58"/>
      <c r="DOL350" s="58"/>
      <c r="DOM350" s="58"/>
      <c r="DON350" s="58"/>
      <c r="DOO350" s="58"/>
      <c r="DOP350" s="58"/>
      <c r="DOQ350" s="58"/>
      <c r="DOU350" s="58"/>
      <c r="DOV350" s="58"/>
      <c r="DOW350" s="58"/>
      <c r="DOX350" s="58"/>
      <c r="DOY350" s="58"/>
      <c r="DOZ350" s="58"/>
      <c r="DPA350" s="58"/>
      <c r="DPB350" s="58"/>
      <c r="DPC350" s="58"/>
      <c r="DPD350" s="58"/>
      <c r="DPE350" s="58"/>
      <c r="DPF350" s="58"/>
      <c r="DPG350" s="58"/>
      <c r="DPH350" s="58"/>
      <c r="DPI350" s="58"/>
      <c r="DPJ350" s="58"/>
      <c r="DXZ350" s="58"/>
      <c r="DYA350" s="58"/>
      <c r="DYB350" s="58"/>
      <c r="DYC350" s="58"/>
      <c r="DYD350" s="58"/>
      <c r="DYE350" s="58"/>
      <c r="DYF350" s="58"/>
      <c r="DYG350" s="58"/>
      <c r="DYH350" s="58"/>
      <c r="DYI350" s="58"/>
      <c r="DYJ350" s="58"/>
      <c r="DYK350" s="58"/>
      <c r="DYL350" s="58"/>
      <c r="DYM350" s="58"/>
      <c r="DYQ350" s="58"/>
      <c r="DYR350" s="58"/>
      <c r="DYS350" s="58"/>
      <c r="DYT350" s="58"/>
      <c r="DYU350" s="58"/>
      <c r="DYV350" s="58"/>
      <c r="DYW350" s="58"/>
      <c r="DYX350" s="58"/>
      <c r="DYY350" s="58"/>
      <c r="DYZ350" s="58"/>
      <c r="DZA350" s="58"/>
      <c r="DZB350" s="58"/>
      <c r="DZC350" s="58"/>
      <c r="DZD350" s="58"/>
      <c r="DZE350" s="58"/>
      <c r="DZF350" s="58"/>
      <c r="EHV350" s="58"/>
      <c r="EHW350" s="58"/>
      <c r="EHX350" s="58"/>
      <c r="EHY350" s="58"/>
      <c r="EHZ350" s="58"/>
      <c r="EIA350" s="58"/>
      <c r="EIB350" s="58"/>
      <c r="EIC350" s="58"/>
      <c r="EID350" s="58"/>
      <c r="EIE350" s="58"/>
      <c r="EIF350" s="58"/>
      <c r="EIG350" s="58"/>
      <c r="EIH350" s="58"/>
      <c r="EII350" s="58"/>
      <c r="EIM350" s="58"/>
      <c r="EIN350" s="58"/>
      <c r="EIO350" s="58"/>
      <c r="EIP350" s="58"/>
      <c r="EIQ350" s="58"/>
      <c r="EIR350" s="58"/>
      <c r="EIS350" s="58"/>
      <c r="EIT350" s="58"/>
      <c r="EIU350" s="58"/>
      <c r="EIV350" s="58"/>
      <c r="EIW350" s="58"/>
      <c r="EIX350" s="58"/>
      <c r="EIY350" s="58"/>
      <c r="EIZ350" s="58"/>
      <c r="EJA350" s="58"/>
      <c r="EJB350" s="58"/>
      <c r="ERR350" s="58"/>
      <c r="ERS350" s="58"/>
      <c r="ERT350" s="58"/>
      <c r="ERU350" s="58"/>
      <c r="ERV350" s="58"/>
      <c r="ERW350" s="58"/>
      <c r="ERX350" s="58"/>
      <c r="ERY350" s="58"/>
      <c r="ERZ350" s="58"/>
      <c r="ESA350" s="58"/>
      <c r="ESB350" s="58"/>
      <c r="ESC350" s="58"/>
      <c r="ESD350" s="58"/>
      <c r="ESE350" s="58"/>
      <c r="ESI350" s="58"/>
      <c r="ESJ350" s="58"/>
      <c r="ESK350" s="58"/>
      <c r="ESL350" s="58"/>
      <c r="ESM350" s="58"/>
      <c r="ESN350" s="58"/>
      <c r="ESO350" s="58"/>
      <c r="ESP350" s="58"/>
      <c r="ESQ350" s="58"/>
      <c r="ESR350" s="58"/>
      <c r="ESS350" s="58"/>
      <c r="EST350" s="58"/>
      <c r="ESU350" s="58"/>
      <c r="ESV350" s="58"/>
      <c r="ESW350" s="58"/>
      <c r="ESX350" s="58"/>
      <c r="FBN350" s="58"/>
      <c r="FBO350" s="58"/>
      <c r="FBP350" s="58"/>
      <c r="FBQ350" s="58"/>
      <c r="FBR350" s="58"/>
      <c r="FBS350" s="58"/>
      <c r="FBT350" s="58"/>
      <c r="FBU350" s="58"/>
      <c r="FBV350" s="58"/>
      <c r="FBW350" s="58"/>
      <c r="FBX350" s="58"/>
      <c r="FBY350" s="58"/>
      <c r="FBZ350" s="58"/>
      <c r="FCA350" s="58"/>
      <c r="FCE350" s="58"/>
      <c r="FCF350" s="58"/>
      <c r="FCG350" s="58"/>
      <c r="FCH350" s="58"/>
      <c r="FCI350" s="58"/>
      <c r="FCJ350" s="58"/>
      <c r="FCK350" s="58"/>
      <c r="FCL350" s="58"/>
      <c r="FCM350" s="58"/>
      <c r="FCN350" s="58"/>
      <c r="FCO350" s="58"/>
      <c r="FCP350" s="58"/>
      <c r="FCQ350" s="58"/>
      <c r="FCR350" s="58"/>
      <c r="FCS350" s="58"/>
      <c r="FCT350" s="58"/>
      <c r="FLJ350" s="58"/>
      <c r="FLK350" s="58"/>
      <c r="FLL350" s="58"/>
      <c r="FLM350" s="58"/>
      <c r="FLN350" s="58"/>
      <c r="FLO350" s="58"/>
      <c r="FLP350" s="58"/>
      <c r="FLQ350" s="58"/>
      <c r="FLR350" s="58"/>
      <c r="FLS350" s="58"/>
      <c r="FLT350" s="58"/>
      <c r="FLU350" s="58"/>
      <c r="FLV350" s="58"/>
      <c r="FLW350" s="58"/>
      <c r="FMA350" s="58"/>
      <c r="FMB350" s="58"/>
      <c r="FMC350" s="58"/>
      <c r="FMD350" s="58"/>
      <c r="FME350" s="58"/>
      <c r="FMF350" s="58"/>
      <c r="FMG350" s="58"/>
      <c r="FMH350" s="58"/>
      <c r="FMI350" s="58"/>
      <c r="FMJ350" s="58"/>
      <c r="FMK350" s="58"/>
      <c r="FML350" s="58"/>
      <c r="FMM350" s="58"/>
      <c r="FMN350" s="58"/>
      <c r="FMO350" s="58"/>
      <c r="FMP350" s="58"/>
      <c r="FVF350" s="58"/>
      <c r="FVG350" s="58"/>
      <c r="FVH350" s="58"/>
      <c r="FVI350" s="58"/>
      <c r="FVJ350" s="58"/>
      <c r="FVK350" s="58"/>
      <c r="FVL350" s="58"/>
      <c r="FVM350" s="58"/>
      <c r="FVN350" s="58"/>
      <c r="FVO350" s="58"/>
      <c r="FVP350" s="58"/>
      <c r="FVQ350" s="58"/>
      <c r="FVR350" s="58"/>
      <c r="FVS350" s="58"/>
      <c r="FVW350" s="58"/>
      <c r="FVX350" s="58"/>
      <c r="FVY350" s="58"/>
      <c r="FVZ350" s="58"/>
      <c r="FWA350" s="58"/>
      <c r="FWB350" s="58"/>
      <c r="FWC350" s="58"/>
      <c r="FWD350" s="58"/>
      <c r="FWE350" s="58"/>
      <c r="FWF350" s="58"/>
      <c r="FWG350" s="58"/>
      <c r="FWH350" s="58"/>
      <c r="FWI350" s="58"/>
      <c r="FWJ350" s="58"/>
      <c r="FWK350" s="58"/>
      <c r="FWL350" s="58"/>
      <c r="GFB350" s="58"/>
      <c r="GFC350" s="58"/>
      <c r="GFD350" s="58"/>
      <c r="GFE350" s="58"/>
      <c r="GFF350" s="58"/>
      <c r="GFG350" s="58"/>
      <c r="GFH350" s="58"/>
      <c r="GFI350" s="58"/>
      <c r="GFJ350" s="58"/>
      <c r="GFK350" s="58"/>
      <c r="GFL350" s="58"/>
      <c r="GFM350" s="58"/>
      <c r="GFN350" s="58"/>
      <c r="GFO350" s="58"/>
      <c r="GFS350" s="58"/>
      <c r="GFT350" s="58"/>
      <c r="GFU350" s="58"/>
      <c r="GFV350" s="58"/>
      <c r="GFW350" s="58"/>
      <c r="GFX350" s="58"/>
      <c r="GFY350" s="58"/>
      <c r="GFZ350" s="58"/>
      <c r="GGA350" s="58"/>
      <c r="GGB350" s="58"/>
      <c r="GGC350" s="58"/>
      <c r="GGD350" s="58"/>
      <c r="GGE350" s="58"/>
      <c r="GGF350" s="58"/>
      <c r="GGG350" s="58"/>
      <c r="GGH350" s="58"/>
      <c r="GOX350" s="58"/>
      <c r="GOY350" s="58"/>
      <c r="GOZ350" s="58"/>
      <c r="GPA350" s="58"/>
      <c r="GPB350" s="58"/>
      <c r="GPC350" s="58"/>
      <c r="GPD350" s="58"/>
      <c r="GPE350" s="58"/>
      <c r="GPF350" s="58"/>
      <c r="GPG350" s="58"/>
      <c r="GPH350" s="58"/>
      <c r="GPI350" s="58"/>
      <c r="GPJ350" s="58"/>
      <c r="GPK350" s="58"/>
      <c r="GPO350" s="58"/>
      <c r="GPP350" s="58"/>
      <c r="GPQ350" s="58"/>
      <c r="GPR350" s="58"/>
      <c r="GPS350" s="58"/>
      <c r="GPT350" s="58"/>
      <c r="GPU350" s="58"/>
      <c r="GPV350" s="58"/>
      <c r="GPW350" s="58"/>
      <c r="GPX350" s="58"/>
      <c r="GPY350" s="58"/>
      <c r="GPZ350" s="58"/>
      <c r="GQA350" s="58"/>
      <c r="GQB350" s="58"/>
      <c r="GQC350" s="58"/>
      <c r="GQD350" s="58"/>
      <c r="GYT350" s="58"/>
      <c r="GYU350" s="58"/>
      <c r="GYV350" s="58"/>
      <c r="GYW350" s="58"/>
      <c r="GYX350" s="58"/>
      <c r="GYY350" s="58"/>
      <c r="GYZ350" s="58"/>
      <c r="GZA350" s="58"/>
      <c r="GZB350" s="58"/>
      <c r="GZC350" s="58"/>
      <c r="GZD350" s="58"/>
      <c r="GZE350" s="58"/>
      <c r="GZF350" s="58"/>
      <c r="GZG350" s="58"/>
      <c r="GZK350" s="58"/>
      <c r="GZL350" s="58"/>
      <c r="GZM350" s="58"/>
      <c r="GZN350" s="58"/>
      <c r="GZO350" s="58"/>
      <c r="GZP350" s="58"/>
      <c r="GZQ350" s="58"/>
      <c r="GZR350" s="58"/>
      <c r="GZS350" s="58"/>
      <c r="GZT350" s="58"/>
      <c r="GZU350" s="58"/>
      <c r="GZV350" s="58"/>
      <c r="GZW350" s="58"/>
      <c r="GZX350" s="58"/>
      <c r="GZY350" s="58"/>
      <c r="GZZ350" s="58"/>
      <c r="HIP350" s="58"/>
      <c r="HIQ350" s="58"/>
      <c r="HIR350" s="58"/>
      <c r="HIS350" s="58"/>
      <c r="HIT350" s="58"/>
      <c r="HIU350" s="58"/>
      <c r="HIV350" s="58"/>
      <c r="HIW350" s="58"/>
      <c r="HIX350" s="58"/>
      <c r="HIY350" s="58"/>
      <c r="HIZ350" s="58"/>
      <c r="HJA350" s="58"/>
      <c r="HJB350" s="58"/>
      <c r="HJC350" s="58"/>
      <c r="HJG350" s="58"/>
      <c r="HJH350" s="58"/>
      <c r="HJI350" s="58"/>
      <c r="HJJ350" s="58"/>
      <c r="HJK350" s="58"/>
      <c r="HJL350" s="58"/>
      <c r="HJM350" s="58"/>
      <c r="HJN350" s="58"/>
      <c r="HJO350" s="58"/>
      <c r="HJP350" s="58"/>
      <c r="HJQ350" s="58"/>
      <c r="HJR350" s="58"/>
      <c r="HJS350" s="58"/>
      <c r="HJT350" s="58"/>
      <c r="HJU350" s="58"/>
      <c r="HJV350" s="58"/>
      <c r="HSL350" s="58"/>
      <c r="HSM350" s="58"/>
      <c r="HSN350" s="58"/>
      <c r="HSO350" s="58"/>
      <c r="HSP350" s="58"/>
      <c r="HSQ350" s="58"/>
      <c r="HSR350" s="58"/>
      <c r="HSS350" s="58"/>
      <c r="HST350" s="58"/>
      <c r="HSU350" s="58"/>
      <c r="HSV350" s="58"/>
      <c r="HSW350" s="58"/>
      <c r="HSX350" s="58"/>
      <c r="HSY350" s="58"/>
      <c r="HTC350" s="58"/>
      <c r="HTD350" s="58"/>
      <c r="HTE350" s="58"/>
      <c r="HTF350" s="58"/>
      <c r="HTG350" s="58"/>
      <c r="HTH350" s="58"/>
      <c r="HTI350" s="58"/>
      <c r="HTJ350" s="58"/>
      <c r="HTK350" s="58"/>
      <c r="HTL350" s="58"/>
      <c r="HTM350" s="58"/>
      <c r="HTN350" s="58"/>
      <c r="HTO350" s="58"/>
      <c r="HTP350" s="58"/>
      <c r="HTQ350" s="58"/>
      <c r="HTR350" s="58"/>
      <c r="ICH350" s="58"/>
      <c r="ICI350" s="58"/>
      <c r="ICJ350" s="58"/>
      <c r="ICK350" s="58"/>
      <c r="ICL350" s="58"/>
      <c r="ICM350" s="58"/>
      <c r="ICN350" s="58"/>
      <c r="ICO350" s="58"/>
      <c r="ICP350" s="58"/>
      <c r="ICQ350" s="58"/>
      <c r="ICR350" s="58"/>
      <c r="ICS350" s="58"/>
      <c r="ICT350" s="58"/>
      <c r="ICU350" s="58"/>
      <c r="ICY350" s="58"/>
      <c r="ICZ350" s="58"/>
      <c r="IDA350" s="58"/>
      <c r="IDB350" s="58"/>
      <c r="IDC350" s="58"/>
      <c r="IDD350" s="58"/>
      <c r="IDE350" s="58"/>
      <c r="IDF350" s="58"/>
      <c r="IDG350" s="58"/>
      <c r="IDH350" s="58"/>
      <c r="IDI350" s="58"/>
      <c r="IDJ350" s="58"/>
      <c r="IDK350" s="58"/>
      <c r="IDL350" s="58"/>
      <c r="IDM350" s="58"/>
      <c r="IDN350" s="58"/>
      <c r="IMD350" s="58"/>
      <c r="IME350" s="58"/>
      <c r="IMF350" s="58"/>
      <c r="IMG350" s="58"/>
      <c r="IMH350" s="58"/>
      <c r="IMI350" s="58"/>
      <c r="IMJ350" s="58"/>
      <c r="IMK350" s="58"/>
      <c r="IML350" s="58"/>
      <c r="IMM350" s="58"/>
      <c r="IMN350" s="58"/>
      <c r="IMO350" s="58"/>
      <c r="IMP350" s="58"/>
      <c r="IMQ350" s="58"/>
      <c r="IMU350" s="58"/>
      <c r="IMV350" s="58"/>
      <c r="IMW350" s="58"/>
      <c r="IMX350" s="58"/>
      <c r="IMY350" s="58"/>
      <c r="IMZ350" s="58"/>
      <c r="INA350" s="58"/>
      <c r="INB350" s="58"/>
      <c r="INC350" s="58"/>
      <c r="IND350" s="58"/>
      <c r="INE350" s="58"/>
      <c r="INF350" s="58"/>
      <c r="ING350" s="58"/>
      <c r="INH350" s="58"/>
      <c r="INI350" s="58"/>
      <c r="INJ350" s="58"/>
      <c r="IVZ350" s="58"/>
      <c r="IWA350" s="58"/>
      <c r="IWB350" s="58"/>
      <c r="IWC350" s="58"/>
      <c r="IWD350" s="58"/>
      <c r="IWE350" s="58"/>
      <c r="IWF350" s="58"/>
      <c r="IWG350" s="58"/>
      <c r="IWH350" s="58"/>
      <c r="IWI350" s="58"/>
      <c r="IWJ350" s="58"/>
      <c r="IWK350" s="58"/>
      <c r="IWL350" s="58"/>
      <c r="IWM350" s="58"/>
      <c r="IWQ350" s="58"/>
      <c r="IWR350" s="58"/>
      <c r="IWS350" s="58"/>
      <c r="IWT350" s="58"/>
      <c r="IWU350" s="58"/>
      <c r="IWV350" s="58"/>
      <c r="IWW350" s="58"/>
      <c r="IWX350" s="58"/>
      <c r="IWY350" s="58"/>
      <c r="IWZ350" s="58"/>
      <c r="IXA350" s="58"/>
      <c r="IXB350" s="58"/>
      <c r="IXC350" s="58"/>
      <c r="IXD350" s="58"/>
      <c r="IXE350" s="58"/>
      <c r="IXF350" s="58"/>
      <c r="JFV350" s="58"/>
      <c r="JFW350" s="58"/>
      <c r="JFX350" s="58"/>
      <c r="JFY350" s="58"/>
      <c r="JFZ350" s="58"/>
      <c r="JGA350" s="58"/>
      <c r="JGB350" s="58"/>
      <c r="JGC350" s="58"/>
      <c r="JGD350" s="58"/>
      <c r="JGE350" s="58"/>
      <c r="JGF350" s="58"/>
      <c r="JGG350" s="58"/>
      <c r="JGH350" s="58"/>
      <c r="JGI350" s="58"/>
      <c r="JGM350" s="58"/>
      <c r="JGN350" s="58"/>
      <c r="JGO350" s="58"/>
      <c r="JGP350" s="58"/>
      <c r="JGQ350" s="58"/>
      <c r="JGR350" s="58"/>
      <c r="JGS350" s="58"/>
      <c r="JGT350" s="58"/>
      <c r="JGU350" s="58"/>
      <c r="JGV350" s="58"/>
      <c r="JGW350" s="58"/>
      <c r="JGX350" s="58"/>
      <c r="JGY350" s="58"/>
      <c r="JGZ350" s="58"/>
      <c r="JHA350" s="58"/>
      <c r="JHB350" s="58"/>
      <c r="JPR350" s="58"/>
      <c r="JPS350" s="58"/>
      <c r="JPT350" s="58"/>
      <c r="JPU350" s="58"/>
      <c r="JPV350" s="58"/>
      <c r="JPW350" s="58"/>
      <c r="JPX350" s="58"/>
      <c r="JPY350" s="58"/>
      <c r="JPZ350" s="58"/>
      <c r="JQA350" s="58"/>
      <c r="JQB350" s="58"/>
      <c r="JQC350" s="58"/>
      <c r="JQD350" s="58"/>
      <c r="JQE350" s="58"/>
      <c r="JQI350" s="58"/>
      <c r="JQJ350" s="58"/>
      <c r="JQK350" s="58"/>
      <c r="JQL350" s="58"/>
      <c r="JQM350" s="58"/>
      <c r="JQN350" s="58"/>
      <c r="JQO350" s="58"/>
      <c r="JQP350" s="58"/>
      <c r="JQQ350" s="58"/>
      <c r="JQR350" s="58"/>
      <c r="JQS350" s="58"/>
      <c r="JQT350" s="58"/>
      <c r="JQU350" s="58"/>
      <c r="JQV350" s="58"/>
      <c r="JQW350" s="58"/>
      <c r="JQX350" s="58"/>
      <c r="JZN350" s="58"/>
      <c r="JZO350" s="58"/>
      <c r="JZP350" s="58"/>
      <c r="JZQ350" s="58"/>
      <c r="JZR350" s="58"/>
      <c r="JZS350" s="58"/>
      <c r="JZT350" s="58"/>
      <c r="JZU350" s="58"/>
      <c r="JZV350" s="58"/>
      <c r="JZW350" s="58"/>
      <c r="JZX350" s="58"/>
      <c r="JZY350" s="58"/>
      <c r="JZZ350" s="58"/>
      <c r="KAA350" s="58"/>
      <c r="KAE350" s="58"/>
      <c r="KAF350" s="58"/>
      <c r="KAG350" s="58"/>
      <c r="KAH350" s="58"/>
      <c r="KAI350" s="58"/>
      <c r="KAJ350" s="58"/>
      <c r="KAK350" s="58"/>
      <c r="KAL350" s="58"/>
      <c r="KAM350" s="58"/>
      <c r="KAN350" s="58"/>
      <c r="KAO350" s="58"/>
      <c r="KAP350" s="58"/>
      <c r="KAQ350" s="58"/>
      <c r="KAR350" s="58"/>
      <c r="KAS350" s="58"/>
      <c r="KAT350" s="58"/>
      <c r="KJJ350" s="58"/>
      <c r="KJK350" s="58"/>
      <c r="KJL350" s="58"/>
      <c r="KJM350" s="58"/>
      <c r="KJN350" s="58"/>
      <c r="KJO350" s="58"/>
      <c r="KJP350" s="58"/>
      <c r="KJQ350" s="58"/>
      <c r="KJR350" s="58"/>
      <c r="KJS350" s="58"/>
      <c r="KJT350" s="58"/>
      <c r="KJU350" s="58"/>
      <c r="KJV350" s="58"/>
      <c r="KJW350" s="58"/>
      <c r="KKA350" s="58"/>
      <c r="KKB350" s="58"/>
      <c r="KKC350" s="58"/>
      <c r="KKD350" s="58"/>
      <c r="KKE350" s="58"/>
      <c r="KKF350" s="58"/>
      <c r="KKG350" s="58"/>
      <c r="KKH350" s="58"/>
      <c r="KKI350" s="58"/>
      <c r="KKJ350" s="58"/>
      <c r="KKK350" s="58"/>
      <c r="KKL350" s="58"/>
      <c r="KKM350" s="58"/>
      <c r="KKN350" s="58"/>
      <c r="KKO350" s="58"/>
      <c r="KKP350" s="58"/>
      <c r="KTF350" s="58"/>
      <c r="KTG350" s="58"/>
      <c r="KTH350" s="58"/>
      <c r="KTI350" s="58"/>
      <c r="KTJ350" s="58"/>
      <c r="KTK350" s="58"/>
      <c r="KTL350" s="58"/>
      <c r="KTM350" s="58"/>
      <c r="KTN350" s="58"/>
      <c r="KTO350" s="58"/>
      <c r="KTP350" s="58"/>
      <c r="KTQ350" s="58"/>
      <c r="KTR350" s="58"/>
      <c r="KTS350" s="58"/>
      <c r="KTW350" s="58"/>
      <c r="KTX350" s="58"/>
      <c r="KTY350" s="58"/>
      <c r="KTZ350" s="58"/>
      <c r="KUA350" s="58"/>
      <c r="KUB350" s="58"/>
      <c r="KUC350" s="58"/>
      <c r="KUD350" s="58"/>
      <c r="KUE350" s="58"/>
      <c r="KUF350" s="58"/>
      <c r="KUG350" s="58"/>
      <c r="KUH350" s="58"/>
      <c r="KUI350" s="58"/>
      <c r="KUJ350" s="58"/>
      <c r="KUK350" s="58"/>
      <c r="KUL350" s="58"/>
      <c r="LDB350" s="58"/>
      <c r="LDC350" s="58"/>
      <c r="LDD350" s="58"/>
      <c r="LDE350" s="58"/>
      <c r="LDF350" s="58"/>
      <c r="LDG350" s="58"/>
      <c r="LDH350" s="58"/>
      <c r="LDI350" s="58"/>
      <c r="LDJ350" s="58"/>
      <c r="LDK350" s="58"/>
      <c r="LDL350" s="58"/>
      <c r="LDM350" s="58"/>
      <c r="LDN350" s="58"/>
      <c r="LDO350" s="58"/>
      <c r="LDS350" s="58"/>
      <c r="LDT350" s="58"/>
      <c r="LDU350" s="58"/>
      <c r="LDV350" s="58"/>
      <c r="LDW350" s="58"/>
      <c r="LDX350" s="58"/>
      <c r="LDY350" s="58"/>
      <c r="LDZ350" s="58"/>
      <c r="LEA350" s="58"/>
      <c r="LEB350" s="58"/>
      <c r="LEC350" s="58"/>
      <c r="LED350" s="58"/>
      <c r="LEE350" s="58"/>
      <c r="LEF350" s="58"/>
      <c r="LEG350" s="58"/>
      <c r="LEH350" s="58"/>
      <c r="LMX350" s="58"/>
      <c r="LMY350" s="58"/>
      <c r="LMZ350" s="58"/>
      <c r="LNA350" s="58"/>
      <c r="LNB350" s="58"/>
      <c r="LNC350" s="58"/>
      <c r="LND350" s="58"/>
      <c r="LNE350" s="58"/>
      <c r="LNF350" s="58"/>
      <c r="LNG350" s="58"/>
      <c r="LNH350" s="58"/>
      <c r="LNI350" s="58"/>
      <c r="LNJ350" s="58"/>
      <c r="LNK350" s="58"/>
      <c r="LNO350" s="58"/>
      <c r="LNP350" s="58"/>
      <c r="LNQ350" s="58"/>
      <c r="LNR350" s="58"/>
      <c r="LNS350" s="58"/>
      <c r="LNT350" s="58"/>
      <c r="LNU350" s="58"/>
      <c r="LNV350" s="58"/>
      <c r="LNW350" s="58"/>
      <c r="LNX350" s="58"/>
      <c r="LNY350" s="58"/>
      <c r="LNZ350" s="58"/>
      <c r="LOA350" s="58"/>
      <c r="LOB350" s="58"/>
      <c r="LOC350" s="58"/>
      <c r="LOD350" s="58"/>
      <c r="LWT350" s="58"/>
      <c r="LWU350" s="58"/>
      <c r="LWV350" s="58"/>
      <c r="LWW350" s="58"/>
      <c r="LWX350" s="58"/>
      <c r="LWY350" s="58"/>
      <c r="LWZ350" s="58"/>
      <c r="LXA350" s="58"/>
      <c r="LXB350" s="58"/>
      <c r="LXC350" s="58"/>
      <c r="LXD350" s="58"/>
      <c r="LXE350" s="58"/>
      <c r="LXF350" s="58"/>
      <c r="LXG350" s="58"/>
      <c r="LXK350" s="58"/>
      <c r="LXL350" s="58"/>
      <c r="LXM350" s="58"/>
      <c r="LXN350" s="58"/>
      <c r="LXO350" s="58"/>
      <c r="LXP350" s="58"/>
      <c r="LXQ350" s="58"/>
      <c r="LXR350" s="58"/>
      <c r="LXS350" s="58"/>
      <c r="LXT350" s="58"/>
      <c r="LXU350" s="58"/>
      <c r="LXV350" s="58"/>
      <c r="LXW350" s="58"/>
      <c r="LXX350" s="58"/>
      <c r="LXY350" s="58"/>
      <c r="LXZ350" s="58"/>
      <c r="MGP350" s="58"/>
      <c r="MGQ350" s="58"/>
      <c r="MGR350" s="58"/>
      <c r="MGS350" s="58"/>
      <c r="MGT350" s="58"/>
      <c r="MGU350" s="58"/>
      <c r="MGV350" s="58"/>
      <c r="MGW350" s="58"/>
      <c r="MGX350" s="58"/>
      <c r="MGY350" s="58"/>
      <c r="MGZ350" s="58"/>
      <c r="MHA350" s="58"/>
      <c r="MHB350" s="58"/>
      <c r="MHC350" s="58"/>
      <c r="MHG350" s="58"/>
      <c r="MHH350" s="58"/>
      <c r="MHI350" s="58"/>
      <c r="MHJ350" s="58"/>
      <c r="MHK350" s="58"/>
      <c r="MHL350" s="58"/>
      <c r="MHM350" s="58"/>
      <c r="MHN350" s="58"/>
      <c r="MHO350" s="58"/>
      <c r="MHP350" s="58"/>
      <c r="MHQ350" s="58"/>
      <c r="MHR350" s="58"/>
      <c r="MHS350" s="58"/>
      <c r="MHT350" s="58"/>
      <c r="MHU350" s="58"/>
      <c r="MHV350" s="58"/>
      <c r="MQL350" s="58"/>
      <c r="MQM350" s="58"/>
      <c r="MQN350" s="58"/>
      <c r="MQO350" s="58"/>
      <c r="MQP350" s="58"/>
      <c r="MQQ350" s="58"/>
      <c r="MQR350" s="58"/>
      <c r="MQS350" s="58"/>
      <c r="MQT350" s="58"/>
      <c r="MQU350" s="58"/>
      <c r="MQV350" s="58"/>
      <c r="MQW350" s="58"/>
      <c r="MQX350" s="58"/>
      <c r="MQY350" s="58"/>
      <c r="MRC350" s="58"/>
      <c r="MRD350" s="58"/>
      <c r="MRE350" s="58"/>
      <c r="MRF350" s="58"/>
      <c r="MRG350" s="58"/>
      <c r="MRH350" s="58"/>
      <c r="MRI350" s="58"/>
      <c r="MRJ350" s="58"/>
      <c r="MRK350" s="58"/>
      <c r="MRL350" s="58"/>
      <c r="MRM350" s="58"/>
      <c r="MRN350" s="58"/>
      <c r="MRO350" s="58"/>
      <c r="MRP350" s="58"/>
      <c r="MRQ350" s="58"/>
      <c r="MRR350" s="58"/>
      <c r="NAH350" s="58"/>
      <c r="NAI350" s="58"/>
      <c r="NAJ350" s="58"/>
      <c r="NAK350" s="58"/>
      <c r="NAL350" s="58"/>
      <c r="NAM350" s="58"/>
      <c r="NAN350" s="58"/>
      <c r="NAO350" s="58"/>
      <c r="NAP350" s="58"/>
      <c r="NAQ350" s="58"/>
      <c r="NAR350" s="58"/>
      <c r="NAS350" s="58"/>
      <c r="NAT350" s="58"/>
      <c r="NAU350" s="58"/>
      <c r="NAY350" s="58"/>
      <c r="NAZ350" s="58"/>
      <c r="NBA350" s="58"/>
      <c r="NBB350" s="58"/>
      <c r="NBC350" s="58"/>
      <c r="NBD350" s="58"/>
      <c r="NBE350" s="58"/>
      <c r="NBF350" s="58"/>
      <c r="NBG350" s="58"/>
      <c r="NBH350" s="58"/>
      <c r="NBI350" s="58"/>
      <c r="NBJ350" s="58"/>
      <c r="NBK350" s="58"/>
      <c r="NBL350" s="58"/>
      <c r="NBM350" s="58"/>
      <c r="NBN350" s="58"/>
      <c r="NKD350" s="58"/>
      <c r="NKE350" s="58"/>
      <c r="NKF350" s="58"/>
      <c r="NKG350" s="58"/>
      <c r="NKH350" s="58"/>
      <c r="NKI350" s="58"/>
      <c r="NKJ350" s="58"/>
      <c r="NKK350" s="58"/>
      <c r="NKL350" s="58"/>
      <c r="NKM350" s="58"/>
      <c r="NKN350" s="58"/>
      <c r="NKO350" s="58"/>
      <c r="NKP350" s="58"/>
      <c r="NKQ350" s="58"/>
      <c r="NKU350" s="58"/>
      <c r="NKV350" s="58"/>
      <c r="NKW350" s="58"/>
      <c r="NKX350" s="58"/>
      <c r="NKY350" s="58"/>
      <c r="NKZ350" s="58"/>
      <c r="NLA350" s="58"/>
      <c r="NLB350" s="58"/>
      <c r="NLC350" s="58"/>
      <c r="NLD350" s="58"/>
      <c r="NLE350" s="58"/>
      <c r="NLF350" s="58"/>
      <c r="NLG350" s="58"/>
      <c r="NLH350" s="58"/>
      <c r="NLI350" s="58"/>
      <c r="NLJ350" s="58"/>
      <c r="NTZ350" s="58"/>
      <c r="NUA350" s="58"/>
      <c r="NUB350" s="58"/>
      <c r="NUC350" s="58"/>
      <c r="NUD350" s="58"/>
      <c r="NUE350" s="58"/>
      <c r="NUF350" s="58"/>
      <c r="NUG350" s="58"/>
      <c r="NUH350" s="58"/>
      <c r="NUI350" s="58"/>
      <c r="NUJ350" s="58"/>
      <c r="NUK350" s="58"/>
      <c r="NUL350" s="58"/>
      <c r="NUM350" s="58"/>
      <c r="NUQ350" s="58"/>
      <c r="NUR350" s="58"/>
      <c r="NUS350" s="58"/>
      <c r="NUT350" s="58"/>
      <c r="NUU350" s="58"/>
      <c r="NUV350" s="58"/>
      <c r="NUW350" s="58"/>
      <c r="NUX350" s="58"/>
      <c r="NUY350" s="58"/>
      <c r="NUZ350" s="58"/>
      <c r="NVA350" s="58"/>
      <c r="NVB350" s="58"/>
      <c r="NVC350" s="58"/>
      <c r="NVD350" s="58"/>
      <c r="NVE350" s="58"/>
      <c r="NVF350" s="58"/>
      <c r="ODV350" s="58"/>
      <c r="ODW350" s="58"/>
      <c r="ODX350" s="58"/>
      <c r="ODY350" s="58"/>
      <c r="ODZ350" s="58"/>
      <c r="OEA350" s="58"/>
      <c r="OEB350" s="58"/>
      <c r="OEC350" s="58"/>
      <c r="OED350" s="58"/>
      <c r="OEE350" s="58"/>
      <c r="OEF350" s="58"/>
      <c r="OEG350" s="58"/>
      <c r="OEH350" s="58"/>
      <c r="OEI350" s="58"/>
      <c r="OEM350" s="58"/>
      <c r="OEN350" s="58"/>
      <c r="OEO350" s="58"/>
      <c r="OEP350" s="58"/>
      <c r="OEQ350" s="58"/>
      <c r="OER350" s="58"/>
      <c r="OES350" s="58"/>
      <c r="OET350" s="58"/>
      <c r="OEU350" s="58"/>
      <c r="OEV350" s="58"/>
      <c r="OEW350" s="58"/>
      <c r="OEX350" s="58"/>
      <c r="OEY350" s="58"/>
      <c r="OEZ350" s="58"/>
      <c r="OFA350" s="58"/>
      <c r="OFB350" s="58"/>
      <c r="ONR350" s="58"/>
      <c r="ONS350" s="58"/>
      <c r="ONT350" s="58"/>
      <c r="ONU350" s="58"/>
      <c r="ONV350" s="58"/>
      <c r="ONW350" s="58"/>
      <c r="ONX350" s="58"/>
      <c r="ONY350" s="58"/>
      <c r="ONZ350" s="58"/>
      <c r="OOA350" s="58"/>
      <c r="OOB350" s="58"/>
      <c r="OOC350" s="58"/>
      <c r="OOD350" s="58"/>
      <c r="OOE350" s="58"/>
      <c r="OOI350" s="58"/>
      <c r="OOJ350" s="58"/>
      <c r="OOK350" s="58"/>
      <c r="OOL350" s="58"/>
      <c r="OOM350" s="58"/>
      <c r="OON350" s="58"/>
      <c r="OOO350" s="58"/>
      <c r="OOP350" s="58"/>
      <c r="OOQ350" s="58"/>
      <c r="OOR350" s="58"/>
      <c r="OOS350" s="58"/>
      <c r="OOT350" s="58"/>
      <c r="OOU350" s="58"/>
      <c r="OOV350" s="58"/>
      <c r="OOW350" s="58"/>
      <c r="OOX350" s="58"/>
      <c r="OXN350" s="58"/>
      <c r="OXO350" s="58"/>
      <c r="OXP350" s="58"/>
      <c r="OXQ350" s="58"/>
      <c r="OXR350" s="58"/>
      <c r="OXS350" s="58"/>
      <c r="OXT350" s="58"/>
      <c r="OXU350" s="58"/>
      <c r="OXV350" s="58"/>
      <c r="OXW350" s="58"/>
      <c r="OXX350" s="58"/>
      <c r="OXY350" s="58"/>
      <c r="OXZ350" s="58"/>
      <c r="OYA350" s="58"/>
      <c r="OYE350" s="58"/>
      <c r="OYF350" s="58"/>
      <c r="OYG350" s="58"/>
      <c r="OYH350" s="58"/>
      <c r="OYI350" s="58"/>
      <c r="OYJ350" s="58"/>
      <c r="OYK350" s="58"/>
      <c r="OYL350" s="58"/>
      <c r="OYM350" s="58"/>
      <c r="OYN350" s="58"/>
      <c r="OYO350" s="58"/>
      <c r="OYP350" s="58"/>
      <c r="OYQ350" s="58"/>
      <c r="OYR350" s="58"/>
      <c r="OYS350" s="58"/>
      <c r="OYT350" s="58"/>
      <c r="PHJ350" s="58"/>
      <c r="PHK350" s="58"/>
      <c r="PHL350" s="58"/>
      <c r="PHM350" s="58"/>
      <c r="PHN350" s="58"/>
      <c r="PHO350" s="58"/>
      <c r="PHP350" s="58"/>
      <c r="PHQ350" s="58"/>
      <c r="PHR350" s="58"/>
      <c r="PHS350" s="58"/>
      <c r="PHT350" s="58"/>
      <c r="PHU350" s="58"/>
      <c r="PHV350" s="58"/>
      <c r="PHW350" s="58"/>
      <c r="PIA350" s="58"/>
      <c r="PIB350" s="58"/>
      <c r="PIC350" s="58"/>
      <c r="PID350" s="58"/>
      <c r="PIE350" s="58"/>
      <c r="PIF350" s="58"/>
      <c r="PIG350" s="58"/>
      <c r="PIH350" s="58"/>
      <c r="PII350" s="58"/>
      <c r="PIJ350" s="58"/>
      <c r="PIK350" s="58"/>
      <c r="PIL350" s="58"/>
      <c r="PIM350" s="58"/>
      <c r="PIN350" s="58"/>
      <c r="PIO350" s="58"/>
      <c r="PIP350" s="58"/>
      <c r="PRF350" s="58"/>
      <c r="PRG350" s="58"/>
      <c r="PRH350" s="58"/>
      <c r="PRI350" s="58"/>
      <c r="PRJ350" s="58"/>
      <c r="PRK350" s="58"/>
      <c r="PRL350" s="58"/>
      <c r="PRM350" s="58"/>
      <c r="PRN350" s="58"/>
      <c r="PRO350" s="58"/>
      <c r="PRP350" s="58"/>
      <c r="PRQ350" s="58"/>
      <c r="PRR350" s="58"/>
      <c r="PRS350" s="58"/>
      <c r="PRW350" s="58"/>
      <c r="PRX350" s="58"/>
      <c r="PRY350" s="58"/>
      <c r="PRZ350" s="58"/>
      <c r="PSA350" s="58"/>
      <c r="PSB350" s="58"/>
      <c r="PSC350" s="58"/>
      <c r="PSD350" s="58"/>
      <c r="PSE350" s="58"/>
      <c r="PSF350" s="58"/>
      <c r="PSG350" s="58"/>
      <c r="PSH350" s="58"/>
      <c r="PSI350" s="58"/>
      <c r="PSJ350" s="58"/>
      <c r="PSK350" s="58"/>
      <c r="PSL350" s="58"/>
      <c r="QBB350" s="58"/>
      <c r="QBC350" s="58"/>
      <c r="QBD350" s="58"/>
      <c r="QBE350" s="58"/>
      <c r="QBF350" s="58"/>
      <c r="QBG350" s="58"/>
      <c r="QBH350" s="58"/>
      <c r="QBI350" s="58"/>
      <c r="QBJ350" s="58"/>
      <c r="QBK350" s="58"/>
      <c r="QBL350" s="58"/>
      <c r="QBM350" s="58"/>
      <c r="QBN350" s="58"/>
      <c r="QBO350" s="58"/>
      <c r="QBS350" s="58"/>
      <c r="QBT350" s="58"/>
      <c r="QBU350" s="58"/>
      <c r="QBV350" s="58"/>
      <c r="QBW350" s="58"/>
      <c r="QBX350" s="58"/>
      <c r="QBY350" s="58"/>
      <c r="QBZ350" s="58"/>
      <c r="QCA350" s="58"/>
      <c r="QCB350" s="58"/>
      <c r="QCC350" s="58"/>
      <c r="QCD350" s="58"/>
      <c r="QCE350" s="58"/>
      <c r="QCF350" s="58"/>
      <c r="QCG350" s="58"/>
      <c r="QCH350" s="58"/>
      <c r="QKX350" s="58"/>
      <c r="QKY350" s="58"/>
      <c r="QKZ350" s="58"/>
      <c r="QLA350" s="58"/>
      <c r="QLB350" s="58"/>
      <c r="QLC350" s="58"/>
      <c r="QLD350" s="58"/>
      <c r="QLE350" s="58"/>
      <c r="QLF350" s="58"/>
      <c r="QLG350" s="58"/>
      <c r="QLH350" s="58"/>
      <c r="QLI350" s="58"/>
      <c r="QLJ350" s="58"/>
      <c r="QLK350" s="58"/>
      <c r="QLO350" s="58"/>
      <c r="QLP350" s="58"/>
      <c r="QLQ350" s="58"/>
      <c r="QLR350" s="58"/>
      <c r="QLS350" s="58"/>
      <c r="QLT350" s="58"/>
      <c r="QLU350" s="58"/>
      <c r="QLV350" s="58"/>
      <c r="QLW350" s="58"/>
      <c r="QLX350" s="58"/>
      <c r="QLY350" s="58"/>
      <c r="QLZ350" s="58"/>
      <c r="QMA350" s="58"/>
      <c r="QMB350" s="58"/>
      <c r="QMC350" s="58"/>
      <c r="QMD350" s="58"/>
      <c r="QUT350" s="58"/>
      <c r="QUU350" s="58"/>
      <c r="QUV350" s="58"/>
      <c r="QUW350" s="58"/>
      <c r="QUX350" s="58"/>
      <c r="QUY350" s="58"/>
      <c r="QUZ350" s="58"/>
      <c r="QVA350" s="58"/>
      <c r="QVB350" s="58"/>
      <c r="QVC350" s="58"/>
      <c r="QVD350" s="58"/>
      <c r="QVE350" s="58"/>
      <c r="QVF350" s="58"/>
      <c r="QVG350" s="58"/>
      <c r="QVK350" s="58"/>
      <c r="QVL350" s="58"/>
      <c r="QVM350" s="58"/>
      <c r="QVN350" s="58"/>
      <c r="QVO350" s="58"/>
      <c r="QVP350" s="58"/>
      <c r="QVQ350" s="58"/>
      <c r="QVR350" s="58"/>
      <c r="QVS350" s="58"/>
      <c r="QVT350" s="58"/>
      <c r="QVU350" s="58"/>
      <c r="QVV350" s="58"/>
      <c r="QVW350" s="58"/>
      <c r="QVX350" s="58"/>
      <c r="QVY350" s="58"/>
      <c r="QVZ350" s="58"/>
      <c r="REP350" s="58"/>
      <c r="REQ350" s="58"/>
      <c r="RER350" s="58"/>
      <c r="RES350" s="58"/>
      <c r="RET350" s="58"/>
      <c r="REU350" s="58"/>
      <c r="REV350" s="58"/>
      <c r="REW350" s="58"/>
      <c r="REX350" s="58"/>
      <c r="REY350" s="58"/>
      <c r="REZ350" s="58"/>
      <c r="RFA350" s="58"/>
      <c r="RFB350" s="58"/>
      <c r="RFC350" s="58"/>
      <c r="RFG350" s="58"/>
      <c r="RFH350" s="58"/>
      <c r="RFI350" s="58"/>
      <c r="RFJ350" s="58"/>
      <c r="RFK350" s="58"/>
      <c r="RFL350" s="58"/>
      <c r="RFM350" s="58"/>
      <c r="RFN350" s="58"/>
      <c r="RFO350" s="58"/>
      <c r="RFP350" s="58"/>
      <c r="RFQ350" s="58"/>
      <c r="RFR350" s="58"/>
      <c r="RFS350" s="58"/>
      <c r="RFT350" s="58"/>
      <c r="RFU350" s="58"/>
      <c r="RFV350" s="58"/>
      <c r="ROL350" s="58"/>
      <c r="ROM350" s="58"/>
      <c r="RON350" s="58"/>
      <c r="ROO350" s="58"/>
      <c r="ROP350" s="58"/>
      <c r="ROQ350" s="58"/>
      <c r="ROR350" s="58"/>
      <c r="ROS350" s="58"/>
      <c r="ROT350" s="58"/>
      <c r="ROU350" s="58"/>
      <c r="ROV350" s="58"/>
      <c r="ROW350" s="58"/>
      <c r="ROX350" s="58"/>
      <c r="ROY350" s="58"/>
      <c r="RPC350" s="58"/>
      <c r="RPD350" s="58"/>
      <c r="RPE350" s="58"/>
      <c r="RPF350" s="58"/>
      <c r="RPG350" s="58"/>
      <c r="RPH350" s="58"/>
      <c r="RPI350" s="58"/>
      <c r="RPJ350" s="58"/>
      <c r="RPK350" s="58"/>
      <c r="RPL350" s="58"/>
      <c r="RPM350" s="58"/>
      <c r="RPN350" s="58"/>
      <c r="RPO350" s="58"/>
      <c r="RPP350" s="58"/>
      <c r="RPQ350" s="58"/>
      <c r="RPR350" s="58"/>
      <c r="RYH350" s="58"/>
      <c r="RYI350" s="58"/>
      <c r="RYJ350" s="58"/>
      <c r="RYK350" s="58"/>
      <c r="RYL350" s="58"/>
      <c r="RYM350" s="58"/>
      <c r="RYN350" s="58"/>
      <c r="RYO350" s="58"/>
      <c r="RYP350" s="58"/>
      <c r="RYQ350" s="58"/>
      <c r="RYR350" s="58"/>
      <c r="RYS350" s="58"/>
      <c r="RYT350" s="58"/>
      <c r="RYU350" s="58"/>
      <c r="RYY350" s="58"/>
      <c r="RYZ350" s="58"/>
      <c r="RZA350" s="58"/>
      <c r="RZB350" s="58"/>
      <c r="RZC350" s="58"/>
      <c r="RZD350" s="58"/>
      <c r="RZE350" s="58"/>
      <c r="RZF350" s="58"/>
      <c r="RZG350" s="58"/>
      <c r="RZH350" s="58"/>
      <c r="RZI350" s="58"/>
      <c r="RZJ350" s="58"/>
      <c r="RZK350" s="58"/>
      <c r="RZL350" s="58"/>
      <c r="RZM350" s="58"/>
      <c r="RZN350" s="58"/>
      <c r="SID350" s="58"/>
      <c r="SIE350" s="58"/>
      <c r="SIF350" s="58"/>
      <c r="SIG350" s="58"/>
      <c r="SIH350" s="58"/>
      <c r="SII350" s="58"/>
      <c r="SIJ350" s="58"/>
      <c r="SIK350" s="58"/>
      <c r="SIL350" s="58"/>
      <c r="SIM350" s="58"/>
      <c r="SIN350" s="58"/>
      <c r="SIO350" s="58"/>
      <c r="SIP350" s="58"/>
      <c r="SIQ350" s="58"/>
      <c r="SIU350" s="58"/>
      <c r="SIV350" s="58"/>
      <c r="SIW350" s="58"/>
      <c r="SIX350" s="58"/>
      <c r="SIY350" s="58"/>
      <c r="SIZ350" s="58"/>
      <c r="SJA350" s="58"/>
      <c r="SJB350" s="58"/>
      <c r="SJC350" s="58"/>
      <c r="SJD350" s="58"/>
      <c r="SJE350" s="58"/>
      <c r="SJF350" s="58"/>
      <c r="SJG350" s="58"/>
      <c r="SJH350" s="58"/>
      <c r="SJI350" s="58"/>
      <c r="SJJ350" s="58"/>
      <c r="SRZ350" s="58"/>
      <c r="SSA350" s="58"/>
      <c r="SSB350" s="58"/>
      <c r="SSC350" s="58"/>
      <c r="SSD350" s="58"/>
      <c r="SSE350" s="58"/>
      <c r="SSF350" s="58"/>
      <c r="SSG350" s="58"/>
      <c r="SSH350" s="58"/>
      <c r="SSI350" s="58"/>
      <c r="SSJ350" s="58"/>
      <c r="SSK350" s="58"/>
      <c r="SSL350" s="58"/>
      <c r="SSM350" s="58"/>
      <c r="SSQ350" s="58"/>
      <c r="SSR350" s="58"/>
      <c r="SSS350" s="58"/>
      <c r="SST350" s="58"/>
      <c r="SSU350" s="58"/>
      <c r="SSV350" s="58"/>
      <c r="SSW350" s="58"/>
      <c r="SSX350" s="58"/>
      <c r="SSY350" s="58"/>
      <c r="SSZ350" s="58"/>
      <c r="STA350" s="58"/>
      <c r="STB350" s="58"/>
      <c r="STC350" s="58"/>
      <c r="STD350" s="58"/>
      <c r="STE350" s="58"/>
      <c r="STF350" s="58"/>
      <c r="TBV350" s="58"/>
      <c r="TBW350" s="58"/>
      <c r="TBX350" s="58"/>
      <c r="TBY350" s="58"/>
      <c r="TBZ350" s="58"/>
      <c r="TCA350" s="58"/>
      <c r="TCB350" s="58"/>
      <c r="TCC350" s="58"/>
      <c r="TCD350" s="58"/>
      <c r="TCE350" s="58"/>
      <c r="TCF350" s="58"/>
      <c r="TCG350" s="58"/>
      <c r="TCH350" s="58"/>
      <c r="TCI350" s="58"/>
      <c r="TCM350" s="58"/>
      <c r="TCN350" s="58"/>
      <c r="TCO350" s="58"/>
      <c r="TCP350" s="58"/>
      <c r="TCQ350" s="58"/>
      <c r="TCR350" s="58"/>
      <c r="TCS350" s="58"/>
      <c r="TCT350" s="58"/>
      <c r="TCU350" s="58"/>
      <c r="TCV350" s="58"/>
      <c r="TCW350" s="58"/>
      <c r="TCX350" s="58"/>
      <c r="TCY350" s="58"/>
      <c r="TCZ350" s="58"/>
      <c r="TDA350" s="58"/>
      <c r="TDB350" s="58"/>
      <c r="TLR350" s="58"/>
      <c r="TLS350" s="58"/>
      <c r="TLT350" s="58"/>
      <c r="TLU350" s="58"/>
      <c r="TLV350" s="58"/>
      <c r="TLW350" s="58"/>
      <c r="TLX350" s="58"/>
      <c r="TLY350" s="58"/>
      <c r="TLZ350" s="58"/>
      <c r="TMA350" s="58"/>
      <c r="TMB350" s="58"/>
      <c r="TMC350" s="58"/>
      <c r="TMD350" s="58"/>
      <c r="TME350" s="58"/>
      <c r="TMI350" s="58"/>
      <c r="TMJ350" s="58"/>
      <c r="TMK350" s="58"/>
      <c r="TML350" s="58"/>
      <c r="TMM350" s="58"/>
      <c r="TMN350" s="58"/>
      <c r="TMO350" s="58"/>
      <c r="TMP350" s="58"/>
      <c r="TMQ350" s="58"/>
      <c r="TMR350" s="58"/>
      <c r="TMS350" s="58"/>
      <c r="TMT350" s="58"/>
      <c r="TMU350" s="58"/>
      <c r="TMV350" s="58"/>
      <c r="TMW350" s="58"/>
      <c r="TMX350" s="58"/>
      <c r="TVN350" s="58"/>
      <c r="TVO350" s="58"/>
      <c r="TVP350" s="58"/>
      <c r="TVQ350" s="58"/>
      <c r="TVR350" s="58"/>
      <c r="TVS350" s="58"/>
      <c r="TVT350" s="58"/>
      <c r="TVU350" s="58"/>
      <c r="TVV350" s="58"/>
      <c r="TVW350" s="58"/>
      <c r="TVX350" s="58"/>
      <c r="TVY350" s="58"/>
      <c r="TVZ350" s="58"/>
      <c r="TWA350" s="58"/>
      <c r="TWE350" s="58"/>
      <c r="TWF350" s="58"/>
      <c r="TWG350" s="58"/>
      <c r="TWH350" s="58"/>
      <c r="TWI350" s="58"/>
      <c r="TWJ350" s="58"/>
      <c r="TWK350" s="58"/>
      <c r="TWL350" s="58"/>
      <c r="TWM350" s="58"/>
      <c r="TWN350" s="58"/>
      <c r="TWO350" s="58"/>
      <c r="TWP350" s="58"/>
      <c r="TWQ350" s="58"/>
      <c r="TWR350" s="58"/>
      <c r="TWS350" s="58"/>
      <c r="TWT350" s="58"/>
      <c r="UFJ350" s="58"/>
      <c r="UFK350" s="58"/>
      <c r="UFL350" s="58"/>
      <c r="UFM350" s="58"/>
      <c r="UFN350" s="58"/>
      <c r="UFO350" s="58"/>
      <c r="UFP350" s="58"/>
      <c r="UFQ350" s="58"/>
      <c r="UFR350" s="58"/>
      <c r="UFS350" s="58"/>
      <c r="UFT350" s="58"/>
      <c r="UFU350" s="58"/>
      <c r="UFV350" s="58"/>
      <c r="UFW350" s="58"/>
      <c r="UGA350" s="58"/>
      <c r="UGB350" s="58"/>
      <c r="UGC350" s="58"/>
      <c r="UGD350" s="58"/>
      <c r="UGE350" s="58"/>
      <c r="UGF350" s="58"/>
      <c r="UGG350" s="58"/>
      <c r="UGH350" s="58"/>
      <c r="UGI350" s="58"/>
      <c r="UGJ350" s="58"/>
      <c r="UGK350" s="58"/>
      <c r="UGL350" s="58"/>
      <c r="UGM350" s="58"/>
      <c r="UGN350" s="58"/>
      <c r="UGO350" s="58"/>
      <c r="UGP350" s="58"/>
      <c r="UPF350" s="58"/>
      <c r="UPG350" s="58"/>
      <c r="UPH350" s="58"/>
      <c r="UPI350" s="58"/>
      <c r="UPJ350" s="58"/>
      <c r="UPK350" s="58"/>
      <c r="UPL350" s="58"/>
      <c r="UPM350" s="58"/>
      <c r="UPN350" s="58"/>
      <c r="UPO350" s="58"/>
      <c r="UPP350" s="58"/>
      <c r="UPQ350" s="58"/>
      <c r="UPR350" s="58"/>
      <c r="UPS350" s="58"/>
      <c r="UPW350" s="58"/>
      <c r="UPX350" s="58"/>
      <c r="UPY350" s="58"/>
      <c r="UPZ350" s="58"/>
      <c r="UQA350" s="58"/>
      <c r="UQB350" s="58"/>
      <c r="UQC350" s="58"/>
      <c r="UQD350" s="58"/>
      <c r="UQE350" s="58"/>
      <c r="UQF350" s="58"/>
      <c r="UQG350" s="58"/>
      <c r="UQH350" s="58"/>
      <c r="UQI350" s="58"/>
      <c r="UQJ350" s="58"/>
      <c r="UQK350" s="58"/>
      <c r="UQL350" s="58"/>
      <c r="UZB350" s="58"/>
      <c r="UZC350" s="58"/>
      <c r="UZD350" s="58"/>
      <c r="UZE350" s="58"/>
      <c r="UZF350" s="58"/>
      <c r="UZG350" s="58"/>
      <c r="UZH350" s="58"/>
      <c r="UZI350" s="58"/>
      <c r="UZJ350" s="58"/>
      <c r="UZK350" s="58"/>
      <c r="UZL350" s="58"/>
      <c r="UZM350" s="58"/>
      <c r="UZN350" s="58"/>
      <c r="UZO350" s="58"/>
      <c r="UZS350" s="58"/>
      <c r="UZT350" s="58"/>
      <c r="UZU350" s="58"/>
      <c r="UZV350" s="58"/>
      <c r="UZW350" s="58"/>
      <c r="UZX350" s="58"/>
      <c r="UZY350" s="58"/>
      <c r="UZZ350" s="58"/>
      <c r="VAA350" s="58"/>
      <c r="VAB350" s="58"/>
      <c r="VAC350" s="58"/>
      <c r="VAD350" s="58"/>
      <c r="VAE350" s="58"/>
      <c r="VAF350" s="58"/>
      <c r="VAG350" s="58"/>
      <c r="VAH350" s="58"/>
      <c r="VIX350" s="58"/>
      <c r="VIY350" s="58"/>
      <c r="VIZ350" s="58"/>
      <c r="VJA350" s="58"/>
      <c r="VJB350" s="58"/>
      <c r="VJC350" s="58"/>
      <c r="VJD350" s="58"/>
      <c r="VJE350" s="58"/>
      <c r="VJF350" s="58"/>
      <c r="VJG350" s="58"/>
      <c r="VJH350" s="58"/>
      <c r="VJI350" s="58"/>
      <c r="VJJ350" s="58"/>
      <c r="VJK350" s="58"/>
      <c r="VJO350" s="58"/>
      <c r="VJP350" s="58"/>
      <c r="VJQ350" s="58"/>
      <c r="VJR350" s="58"/>
      <c r="VJS350" s="58"/>
      <c r="VJT350" s="58"/>
      <c r="VJU350" s="58"/>
      <c r="VJV350" s="58"/>
      <c r="VJW350" s="58"/>
      <c r="VJX350" s="58"/>
      <c r="VJY350" s="58"/>
      <c r="VJZ350" s="58"/>
      <c r="VKA350" s="58"/>
      <c r="VKB350" s="58"/>
      <c r="VKC350" s="58"/>
      <c r="VKD350" s="58"/>
      <c r="VST350" s="58"/>
      <c r="VSU350" s="58"/>
      <c r="VSV350" s="58"/>
      <c r="VSW350" s="58"/>
      <c r="VSX350" s="58"/>
      <c r="VSY350" s="58"/>
      <c r="VSZ350" s="58"/>
      <c r="VTA350" s="58"/>
      <c r="VTB350" s="58"/>
      <c r="VTC350" s="58"/>
      <c r="VTD350" s="58"/>
      <c r="VTE350" s="58"/>
      <c r="VTF350" s="58"/>
      <c r="VTG350" s="58"/>
      <c r="VTK350" s="58"/>
      <c r="VTL350" s="58"/>
      <c r="VTM350" s="58"/>
      <c r="VTN350" s="58"/>
      <c r="VTO350" s="58"/>
      <c r="VTP350" s="58"/>
      <c r="VTQ350" s="58"/>
      <c r="VTR350" s="58"/>
      <c r="VTS350" s="58"/>
      <c r="VTT350" s="58"/>
      <c r="VTU350" s="58"/>
      <c r="VTV350" s="58"/>
      <c r="VTW350" s="58"/>
      <c r="VTX350" s="58"/>
      <c r="VTY350" s="58"/>
      <c r="VTZ350" s="58"/>
      <c r="WCP350" s="58"/>
      <c r="WCQ350" s="58"/>
      <c r="WCR350" s="58"/>
      <c r="WCS350" s="58"/>
      <c r="WCT350" s="58"/>
      <c r="WCU350" s="58"/>
      <c r="WCV350" s="58"/>
      <c r="WCW350" s="58"/>
      <c r="WCX350" s="58"/>
      <c r="WCY350" s="58"/>
      <c r="WCZ350" s="58"/>
      <c r="WDA350" s="58"/>
      <c r="WDB350" s="58"/>
      <c r="WDC350" s="58"/>
      <c r="WDG350" s="58"/>
      <c r="WDH350" s="58"/>
      <c r="WDI350" s="58"/>
      <c r="WDJ350" s="58"/>
      <c r="WDK350" s="58"/>
      <c r="WDL350" s="58"/>
      <c r="WDM350" s="58"/>
      <c r="WDN350" s="58"/>
      <c r="WDO350" s="58"/>
      <c r="WDP350" s="58"/>
      <c r="WDQ350" s="58"/>
      <c r="WDR350" s="58"/>
      <c r="WDS350" s="58"/>
      <c r="WDT350" s="58"/>
      <c r="WDU350" s="58"/>
      <c r="WDV350" s="58"/>
      <c r="WML350" s="58"/>
      <c r="WMM350" s="58"/>
      <c r="WMN350" s="58"/>
      <c r="WMO350" s="58"/>
      <c r="WMP350" s="58"/>
      <c r="WMQ350" s="58"/>
      <c r="WMR350" s="58"/>
      <c r="WMS350" s="58"/>
      <c r="WMT350" s="58"/>
      <c r="WMU350" s="58"/>
      <c r="WMV350" s="58"/>
      <c r="WMW350" s="58"/>
      <c r="WMX350" s="58"/>
      <c r="WMY350" s="58"/>
      <c r="WNC350" s="58"/>
      <c r="WND350" s="58"/>
      <c r="WNE350" s="58"/>
      <c r="WNF350" s="58"/>
      <c r="WNG350" s="58"/>
      <c r="WNH350" s="58"/>
      <c r="WNI350" s="58"/>
      <c r="WNJ350" s="58"/>
      <c r="WNK350" s="58"/>
      <c r="WNL350" s="58"/>
      <c r="WNM350" s="58"/>
      <c r="WNN350" s="58"/>
      <c r="WNO350" s="58"/>
      <c r="WNP350" s="58"/>
      <c r="WNQ350" s="58"/>
      <c r="WNR350" s="58"/>
      <c r="WWH350" s="58"/>
      <c r="WWI350" s="58"/>
      <c r="WWJ350" s="58"/>
      <c r="WWK350" s="58"/>
      <c r="WWL350" s="58"/>
      <c r="WWM350" s="58"/>
      <c r="WWN350" s="58"/>
      <c r="WWO350" s="58"/>
      <c r="WWP350" s="58"/>
      <c r="WWQ350" s="58"/>
      <c r="WWR350" s="58"/>
      <c r="WWS350" s="58"/>
      <c r="WWT350" s="58"/>
      <c r="WWU350" s="58"/>
      <c r="WWY350" s="58"/>
      <c r="WWZ350" s="58"/>
      <c r="WXA350" s="58"/>
      <c r="WXB350" s="58"/>
      <c r="WXC350" s="58"/>
      <c r="WXD350" s="58"/>
      <c r="WXE350" s="58"/>
      <c r="WXF350" s="58"/>
      <c r="WXG350" s="58"/>
      <c r="WXH350" s="58"/>
      <c r="WXI350" s="58"/>
      <c r="WXJ350" s="58"/>
      <c r="WXK350" s="58"/>
      <c r="WXL350" s="58"/>
      <c r="WXM350" s="58"/>
      <c r="WXN350" s="58"/>
    </row>
    <row r="351" spans="1:826 1050:1850 2074:2874 3098:3898 4122:4922 5146:5946 6170:6970 7194:7994 8218:9018 9242:10042 10266:11066 11290:12090 12314:13114 13338:14138 14362:15162 15386:16186" s="57" customFormat="1" x14ac:dyDescent="0.15">
      <c r="A351" s="52">
        <v>358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>
        <v>0</v>
      </c>
      <c r="N351" s="53"/>
      <c r="O351" s="53"/>
      <c r="P351" s="53">
        <f t="shared" si="59"/>
        <v>0</v>
      </c>
      <c r="Q351" s="52">
        <f t="shared" si="60"/>
        <v>1900</v>
      </c>
      <c r="R351" s="52">
        <f t="shared" si="61"/>
        <v>1</v>
      </c>
      <c r="S351" s="52">
        <f t="shared" si="62"/>
        <v>0</v>
      </c>
      <c r="T351" s="52" t="str">
        <f t="shared" si="63"/>
        <v/>
      </c>
      <c r="U351" s="54"/>
      <c r="V351" s="52"/>
      <c r="W351" s="52"/>
      <c r="X351" s="54">
        <v>0</v>
      </c>
      <c r="Y351" s="54">
        <f t="shared" si="64"/>
        <v>0</v>
      </c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5">
        <f t="shared" si="65"/>
        <v>0</v>
      </c>
      <c r="AO351" s="52"/>
      <c r="AP351" s="56">
        <f t="shared" si="66"/>
        <v>0</v>
      </c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>
        <f t="shared" si="67"/>
        <v>0</v>
      </c>
      <c r="BH351" s="52"/>
      <c r="BI351" s="56">
        <f t="shared" si="68"/>
        <v>0</v>
      </c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NJ351" s="1"/>
      <c r="ANK351" s="1"/>
      <c r="ANL351" s="1"/>
      <c r="ANM351" s="1"/>
      <c r="ANN351" s="1"/>
      <c r="ANO351" s="1"/>
      <c r="ANP351" s="1"/>
      <c r="ANQ351" s="1"/>
      <c r="ANR351" s="1"/>
      <c r="ANS351" s="1"/>
      <c r="ANT351" s="1"/>
      <c r="ANU351" s="1"/>
      <c r="ANV351" s="1"/>
      <c r="ANW351" s="1"/>
      <c r="AOA351" s="1"/>
      <c r="AOB351" s="1"/>
      <c r="AOC351" s="1"/>
      <c r="AOD351" s="1"/>
      <c r="AOE351" s="1"/>
      <c r="AOF351" s="1"/>
      <c r="AOG351" s="1"/>
      <c r="AOH351" s="1"/>
      <c r="AOI351" s="1"/>
      <c r="AOJ351" s="1"/>
      <c r="AOK351" s="1"/>
      <c r="AOL351" s="1"/>
      <c r="AOM351" s="1"/>
      <c r="AON351" s="1"/>
      <c r="AOO351" s="1"/>
      <c r="AOP351" s="1"/>
      <c r="AXF351" s="1"/>
      <c r="AXG351" s="1"/>
      <c r="AXH351" s="1"/>
      <c r="AXI351" s="1"/>
      <c r="AXJ351" s="1"/>
      <c r="AXK351" s="1"/>
      <c r="AXL351" s="1"/>
      <c r="AXM351" s="1"/>
      <c r="AXN351" s="1"/>
      <c r="AXO351" s="1"/>
      <c r="AXP351" s="1"/>
      <c r="AXQ351" s="1"/>
      <c r="AXR351" s="1"/>
      <c r="AXS351" s="1"/>
      <c r="AXW351" s="1"/>
      <c r="AXX351" s="1"/>
      <c r="AXY351" s="1"/>
      <c r="AXZ351" s="1"/>
      <c r="AYA351" s="1"/>
      <c r="AYB351" s="1"/>
      <c r="AYC351" s="1"/>
      <c r="AYD351" s="1"/>
      <c r="AYE351" s="1"/>
      <c r="AYF351" s="1"/>
      <c r="AYG351" s="1"/>
      <c r="AYH351" s="1"/>
      <c r="AYI351" s="1"/>
      <c r="AYJ351" s="1"/>
      <c r="AYK351" s="1"/>
      <c r="AYL351" s="1"/>
      <c r="BHB351" s="1"/>
      <c r="BHC351" s="1"/>
      <c r="BHD351" s="1"/>
      <c r="BHE351" s="1"/>
      <c r="BHF351" s="1"/>
      <c r="BHG351" s="1"/>
      <c r="BHH351" s="1"/>
      <c r="BHI351" s="1"/>
      <c r="BHJ351" s="1"/>
      <c r="BHK351" s="1"/>
      <c r="BHL351" s="1"/>
      <c r="BHM351" s="1"/>
      <c r="BHN351" s="1"/>
      <c r="BHO351" s="1"/>
      <c r="BHS351" s="1"/>
      <c r="BHT351" s="1"/>
      <c r="BHU351" s="1"/>
      <c r="BHV351" s="1"/>
      <c r="BHW351" s="1"/>
      <c r="BHX351" s="1"/>
      <c r="BHY351" s="1"/>
      <c r="BHZ351" s="1"/>
      <c r="BIA351" s="1"/>
      <c r="BIB351" s="1"/>
      <c r="BIC351" s="1"/>
      <c r="BID351" s="1"/>
      <c r="BIE351" s="1"/>
      <c r="BIF351" s="1"/>
      <c r="BIG351" s="1"/>
      <c r="BIH351" s="1"/>
      <c r="BQX351" s="1"/>
      <c r="BQY351" s="1"/>
      <c r="BQZ351" s="1"/>
      <c r="BRA351" s="1"/>
      <c r="BRB351" s="1"/>
      <c r="BRC351" s="1"/>
      <c r="BRD351" s="1"/>
      <c r="BRE351" s="1"/>
      <c r="BRF351" s="1"/>
      <c r="BRG351" s="1"/>
      <c r="BRH351" s="1"/>
      <c r="BRI351" s="1"/>
      <c r="BRJ351" s="1"/>
      <c r="BRK351" s="1"/>
      <c r="BRO351" s="1"/>
      <c r="BRP351" s="1"/>
      <c r="BRQ351" s="1"/>
      <c r="BRR351" s="1"/>
      <c r="BRS351" s="1"/>
      <c r="BRT351" s="1"/>
      <c r="BRU351" s="1"/>
      <c r="BRV351" s="1"/>
      <c r="BRW351" s="1"/>
      <c r="BRX351" s="1"/>
      <c r="BRY351" s="1"/>
      <c r="BRZ351" s="1"/>
      <c r="BSA351" s="1"/>
      <c r="BSB351" s="1"/>
      <c r="BSC351" s="1"/>
      <c r="BSD351" s="1"/>
      <c r="CAT351" s="1"/>
      <c r="CAU351" s="1"/>
      <c r="CAV351" s="1"/>
      <c r="CAW351" s="1"/>
      <c r="CAX351" s="1"/>
      <c r="CAY351" s="1"/>
      <c r="CAZ351" s="1"/>
      <c r="CBA351" s="1"/>
      <c r="CBB351" s="1"/>
      <c r="CBC351" s="1"/>
      <c r="CBD351" s="1"/>
      <c r="CBE351" s="1"/>
      <c r="CBF351" s="1"/>
      <c r="CBG351" s="1"/>
      <c r="CBK351" s="1"/>
      <c r="CBL351" s="1"/>
      <c r="CBM351" s="1"/>
      <c r="CBN351" s="1"/>
      <c r="CBO351" s="1"/>
      <c r="CBP351" s="1"/>
      <c r="CBQ351" s="1"/>
      <c r="CBR351" s="1"/>
      <c r="CBS351" s="1"/>
      <c r="CBT351" s="1"/>
      <c r="CBU351" s="1"/>
      <c r="CBV351" s="1"/>
      <c r="CBW351" s="1"/>
      <c r="CBX351" s="1"/>
      <c r="CBY351" s="1"/>
      <c r="CBZ351" s="1"/>
      <c r="CKP351" s="1"/>
      <c r="CKQ351" s="1"/>
      <c r="CKR351" s="1"/>
      <c r="CKS351" s="1"/>
      <c r="CKT351" s="1"/>
      <c r="CKU351" s="1"/>
      <c r="CKV351" s="1"/>
      <c r="CKW351" s="1"/>
      <c r="CKX351" s="1"/>
      <c r="CKY351" s="1"/>
      <c r="CKZ351" s="1"/>
      <c r="CLA351" s="1"/>
      <c r="CLB351" s="1"/>
      <c r="CLC351" s="1"/>
      <c r="CLG351" s="1"/>
      <c r="CLH351" s="1"/>
      <c r="CLI351" s="1"/>
      <c r="CLJ351" s="1"/>
      <c r="CLK351" s="1"/>
      <c r="CLL351" s="1"/>
      <c r="CLM351" s="1"/>
      <c r="CLN351" s="1"/>
      <c r="CLO351" s="1"/>
      <c r="CLP351" s="1"/>
      <c r="CLQ351" s="1"/>
      <c r="CLR351" s="1"/>
      <c r="CLS351" s="1"/>
      <c r="CLT351" s="1"/>
      <c r="CLU351" s="1"/>
      <c r="CLV351" s="1"/>
      <c r="CUL351" s="1"/>
      <c r="CUM351" s="1"/>
      <c r="CUN351" s="1"/>
      <c r="CUO351" s="1"/>
      <c r="CUP351" s="1"/>
      <c r="CUQ351" s="1"/>
      <c r="CUR351" s="1"/>
      <c r="CUS351" s="1"/>
      <c r="CUT351" s="1"/>
      <c r="CUU351" s="1"/>
      <c r="CUV351" s="1"/>
      <c r="CUW351" s="1"/>
      <c r="CUX351" s="1"/>
      <c r="CUY351" s="1"/>
      <c r="CVC351" s="1"/>
      <c r="CVD351" s="1"/>
      <c r="CVE351" s="1"/>
      <c r="CVF351" s="1"/>
      <c r="CVG351" s="1"/>
      <c r="CVH351" s="1"/>
      <c r="CVI351" s="1"/>
      <c r="CVJ351" s="1"/>
      <c r="CVK351" s="1"/>
      <c r="CVL351" s="1"/>
      <c r="CVM351" s="1"/>
      <c r="CVN351" s="1"/>
      <c r="CVO351" s="1"/>
      <c r="CVP351" s="1"/>
      <c r="CVQ351" s="1"/>
      <c r="CVR351" s="1"/>
      <c r="DEH351" s="1"/>
      <c r="DEI351" s="1"/>
      <c r="DEJ351" s="1"/>
      <c r="DEK351" s="1"/>
      <c r="DEL351" s="1"/>
      <c r="DEM351" s="1"/>
      <c r="DEN351" s="1"/>
      <c r="DEO351" s="1"/>
      <c r="DEP351" s="1"/>
      <c r="DEQ351" s="1"/>
      <c r="DER351" s="1"/>
      <c r="DES351" s="1"/>
      <c r="DET351" s="1"/>
      <c r="DEU351" s="1"/>
      <c r="DEY351" s="1"/>
      <c r="DEZ351" s="1"/>
      <c r="DFA351" s="1"/>
      <c r="DFB351" s="1"/>
      <c r="DFC351" s="1"/>
      <c r="DFD351" s="1"/>
      <c r="DFE351" s="1"/>
      <c r="DFF351" s="1"/>
      <c r="DFG351" s="1"/>
      <c r="DFH351" s="1"/>
      <c r="DFI351" s="1"/>
      <c r="DFJ351" s="1"/>
      <c r="DFK351" s="1"/>
      <c r="DFL351" s="1"/>
      <c r="DFM351" s="1"/>
      <c r="DFN351" s="1"/>
      <c r="DOD351" s="1"/>
      <c r="DOE351" s="1"/>
      <c r="DOF351" s="1"/>
      <c r="DOG351" s="1"/>
      <c r="DOH351" s="1"/>
      <c r="DOI351" s="1"/>
      <c r="DOJ351" s="1"/>
      <c r="DOK351" s="1"/>
      <c r="DOL351" s="1"/>
      <c r="DOM351" s="1"/>
      <c r="DON351" s="1"/>
      <c r="DOO351" s="1"/>
      <c r="DOP351" s="1"/>
      <c r="DOQ351" s="1"/>
      <c r="DOU351" s="1"/>
      <c r="DOV351" s="1"/>
      <c r="DOW351" s="1"/>
      <c r="DOX351" s="1"/>
      <c r="DOY351" s="1"/>
      <c r="DOZ351" s="1"/>
      <c r="DPA351" s="1"/>
      <c r="DPB351" s="1"/>
      <c r="DPC351" s="1"/>
      <c r="DPD351" s="1"/>
      <c r="DPE351" s="1"/>
      <c r="DPF351" s="1"/>
      <c r="DPG351" s="1"/>
      <c r="DPH351" s="1"/>
      <c r="DPI351" s="1"/>
      <c r="DPJ351" s="1"/>
      <c r="DXZ351" s="1"/>
      <c r="DYA351" s="1"/>
      <c r="DYB351" s="1"/>
      <c r="DYC351" s="1"/>
      <c r="DYD351" s="1"/>
      <c r="DYE351" s="1"/>
      <c r="DYF351" s="1"/>
      <c r="DYG351" s="1"/>
      <c r="DYH351" s="1"/>
      <c r="DYI351" s="1"/>
      <c r="DYJ351" s="1"/>
      <c r="DYK351" s="1"/>
      <c r="DYL351" s="1"/>
      <c r="DYM351" s="1"/>
      <c r="DYQ351" s="1"/>
      <c r="DYR351" s="1"/>
      <c r="DYS351" s="1"/>
      <c r="DYT351" s="1"/>
      <c r="DYU351" s="1"/>
      <c r="DYV351" s="1"/>
      <c r="DYW351" s="1"/>
      <c r="DYX351" s="1"/>
      <c r="DYY351" s="1"/>
      <c r="DYZ351" s="1"/>
      <c r="DZA351" s="1"/>
      <c r="DZB351" s="1"/>
      <c r="DZC351" s="1"/>
      <c r="DZD351" s="1"/>
      <c r="DZE351" s="1"/>
      <c r="DZF351" s="1"/>
      <c r="EHV351" s="1"/>
      <c r="EHW351" s="1"/>
      <c r="EHX351" s="1"/>
      <c r="EHY351" s="1"/>
      <c r="EHZ351" s="1"/>
      <c r="EIA351" s="1"/>
      <c r="EIB351" s="1"/>
      <c r="EIC351" s="1"/>
      <c r="EID351" s="1"/>
      <c r="EIE351" s="1"/>
      <c r="EIF351" s="1"/>
      <c r="EIG351" s="1"/>
      <c r="EIH351" s="1"/>
      <c r="EII351" s="1"/>
      <c r="EIM351" s="1"/>
      <c r="EIN351" s="1"/>
      <c r="EIO351" s="1"/>
      <c r="EIP351" s="1"/>
      <c r="EIQ351" s="1"/>
      <c r="EIR351" s="1"/>
      <c r="EIS351" s="1"/>
      <c r="EIT351" s="1"/>
      <c r="EIU351" s="1"/>
      <c r="EIV351" s="1"/>
      <c r="EIW351" s="1"/>
      <c r="EIX351" s="1"/>
      <c r="EIY351" s="1"/>
      <c r="EIZ351" s="1"/>
      <c r="EJA351" s="1"/>
      <c r="EJB351" s="1"/>
      <c r="ERR351" s="1"/>
      <c r="ERS351" s="1"/>
      <c r="ERT351" s="1"/>
      <c r="ERU351" s="1"/>
      <c r="ERV351" s="1"/>
      <c r="ERW351" s="1"/>
      <c r="ERX351" s="1"/>
      <c r="ERY351" s="1"/>
      <c r="ERZ351" s="1"/>
      <c r="ESA351" s="1"/>
      <c r="ESB351" s="1"/>
      <c r="ESC351" s="1"/>
      <c r="ESD351" s="1"/>
      <c r="ESE351" s="1"/>
      <c r="ESI351" s="1"/>
      <c r="ESJ351" s="1"/>
      <c r="ESK351" s="1"/>
      <c r="ESL351" s="1"/>
      <c r="ESM351" s="1"/>
      <c r="ESN351" s="1"/>
      <c r="ESO351" s="1"/>
      <c r="ESP351" s="1"/>
      <c r="ESQ351" s="1"/>
      <c r="ESR351" s="1"/>
      <c r="ESS351" s="1"/>
      <c r="EST351" s="1"/>
      <c r="ESU351" s="1"/>
      <c r="ESV351" s="1"/>
      <c r="ESW351" s="1"/>
      <c r="ESX351" s="1"/>
      <c r="FBN351" s="1"/>
      <c r="FBO351" s="1"/>
      <c r="FBP351" s="1"/>
      <c r="FBQ351" s="1"/>
      <c r="FBR351" s="1"/>
      <c r="FBS351" s="1"/>
      <c r="FBT351" s="1"/>
      <c r="FBU351" s="1"/>
      <c r="FBV351" s="1"/>
      <c r="FBW351" s="1"/>
      <c r="FBX351" s="1"/>
      <c r="FBY351" s="1"/>
      <c r="FBZ351" s="1"/>
      <c r="FCA351" s="1"/>
      <c r="FCE351" s="1"/>
      <c r="FCF351" s="1"/>
      <c r="FCG351" s="1"/>
      <c r="FCH351" s="1"/>
      <c r="FCI351" s="1"/>
      <c r="FCJ351" s="1"/>
      <c r="FCK351" s="1"/>
      <c r="FCL351" s="1"/>
      <c r="FCM351" s="1"/>
      <c r="FCN351" s="1"/>
      <c r="FCO351" s="1"/>
      <c r="FCP351" s="1"/>
      <c r="FCQ351" s="1"/>
      <c r="FCR351" s="1"/>
      <c r="FCS351" s="1"/>
      <c r="FCT351" s="1"/>
      <c r="FLJ351" s="1"/>
      <c r="FLK351" s="1"/>
      <c r="FLL351" s="1"/>
      <c r="FLM351" s="1"/>
      <c r="FLN351" s="1"/>
      <c r="FLO351" s="1"/>
      <c r="FLP351" s="1"/>
      <c r="FLQ351" s="1"/>
      <c r="FLR351" s="1"/>
      <c r="FLS351" s="1"/>
      <c r="FLT351" s="1"/>
      <c r="FLU351" s="1"/>
      <c r="FLV351" s="1"/>
      <c r="FLW351" s="1"/>
      <c r="FMA351" s="1"/>
      <c r="FMB351" s="1"/>
      <c r="FMC351" s="1"/>
      <c r="FMD351" s="1"/>
      <c r="FME351" s="1"/>
      <c r="FMF351" s="1"/>
      <c r="FMG351" s="1"/>
      <c r="FMH351" s="1"/>
      <c r="FMI351" s="1"/>
      <c r="FMJ351" s="1"/>
      <c r="FMK351" s="1"/>
      <c r="FML351" s="1"/>
      <c r="FMM351" s="1"/>
      <c r="FMN351" s="1"/>
      <c r="FMO351" s="1"/>
      <c r="FMP351" s="1"/>
      <c r="FVF351" s="1"/>
      <c r="FVG351" s="1"/>
      <c r="FVH351" s="1"/>
      <c r="FVI351" s="1"/>
      <c r="FVJ351" s="1"/>
      <c r="FVK351" s="1"/>
      <c r="FVL351" s="1"/>
      <c r="FVM351" s="1"/>
      <c r="FVN351" s="1"/>
      <c r="FVO351" s="1"/>
      <c r="FVP351" s="1"/>
      <c r="FVQ351" s="1"/>
      <c r="FVR351" s="1"/>
      <c r="FVS351" s="1"/>
      <c r="FVW351" s="1"/>
      <c r="FVX351" s="1"/>
      <c r="FVY351" s="1"/>
      <c r="FVZ351" s="1"/>
      <c r="FWA351" s="1"/>
      <c r="FWB351" s="1"/>
      <c r="FWC351" s="1"/>
      <c r="FWD351" s="1"/>
      <c r="FWE351" s="1"/>
      <c r="FWF351" s="1"/>
      <c r="FWG351" s="1"/>
      <c r="FWH351" s="1"/>
      <c r="FWI351" s="1"/>
      <c r="FWJ351" s="1"/>
      <c r="FWK351" s="1"/>
      <c r="FWL351" s="1"/>
      <c r="GFB351" s="1"/>
      <c r="GFC351" s="1"/>
      <c r="GFD351" s="1"/>
      <c r="GFE351" s="1"/>
      <c r="GFF351" s="1"/>
      <c r="GFG351" s="1"/>
      <c r="GFH351" s="1"/>
      <c r="GFI351" s="1"/>
      <c r="GFJ351" s="1"/>
      <c r="GFK351" s="1"/>
      <c r="GFL351" s="1"/>
      <c r="GFM351" s="1"/>
      <c r="GFN351" s="1"/>
      <c r="GFO351" s="1"/>
      <c r="GFS351" s="1"/>
      <c r="GFT351" s="1"/>
      <c r="GFU351" s="1"/>
      <c r="GFV351" s="1"/>
      <c r="GFW351" s="1"/>
      <c r="GFX351" s="1"/>
      <c r="GFY351" s="1"/>
      <c r="GFZ351" s="1"/>
      <c r="GGA351" s="1"/>
      <c r="GGB351" s="1"/>
      <c r="GGC351" s="1"/>
      <c r="GGD351" s="1"/>
      <c r="GGE351" s="1"/>
      <c r="GGF351" s="1"/>
      <c r="GGG351" s="1"/>
      <c r="GGH351" s="1"/>
      <c r="GOX351" s="1"/>
      <c r="GOY351" s="1"/>
      <c r="GOZ351" s="1"/>
      <c r="GPA351" s="1"/>
      <c r="GPB351" s="1"/>
      <c r="GPC351" s="1"/>
      <c r="GPD351" s="1"/>
      <c r="GPE351" s="1"/>
      <c r="GPF351" s="1"/>
      <c r="GPG351" s="1"/>
      <c r="GPH351" s="1"/>
      <c r="GPI351" s="1"/>
      <c r="GPJ351" s="1"/>
      <c r="GPK351" s="1"/>
      <c r="GPO351" s="1"/>
      <c r="GPP351" s="1"/>
      <c r="GPQ351" s="1"/>
      <c r="GPR351" s="1"/>
      <c r="GPS351" s="1"/>
      <c r="GPT351" s="1"/>
      <c r="GPU351" s="1"/>
      <c r="GPV351" s="1"/>
      <c r="GPW351" s="1"/>
      <c r="GPX351" s="1"/>
      <c r="GPY351" s="1"/>
      <c r="GPZ351" s="1"/>
      <c r="GQA351" s="1"/>
      <c r="GQB351" s="1"/>
      <c r="GQC351" s="1"/>
      <c r="GQD351" s="1"/>
      <c r="GYT351" s="1"/>
      <c r="GYU351" s="1"/>
      <c r="GYV351" s="1"/>
      <c r="GYW351" s="1"/>
      <c r="GYX351" s="1"/>
      <c r="GYY351" s="1"/>
      <c r="GYZ351" s="1"/>
      <c r="GZA351" s="1"/>
      <c r="GZB351" s="1"/>
      <c r="GZC351" s="1"/>
      <c r="GZD351" s="1"/>
      <c r="GZE351" s="1"/>
      <c r="GZF351" s="1"/>
      <c r="GZG351" s="1"/>
      <c r="GZK351" s="1"/>
      <c r="GZL351" s="1"/>
      <c r="GZM351" s="1"/>
      <c r="GZN351" s="1"/>
      <c r="GZO351" s="1"/>
      <c r="GZP351" s="1"/>
      <c r="GZQ351" s="1"/>
      <c r="GZR351" s="1"/>
      <c r="GZS351" s="1"/>
      <c r="GZT351" s="1"/>
      <c r="GZU351" s="1"/>
      <c r="GZV351" s="1"/>
      <c r="GZW351" s="1"/>
      <c r="GZX351" s="1"/>
      <c r="GZY351" s="1"/>
      <c r="GZZ351" s="1"/>
      <c r="HIP351" s="1"/>
      <c r="HIQ351" s="1"/>
      <c r="HIR351" s="1"/>
      <c r="HIS351" s="1"/>
      <c r="HIT351" s="1"/>
      <c r="HIU351" s="1"/>
      <c r="HIV351" s="1"/>
      <c r="HIW351" s="1"/>
      <c r="HIX351" s="1"/>
      <c r="HIY351" s="1"/>
      <c r="HIZ351" s="1"/>
      <c r="HJA351" s="1"/>
      <c r="HJB351" s="1"/>
      <c r="HJC351" s="1"/>
      <c r="HJG351" s="1"/>
      <c r="HJH351" s="1"/>
      <c r="HJI351" s="1"/>
      <c r="HJJ351" s="1"/>
      <c r="HJK351" s="1"/>
      <c r="HJL351" s="1"/>
      <c r="HJM351" s="1"/>
      <c r="HJN351" s="1"/>
      <c r="HJO351" s="1"/>
      <c r="HJP351" s="1"/>
      <c r="HJQ351" s="1"/>
      <c r="HJR351" s="1"/>
      <c r="HJS351" s="1"/>
      <c r="HJT351" s="1"/>
      <c r="HJU351" s="1"/>
      <c r="HJV351" s="1"/>
      <c r="HSL351" s="1"/>
      <c r="HSM351" s="1"/>
      <c r="HSN351" s="1"/>
      <c r="HSO351" s="1"/>
      <c r="HSP351" s="1"/>
      <c r="HSQ351" s="1"/>
      <c r="HSR351" s="1"/>
      <c r="HSS351" s="1"/>
      <c r="HST351" s="1"/>
      <c r="HSU351" s="1"/>
      <c r="HSV351" s="1"/>
      <c r="HSW351" s="1"/>
      <c r="HSX351" s="1"/>
      <c r="HSY351" s="1"/>
      <c r="HTC351" s="1"/>
      <c r="HTD351" s="1"/>
      <c r="HTE351" s="1"/>
      <c r="HTF351" s="1"/>
      <c r="HTG351" s="1"/>
      <c r="HTH351" s="1"/>
      <c r="HTI351" s="1"/>
      <c r="HTJ351" s="1"/>
      <c r="HTK351" s="1"/>
      <c r="HTL351" s="1"/>
      <c r="HTM351" s="1"/>
      <c r="HTN351" s="1"/>
      <c r="HTO351" s="1"/>
      <c r="HTP351" s="1"/>
      <c r="HTQ351" s="1"/>
      <c r="HTR351" s="1"/>
      <c r="ICH351" s="1"/>
      <c r="ICI351" s="1"/>
      <c r="ICJ351" s="1"/>
      <c r="ICK351" s="1"/>
      <c r="ICL351" s="1"/>
      <c r="ICM351" s="1"/>
      <c r="ICN351" s="1"/>
      <c r="ICO351" s="1"/>
      <c r="ICP351" s="1"/>
      <c r="ICQ351" s="1"/>
      <c r="ICR351" s="1"/>
      <c r="ICS351" s="1"/>
      <c r="ICT351" s="1"/>
      <c r="ICU351" s="1"/>
      <c r="ICY351" s="1"/>
      <c r="ICZ351" s="1"/>
      <c r="IDA351" s="1"/>
      <c r="IDB351" s="1"/>
      <c r="IDC351" s="1"/>
      <c r="IDD351" s="1"/>
      <c r="IDE351" s="1"/>
      <c r="IDF351" s="1"/>
      <c r="IDG351" s="1"/>
      <c r="IDH351" s="1"/>
      <c r="IDI351" s="1"/>
      <c r="IDJ351" s="1"/>
      <c r="IDK351" s="1"/>
      <c r="IDL351" s="1"/>
      <c r="IDM351" s="1"/>
      <c r="IDN351" s="1"/>
      <c r="IMD351" s="1"/>
      <c r="IME351" s="1"/>
      <c r="IMF351" s="1"/>
      <c r="IMG351" s="1"/>
      <c r="IMH351" s="1"/>
      <c r="IMI351" s="1"/>
      <c r="IMJ351" s="1"/>
      <c r="IMK351" s="1"/>
      <c r="IML351" s="1"/>
      <c r="IMM351" s="1"/>
      <c r="IMN351" s="1"/>
      <c r="IMO351" s="1"/>
      <c r="IMP351" s="1"/>
      <c r="IMQ351" s="1"/>
      <c r="IMU351" s="1"/>
      <c r="IMV351" s="1"/>
      <c r="IMW351" s="1"/>
      <c r="IMX351" s="1"/>
      <c r="IMY351" s="1"/>
      <c r="IMZ351" s="1"/>
      <c r="INA351" s="1"/>
      <c r="INB351" s="1"/>
      <c r="INC351" s="1"/>
      <c r="IND351" s="1"/>
      <c r="INE351" s="1"/>
      <c r="INF351" s="1"/>
      <c r="ING351" s="1"/>
      <c r="INH351" s="1"/>
      <c r="INI351" s="1"/>
      <c r="INJ351" s="1"/>
      <c r="IVZ351" s="1"/>
      <c r="IWA351" s="1"/>
      <c r="IWB351" s="1"/>
      <c r="IWC351" s="1"/>
      <c r="IWD351" s="1"/>
      <c r="IWE351" s="1"/>
      <c r="IWF351" s="1"/>
      <c r="IWG351" s="1"/>
      <c r="IWH351" s="1"/>
      <c r="IWI351" s="1"/>
      <c r="IWJ351" s="1"/>
      <c r="IWK351" s="1"/>
      <c r="IWL351" s="1"/>
      <c r="IWM351" s="1"/>
      <c r="IWQ351" s="1"/>
      <c r="IWR351" s="1"/>
      <c r="IWS351" s="1"/>
      <c r="IWT351" s="1"/>
      <c r="IWU351" s="1"/>
      <c r="IWV351" s="1"/>
      <c r="IWW351" s="1"/>
      <c r="IWX351" s="1"/>
      <c r="IWY351" s="1"/>
      <c r="IWZ351" s="1"/>
      <c r="IXA351" s="1"/>
      <c r="IXB351" s="1"/>
      <c r="IXC351" s="1"/>
      <c r="IXD351" s="1"/>
      <c r="IXE351" s="1"/>
      <c r="IXF351" s="1"/>
      <c r="JFV351" s="1"/>
      <c r="JFW351" s="1"/>
      <c r="JFX351" s="1"/>
      <c r="JFY351" s="1"/>
      <c r="JFZ351" s="1"/>
      <c r="JGA351" s="1"/>
      <c r="JGB351" s="1"/>
      <c r="JGC351" s="1"/>
      <c r="JGD351" s="1"/>
      <c r="JGE351" s="1"/>
      <c r="JGF351" s="1"/>
      <c r="JGG351" s="1"/>
      <c r="JGH351" s="1"/>
      <c r="JGI351" s="1"/>
      <c r="JGM351" s="1"/>
      <c r="JGN351" s="1"/>
      <c r="JGO351" s="1"/>
      <c r="JGP351" s="1"/>
      <c r="JGQ351" s="1"/>
      <c r="JGR351" s="1"/>
      <c r="JGS351" s="1"/>
      <c r="JGT351" s="1"/>
      <c r="JGU351" s="1"/>
      <c r="JGV351" s="1"/>
      <c r="JGW351" s="1"/>
      <c r="JGX351" s="1"/>
      <c r="JGY351" s="1"/>
      <c r="JGZ351" s="1"/>
      <c r="JHA351" s="1"/>
      <c r="JHB351" s="1"/>
      <c r="JPR351" s="1"/>
      <c r="JPS351" s="1"/>
      <c r="JPT351" s="1"/>
      <c r="JPU351" s="1"/>
      <c r="JPV351" s="1"/>
      <c r="JPW351" s="1"/>
      <c r="JPX351" s="1"/>
      <c r="JPY351" s="1"/>
      <c r="JPZ351" s="1"/>
      <c r="JQA351" s="1"/>
      <c r="JQB351" s="1"/>
      <c r="JQC351" s="1"/>
      <c r="JQD351" s="1"/>
      <c r="JQE351" s="1"/>
      <c r="JQI351" s="1"/>
      <c r="JQJ351" s="1"/>
      <c r="JQK351" s="1"/>
      <c r="JQL351" s="1"/>
      <c r="JQM351" s="1"/>
      <c r="JQN351" s="1"/>
      <c r="JQO351" s="1"/>
      <c r="JQP351" s="1"/>
      <c r="JQQ351" s="1"/>
      <c r="JQR351" s="1"/>
      <c r="JQS351" s="1"/>
      <c r="JQT351" s="1"/>
      <c r="JQU351" s="1"/>
      <c r="JQV351" s="1"/>
      <c r="JQW351" s="1"/>
      <c r="JQX351" s="1"/>
      <c r="JZN351" s="1"/>
      <c r="JZO351" s="1"/>
      <c r="JZP351" s="1"/>
      <c r="JZQ351" s="1"/>
      <c r="JZR351" s="1"/>
      <c r="JZS351" s="1"/>
      <c r="JZT351" s="1"/>
      <c r="JZU351" s="1"/>
      <c r="JZV351" s="1"/>
      <c r="JZW351" s="1"/>
      <c r="JZX351" s="1"/>
      <c r="JZY351" s="1"/>
      <c r="JZZ351" s="1"/>
      <c r="KAA351" s="1"/>
      <c r="KAE351" s="1"/>
      <c r="KAF351" s="1"/>
      <c r="KAG351" s="1"/>
      <c r="KAH351" s="1"/>
      <c r="KAI351" s="1"/>
      <c r="KAJ351" s="1"/>
      <c r="KAK351" s="1"/>
      <c r="KAL351" s="1"/>
      <c r="KAM351" s="1"/>
      <c r="KAN351" s="1"/>
      <c r="KAO351" s="1"/>
      <c r="KAP351" s="1"/>
      <c r="KAQ351" s="1"/>
      <c r="KAR351" s="1"/>
      <c r="KAS351" s="1"/>
      <c r="KAT351" s="1"/>
      <c r="KJJ351" s="1"/>
      <c r="KJK351" s="1"/>
      <c r="KJL351" s="1"/>
      <c r="KJM351" s="1"/>
      <c r="KJN351" s="1"/>
      <c r="KJO351" s="1"/>
      <c r="KJP351" s="1"/>
      <c r="KJQ351" s="1"/>
      <c r="KJR351" s="1"/>
      <c r="KJS351" s="1"/>
      <c r="KJT351" s="1"/>
      <c r="KJU351" s="1"/>
      <c r="KJV351" s="1"/>
      <c r="KJW351" s="1"/>
      <c r="KKA351" s="1"/>
      <c r="KKB351" s="1"/>
      <c r="KKC351" s="1"/>
      <c r="KKD351" s="1"/>
      <c r="KKE351" s="1"/>
      <c r="KKF351" s="1"/>
      <c r="KKG351" s="1"/>
      <c r="KKH351" s="1"/>
      <c r="KKI351" s="1"/>
      <c r="KKJ351" s="1"/>
      <c r="KKK351" s="1"/>
      <c r="KKL351" s="1"/>
      <c r="KKM351" s="1"/>
      <c r="KKN351" s="1"/>
      <c r="KKO351" s="1"/>
      <c r="KKP351" s="1"/>
      <c r="KTF351" s="1"/>
      <c r="KTG351" s="1"/>
      <c r="KTH351" s="1"/>
      <c r="KTI351" s="1"/>
      <c r="KTJ351" s="1"/>
      <c r="KTK351" s="1"/>
      <c r="KTL351" s="1"/>
      <c r="KTM351" s="1"/>
      <c r="KTN351" s="1"/>
      <c r="KTO351" s="1"/>
      <c r="KTP351" s="1"/>
      <c r="KTQ351" s="1"/>
      <c r="KTR351" s="1"/>
      <c r="KTS351" s="1"/>
      <c r="KTW351" s="1"/>
      <c r="KTX351" s="1"/>
      <c r="KTY351" s="1"/>
      <c r="KTZ351" s="1"/>
      <c r="KUA351" s="1"/>
      <c r="KUB351" s="1"/>
      <c r="KUC351" s="1"/>
      <c r="KUD351" s="1"/>
      <c r="KUE351" s="1"/>
      <c r="KUF351" s="1"/>
      <c r="KUG351" s="1"/>
      <c r="KUH351" s="1"/>
      <c r="KUI351" s="1"/>
      <c r="KUJ351" s="1"/>
      <c r="KUK351" s="1"/>
      <c r="KUL351" s="1"/>
      <c r="LDB351" s="1"/>
      <c r="LDC351" s="1"/>
      <c r="LDD351" s="1"/>
      <c r="LDE351" s="1"/>
      <c r="LDF351" s="1"/>
      <c r="LDG351" s="1"/>
      <c r="LDH351" s="1"/>
      <c r="LDI351" s="1"/>
      <c r="LDJ351" s="1"/>
      <c r="LDK351" s="1"/>
      <c r="LDL351" s="1"/>
      <c r="LDM351" s="1"/>
      <c r="LDN351" s="1"/>
      <c r="LDO351" s="1"/>
      <c r="LDS351" s="1"/>
      <c r="LDT351" s="1"/>
      <c r="LDU351" s="1"/>
      <c r="LDV351" s="1"/>
      <c r="LDW351" s="1"/>
      <c r="LDX351" s="1"/>
      <c r="LDY351" s="1"/>
      <c r="LDZ351" s="1"/>
      <c r="LEA351" s="1"/>
      <c r="LEB351" s="1"/>
      <c r="LEC351" s="1"/>
      <c r="LED351" s="1"/>
      <c r="LEE351" s="1"/>
      <c r="LEF351" s="1"/>
      <c r="LEG351" s="1"/>
      <c r="LEH351" s="1"/>
      <c r="LMX351" s="1"/>
      <c r="LMY351" s="1"/>
      <c r="LMZ351" s="1"/>
      <c r="LNA351" s="1"/>
      <c r="LNB351" s="1"/>
      <c r="LNC351" s="1"/>
      <c r="LND351" s="1"/>
      <c r="LNE351" s="1"/>
      <c r="LNF351" s="1"/>
      <c r="LNG351" s="1"/>
      <c r="LNH351" s="1"/>
      <c r="LNI351" s="1"/>
      <c r="LNJ351" s="1"/>
      <c r="LNK351" s="1"/>
      <c r="LNO351" s="1"/>
      <c r="LNP351" s="1"/>
      <c r="LNQ351" s="1"/>
      <c r="LNR351" s="1"/>
      <c r="LNS351" s="1"/>
      <c r="LNT351" s="1"/>
      <c r="LNU351" s="1"/>
      <c r="LNV351" s="1"/>
      <c r="LNW351" s="1"/>
      <c r="LNX351" s="1"/>
      <c r="LNY351" s="1"/>
      <c r="LNZ351" s="1"/>
      <c r="LOA351" s="1"/>
      <c r="LOB351" s="1"/>
      <c r="LOC351" s="1"/>
      <c r="LOD351" s="1"/>
      <c r="LWT351" s="1"/>
      <c r="LWU351" s="1"/>
      <c r="LWV351" s="1"/>
      <c r="LWW351" s="1"/>
      <c r="LWX351" s="1"/>
      <c r="LWY351" s="1"/>
      <c r="LWZ351" s="1"/>
      <c r="LXA351" s="1"/>
      <c r="LXB351" s="1"/>
      <c r="LXC351" s="1"/>
      <c r="LXD351" s="1"/>
      <c r="LXE351" s="1"/>
      <c r="LXF351" s="1"/>
      <c r="LXG351" s="1"/>
      <c r="LXK351" s="1"/>
      <c r="LXL351" s="1"/>
      <c r="LXM351" s="1"/>
      <c r="LXN351" s="1"/>
      <c r="LXO351" s="1"/>
      <c r="LXP351" s="1"/>
      <c r="LXQ351" s="1"/>
      <c r="LXR351" s="1"/>
      <c r="LXS351" s="1"/>
      <c r="LXT351" s="1"/>
      <c r="LXU351" s="1"/>
      <c r="LXV351" s="1"/>
      <c r="LXW351" s="1"/>
      <c r="LXX351" s="1"/>
      <c r="LXY351" s="1"/>
      <c r="LXZ351" s="1"/>
      <c r="MGP351" s="1"/>
      <c r="MGQ351" s="1"/>
      <c r="MGR351" s="1"/>
      <c r="MGS351" s="1"/>
      <c r="MGT351" s="1"/>
      <c r="MGU351" s="1"/>
      <c r="MGV351" s="1"/>
      <c r="MGW351" s="1"/>
      <c r="MGX351" s="1"/>
      <c r="MGY351" s="1"/>
      <c r="MGZ351" s="1"/>
      <c r="MHA351" s="1"/>
      <c r="MHB351" s="1"/>
      <c r="MHC351" s="1"/>
      <c r="MHG351" s="1"/>
      <c r="MHH351" s="1"/>
      <c r="MHI351" s="1"/>
      <c r="MHJ351" s="1"/>
      <c r="MHK351" s="1"/>
      <c r="MHL351" s="1"/>
      <c r="MHM351" s="1"/>
      <c r="MHN351" s="1"/>
      <c r="MHO351" s="1"/>
      <c r="MHP351" s="1"/>
      <c r="MHQ351" s="1"/>
      <c r="MHR351" s="1"/>
      <c r="MHS351" s="1"/>
      <c r="MHT351" s="1"/>
      <c r="MHU351" s="1"/>
      <c r="MHV351" s="1"/>
      <c r="MQL351" s="1"/>
      <c r="MQM351" s="1"/>
      <c r="MQN351" s="1"/>
      <c r="MQO351" s="1"/>
      <c r="MQP351" s="1"/>
      <c r="MQQ351" s="1"/>
      <c r="MQR351" s="1"/>
      <c r="MQS351" s="1"/>
      <c r="MQT351" s="1"/>
      <c r="MQU351" s="1"/>
      <c r="MQV351" s="1"/>
      <c r="MQW351" s="1"/>
      <c r="MQX351" s="1"/>
      <c r="MQY351" s="1"/>
      <c r="MRC351" s="1"/>
      <c r="MRD351" s="1"/>
      <c r="MRE351" s="1"/>
      <c r="MRF351" s="1"/>
      <c r="MRG351" s="1"/>
      <c r="MRH351" s="1"/>
      <c r="MRI351" s="1"/>
      <c r="MRJ351" s="1"/>
      <c r="MRK351" s="1"/>
      <c r="MRL351" s="1"/>
      <c r="MRM351" s="1"/>
      <c r="MRN351" s="1"/>
      <c r="MRO351" s="1"/>
      <c r="MRP351" s="1"/>
      <c r="MRQ351" s="1"/>
      <c r="MRR351" s="1"/>
      <c r="NAH351" s="1"/>
      <c r="NAI351" s="1"/>
      <c r="NAJ351" s="1"/>
      <c r="NAK351" s="1"/>
      <c r="NAL351" s="1"/>
      <c r="NAM351" s="1"/>
      <c r="NAN351" s="1"/>
      <c r="NAO351" s="1"/>
      <c r="NAP351" s="1"/>
      <c r="NAQ351" s="1"/>
      <c r="NAR351" s="1"/>
      <c r="NAS351" s="1"/>
      <c r="NAT351" s="1"/>
      <c r="NAU351" s="1"/>
      <c r="NAY351" s="1"/>
      <c r="NAZ351" s="1"/>
      <c r="NBA351" s="1"/>
      <c r="NBB351" s="1"/>
      <c r="NBC351" s="1"/>
      <c r="NBD351" s="1"/>
      <c r="NBE351" s="1"/>
      <c r="NBF351" s="1"/>
      <c r="NBG351" s="1"/>
      <c r="NBH351" s="1"/>
      <c r="NBI351" s="1"/>
      <c r="NBJ351" s="1"/>
      <c r="NBK351" s="1"/>
      <c r="NBL351" s="1"/>
      <c r="NBM351" s="1"/>
      <c r="NBN351" s="1"/>
      <c r="NKD351" s="1"/>
      <c r="NKE351" s="1"/>
      <c r="NKF351" s="1"/>
      <c r="NKG351" s="1"/>
      <c r="NKH351" s="1"/>
      <c r="NKI351" s="1"/>
      <c r="NKJ351" s="1"/>
      <c r="NKK351" s="1"/>
      <c r="NKL351" s="1"/>
      <c r="NKM351" s="1"/>
      <c r="NKN351" s="1"/>
      <c r="NKO351" s="1"/>
      <c r="NKP351" s="1"/>
      <c r="NKQ351" s="1"/>
      <c r="NKU351" s="1"/>
      <c r="NKV351" s="1"/>
      <c r="NKW351" s="1"/>
      <c r="NKX351" s="1"/>
      <c r="NKY351" s="1"/>
      <c r="NKZ351" s="1"/>
      <c r="NLA351" s="1"/>
      <c r="NLB351" s="1"/>
      <c r="NLC351" s="1"/>
      <c r="NLD351" s="1"/>
      <c r="NLE351" s="1"/>
      <c r="NLF351" s="1"/>
      <c r="NLG351" s="1"/>
      <c r="NLH351" s="1"/>
      <c r="NLI351" s="1"/>
      <c r="NLJ351" s="1"/>
      <c r="NTZ351" s="1"/>
      <c r="NUA351" s="1"/>
      <c r="NUB351" s="1"/>
      <c r="NUC351" s="1"/>
      <c r="NUD351" s="1"/>
      <c r="NUE351" s="1"/>
      <c r="NUF351" s="1"/>
      <c r="NUG351" s="1"/>
      <c r="NUH351" s="1"/>
      <c r="NUI351" s="1"/>
      <c r="NUJ351" s="1"/>
      <c r="NUK351" s="1"/>
      <c r="NUL351" s="1"/>
      <c r="NUM351" s="1"/>
      <c r="NUQ351" s="1"/>
      <c r="NUR351" s="1"/>
      <c r="NUS351" s="1"/>
      <c r="NUT351" s="1"/>
      <c r="NUU351" s="1"/>
      <c r="NUV351" s="1"/>
      <c r="NUW351" s="1"/>
      <c r="NUX351" s="1"/>
      <c r="NUY351" s="1"/>
      <c r="NUZ351" s="1"/>
      <c r="NVA351" s="1"/>
      <c r="NVB351" s="1"/>
      <c r="NVC351" s="1"/>
      <c r="NVD351" s="1"/>
      <c r="NVE351" s="1"/>
      <c r="NVF351" s="1"/>
      <c r="ODV351" s="1"/>
      <c r="ODW351" s="1"/>
      <c r="ODX351" s="1"/>
      <c r="ODY351" s="1"/>
      <c r="ODZ351" s="1"/>
      <c r="OEA351" s="1"/>
      <c r="OEB351" s="1"/>
      <c r="OEC351" s="1"/>
      <c r="OED351" s="1"/>
      <c r="OEE351" s="1"/>
      <c r="OEF351" s="1"/>
      <c r="OEG351" s="1"/>
      <c r="OEH351" s="1"/>
      <c r="OEI351" s="1"/>
      <c r="OEM351" s="1"/>
      <c r="OEN351" s="1"/>
      <c r="OEO351" s="1"/>
      <c r="OEP351" s="1"/>
      <c r="OEQ351" s="1"/>
      <c r="OER351" s="1"/>
      <c r="OES351" s="1"/>
      <c r="OET351" s="1"/>
      <c r="OEU351" s="1"/>
      <c r="OEV351" s="1"/>
      <c r="OEW351" s="1"/>
      <c r="OEX351" s="1"/>
      <c r="OEY351" s="1"/>
      <c r="OEZ351" s="1"/>
      <c r="OFA351" s="1"/>
      <c r="OFB351" s="1"/>
      <c r="ONR351" s="1"/>
      <c r="ONS351" s="1"/>
      <c r="ONT351" s="1"/>
      <c r="ONU351" s="1"/>
      <c r="ONV351" s="1"/>
      <c r="ONW351" s="1"/>
      <c r="ONX351" s="1"/>
      <c r="ONY351" s="1"/>
      <c r="ONZ351" s="1"/>
      <c r="OOA351" s="1"/>
      <c r="OOB351" s="1"/>
      <c r="OOC351" s="1"/>
      <c r="OOD351" s="1"/>
      <c r="OOE351" s="1"/>
      <c r="OOI351" s="1"/>
      <c r="OOJ351" s="1"/>
      <c r="OOK351" s="1"/>
      <c r="OOL351" s="1"/>
      <c r="OOM351" s="1"/>
      <c r="OON351" s="1"/>
      <c r="OOO351" s="1"/>
      <c r="OOP351" s="1"/>
      <c r="OOQ351" s="1"/>
      <c r="OOR351" s="1"/>
      <c r="OOS351" s="1"/>
      <c r="OOT351" s="1"/>
      <c r="OOU351" s="1"/>
      <c r="OOV351" s="1"/>
      <c r="OOW351" s="1"/>
      <c r="OOX351" s="1"/>
      <c r="OXN351" s="1"/>
      <c r="OXO351" s="1"/>
      <c r="OXP351" s="1"/>
      <c r="OXQ351" s="1"/>
      <c r="OXR351" s="1"/>
      <c r="OXS351" s="1"/>
      <c r="OXT351" s="1"/>
      <c r="OXU351" s="1"/>
      <c r="OXV351" s="1"/>
      <c r="OXW351" s="1"/>
      <c r="OXX351" s="1"/>
      <c r="OXY351" s="1"/>
      <c r="OXZ351" s="1"/>
      <c r="OYA351" s="1"/>
      <c r="OYE351" s="1"/>
      <c r="OYF351" s="1"/>
      <c r="OYG351" s="1"/>
      <c r="OYH351" s="1"/>
      <c r="OYI351" s="1"/>
      <c r="OYJ351" s="1"/>
      <c r="OYK351" s="1"/>
      <c r="OYL351" s="1"/>
      <c r="OYM351" s="1"/>
      <c r="OYN351" s="1"/>
      <c r="OYO351" s="1"/>
      <c r="OYP351" s="1"/>
      <c r="OYQ351" s="1"/>
      <c r="OYR351" s="1"/>
      <c r="OYS351" s="1"/>
      <c r="OYT351" s="1"/>
      <c r="PHJ351" s="1"/>
      <c r="PHK351" s="1"/>
      <c r="PHL351" s="1"/>
      <c r="PHM351" s="1"/>
      <c r="PHN351" s="1"/>
      <c r="PHO351" s="1"/>
      <c r="PHP351" s="1"/>
      <c r="PHQ351" s="1"/>
      <c r="PHR351" s="1"/>
      <c r="PHS351" s="1"/>
      <c r="PHT351" s="1"/>
      <c r="PHU351" s="1"/>
      <c r="PHV351" s="1"/>
      <c r="PHW351" s="1"/>
      <c r="PIA351" s="1"/>
      <c r="PIB351" s="1"/>
      <c r="PIC351" s="1"/>
      <c r="PID351" s="1"/>
      <c r="PIE351" s="1"/>
      <c r="PIF351" s="1"/>
      <c r="PIG351" s="1"/>
      <c r="PIH351" s="1"/>
      <c r="PII351" s="1"/>
      <c r="PIJ351" s="1"/>
      <c r="PIK351" s="1"/>
      <c r="PIL351" s="1"/>
      <c r="PIM351" s="1"/>
      <c r="PIN351" s="1"/>
      <c r="PIO351" s="1"/>
      <c r="PIP351" s="1"/>
      <c r="PRF351" s="1"/>
      <c r="PRG351" s="1"/>
      <c r="PRH351" s="1"/>
      <c r="PRI351" s="1"/>
      <c r="PRJ351" s="1"/>
      <c r="PRK351" s="1"/>
      <c r="PRL351" s="1"/>
      <c r="PRM351" s="1"/>
      <c r="PRN351" s="1"/>
      <c r="PRO351" s="1"/>
      <c r="PRP351" s="1"/>
      <c r="PRQ351" s="1"/>
      <c r="PRR351" s="1"/>
      <c r="PRS351" s="1"/>
      <c r="PRW351" s="1"/>
      <c r="PRX351" s="1"/>
      <c r="PRY351" s="1"/>
      <c r="PRZ351" s="1"/>
      <c r="PSA351" s="1"/>
      <c r="PSB351" s="1"/>
      <c r="PSC351" s="1"/>
      <c r="PSD351" s="1"/>
      <c r="PSE351" s="1"/>
      <c r="PSF351" s="1"/>
      <c r="PSG351" s="1"/>
      <c r="PSH351" s="1"/>
      <c r="PSI351" s="1"/>
      <c r="PSJ351" s="1"/>
      <c r="PSK351" s="1"/>
      <c r="PSL351" s="1"/>
      <c r="QBB351" s="1"/>
      <c r="QBC351" s="1"/>
      <c r="QBD351" s="1"/>
      <c r="QBE351" s="1"/>
      <c r="QBF351" s="1"/>
      <c r="QBG351" s="1"/>
      <c r="QBH351" s="1"/>
      <c r="QBI351" s="1"/>
      <c r="QBJ351" s="1"/>
      <c r="QBK351" s="1"/>
      <c r="QBL351" s="1"/>
      <c r="QBM351" s="1"/>
      <c r="QBN351" s="1"/>
      <c r="QBO351" s="1"/>
      <c r="QBS351" s="1"/>
      <c r="QBT351" s="1"/>
      <c r="QBU351" s="1"/>
      <c r="QBV351" s="1"/>
      <c r="QBW351" s="1"/>
      <c r="QBX351" s="1"/>
      <c r="QBY351" s="1"/>
      <c r="QBZ351" s="1"/>
      <c r="QCA351" s="1"/>
      <c r="QCB351" s="1"/>
      <c r="QCC351" s="1"/>
      <c r="QCD351" s="1"/>
      <c r="QCE351" s="1"/>
      <c r="QCF351" s="1"/>
      <c r="QCG351" s="1"/>
      <c r="QCH351" s="1"/>
      <c r="QKX351" s="1"/>
      <c r="QKY351" s="1"/>
      <c r="QKZ351" s="1"/>
      <c r="QLA351" s="1"/>
      <c r="QLB351" s="1"/>
      <c r="QLC351" s="1"/>
      <c r="QLD351" s="1"/>
      <c r="QLE351" s="1"/>
      <c r="QLF351" s="1"/>
      <c r="QLG351" s="1"/>
      <c r="QLH351" s="1"/>
      <c r="QLI351" s="1"/>
      <c r="QLJ351" s="1"/>
      <c r="QLK351" s="1"/>
      <c r="QLO351" s="1"/>
      <c r="QLP351" s="1"/>
      <c r="QLQ351" s="1"/>
      <c r="QLR351" s="1"/>
      <c r="QLS351" s="1"/>
      <c r="QLT351" s="1"/>
      <c r="QLU351" s="1"/>
      <c r="QLV351" s="1"/>
      <c r="QLW351" s="1"/>
      <c r="QLX351" s="1"/>
      <c r="QLY351" s="1"/>
      <c r="QLZ351" s="1"/>
      <c r="QMA351" s="1"/>
      <c r="QMB351" s="1"/>
      <c r="QMC351" s="1"/>
      <c r="QMD351" s="1"/>
      <c r="QUT351" s="1"/>
      <c r="QUU351" s="1"/>
      <c r="QUV351" s="1"/>
      <c r="QUW351" s="1"/>
      <c r="QUX351" s="1"/>
      <c r="QUY351" s="1"/>
      <c r="QUZ351" s="1"/>
      <c r="QVA351" s="1"/>
      <c r="QVB351" s="1"/>
      <c r="QVC351" s="1"/>
      <c r="QVD351" s="1"/>
      <c r="QVE351" s="1"/>
      <c r="QVF351" s="1"/>
      <c r="QVG351" s="1"/>
      <c r="QVK351" s="1"/>
      <c r="QVL351" s="1"/>
      <c r="QVM351" s="1"/>
      <c r="QVN351" s="1"/>
      <c r="QVO351" s="1"/>
      <c r="QVP351" s="1"/>
      <c r="QVQ351" s="1"/>
      <c r="QVR351" s="1"/>
      <c r="QVS351" s="1"/>
      <c r="QVT351" s="1"/>
      <c r="QVU351" s="1"/>
      <c r="QVV351" s="1"/>
      <c r="QVW351" s="1"/>
      <c r="QVX351" s="1"/>
      <c r="QVY351" s="1"/>
      <c r="QVZ351" s="1"/>
      <c r="REP351" s="1"/>
      <c r="REQ351" s="1"/>
      <c r="RER351" s="1"/>
      <c r="RES351" s="1"/>
      <c r="RET351" s="1"/>
      <c r="REU351" s="1"/>
      <c r="REV351" s="1"/>
      <c r="REW351" s="1"/>
      <c r="REX351" s="1"/>
      <c r="REY351" s="1"/>
      <c r="REZ351" s="1"/>
      <c r="RFA351" s="1"/>
      <c r="RFB351" s="1"/>
      <c r="RFC351" s="1"/>
      <c r="RFG351" s="1"/>
      <c r="RFH351" s="1"/>
      <c r="RFI351" s="1"/>
      <c r="RFJ351" s="1"/>
      <c r="RFK351" s="1"/>
      <c r="RFL351" s="1"/>
      <c r="RFM351" s="1"/>
      <c r="RFN351" s="1"/>
      <c r="RFO351" s="1"/>
      <c r="RFP351" s="1"/>
      <c r="RFQ351" s="1"/>
      <c r="RFR351" s="1"/>
      <c r="RFS351" s="1"/>
      <c r="RFT351" s="1"/>
      <c r="RFU351" s="1"/>
      <c r="RFV351" s="1"/>
      <c r="ROL351" s="1"/>
      <c r="ROM351" s="1"/>
      <c r="RON351" s="1"/>
      <c r="ROO351" s="1"/>
      <c r="ROP351" s="1"/>
      <c r="ROQ351" s="1"/>
      <c r="ROR351" s="1"/>
      <c r="ROS351" s="1"/>
      <c r="ROT351" s="1"/>
      <c r="ROU351" s="1"/>
      <c r="ROV351" s="1"/>
      <c r="ROW351" s="1"/>
      <c r="ROX351" s="1"/>
      <c r="ROY351" s="1"/>
      <c r="RPC351" s="1"/>
      <c r="RPD351" s="1"/>
      <c r="RPE351" s="1"/>
      <c r="RPF351" s="1"/>
      <c r="RPG351" s="1"/>
      <c r="RPH351" s="1"/>
      <c r="RPI351" s="1"/>
      <c r="RPJ351" s="1"/>
      <c r="RPK351" s="1"/>
      <c r="RPL351" s="1"/>
      <c r="RPM351" s="1"/>
      <c r="RPN351" s="1"/>
      <c r="RPO351" s="1"/>
      <c r="RPP351" s="1"/>
      <c r="RPQ351" s="1"/>
      <c r="RPR351" s="1"/>
      <c r="RYH351" s="1"/>
      <c r="RYI351" s="1"/>
      <c r="RYJ351" s="1"/>
      <c r="RYK351" s="1"/>
      <c r="RYL351" s="1"/>
      <c r="RYM351" s="1"/>
      <c r="RYN351" s="1"/>
      <c r="RYO351" s="1"/>
      <c r="RYP351" s="1"/>
      <c r="RYQ351" s="1"/>
      <c r="RYR351" s="1"/>
      <c r="RYS351" s="1"/>
      <c r="RYT351" s="1"/>
      <c r="RYU351" s="1"/>
      <c r="RYY351" s="1"/>
      <c r="RYZ351" s="1"/>
      <c r="RZA351" s="1"/>
      <c r="RZB351" s="1"/>
      <c r="RZC351" s="1"/>
      <c r="RZD351" s="1"/>
      <c r="RZE351" s="1"/>
      <c r="RZF351" s="1"/>
      <c r="RZG351" s="1"/>
      <c r="RZH351" s="1"/>
      <c r="RZI351" s="1"/>
      <c r="RZJ351" s="1"/>
      <c r="RZK351" s="1"/>
      <c r="RZL351" s="1"/>
      <c r="RZM351" s="1"/>
      <c r="RZN351" s="1"/>
      <c r="SID351" s="1"/>
      <c r="SIE351" s="1"/>
      <c r="SIF351" s="1"/>
      <c r="SIG351" s="1"/>
      <c r="SIH351" s="1"/>
      <c r="SII351" s="1"/>
      <c r="SIJ351" s="1"/>
      <c r="SIK351" s="1"/>
      <c r="SIL351" s="1"/>
      <c r="SIM351" s="1"/>
      <c r="SIN351" s="1"/>
      <c r="SIO351" s="1"/>
      <c r="SIP351" s="1"/>
      <c r="SIQ351" s="1"/>
      <c r="SIU351" s="1"/>
      <c r="SIV351" s="1"/>
      <c r="SIW351" s="1"/>
      <c r="SIX351" s="1"/>
      <c r="SIY351" s="1"/>
      <c r="SIZ351" s="1"/>
      <c r="SJA351" s="1"/>
      <c r="SJB351" s="1"/>
      <c r="SJC351" s="1"/>
      <c r="SJD351" s="1"/>
      <c r="SJE351" s="1"/>
      <c r="SJF351" s="1"/>
      <c r="SJG351" s="1"/>
      <c r="SJH351" s="1"/>
      <c r="SJI351" s="1"/>
      <c r="SJJ351" s="1"/>
      <c r="SRZ351" s="1"/>
      <c r="SSA351" s="1"/>
      <c r="SSB351" s="1"/>
      <c r="SSC351" s="1"/>
      <c r="SSD351" s="1"/>
      <c r="SSE351" s="1"/>
      <c r="SSF351" s="1"/>
      <c r="SSG351" s="1"/>
      <c r="SSH351" s="1"/>
      <c r="SSI351" s="1"/>
      <c r="SSJ351" s="1"/>
      <c r="SSK351" s="1"/>
      <c r="SSL351" s="1"/>
      <c r="SSM351" s="1"/>
      <c r="SSQ351" s="1"/>
      <c r="SSR351" s="1"/>
      <c r="SSS351" s="1"/>
      <c r="SST351" s="1"/>
      <c r="SSU351" s="1"/>
      <c r="SSV351" s="1"/>
      <c r="SSW351" s="1"/>
      <c r="SSX351" s="1"/>
      <c r="SSY351" s="1"/>
      <c r="SSZ351" s="1"/>
      <c r="STA351" s="1"/>
      <c r="STB351" s="1"/>
      <c r="STC351" s="1"/>
      <c r="STD351" s="1"/>
      <c r="STE351" s="1"/>
      <c r="STF351" s="1"/>
      <c r="TBV351" s="1"/>
      <c r="TBW351" s="1"/>
      <c r="TBX351" s="1"/>
      <c r="TBY351" s="1"/>
      <c r="TBZ351" s="1"/>
      <c r="TCA351" s="1"/>
      <c r="TCB351" s="1"/>
      <c r="TCC351" s="1"/>
      <c r="TCD351" s="1"/>
      <c r="TCE351" s="1"/>
      <c r="TCF351" s="1"/>
      <c r="TCG351" s="1"/>
      <c r="TCH351" s="1"/>
      <c r="TCI351" s="1"/>
      <c r="TCM351" s="1"/>
      <c r="TCN351" s="1"/>
      <c r="TCO351" s="1"/>
      <c r="TCP351" s="1"/>
      <c r="TCQ351" s="1"/>
      <c r="TCR351" s="1"/>
      <c r="TCS351" s="1"/>
      <c r="TCT351" s="1"/>
      <c r="TCU351" s="1"/>
      <c r="TCV351" s="1"/>
      <c r="TCW351" s="1"/>
      <c r="TCX351" s="1"/>
      <c r="TCY351" s="1"/>
      <c r="TCZ351" s="1"/>
      <c r="TDA351" s="1"/>
      <c r="TDB351" s="1"/>
      <c r="TLR351" s="1"/>
      <c r="TLS351" s="1"/>
      <c r="TLT351" s="1"/>
      <c r="TLU351" s="1"/>
      <c r="TLV351" s="1"/>
      <c r="TLW351" s="1"/>
      <c r="TLX351" s="1"/>
      <c r="TLY351" s="1"/>
      <c r="TLZ351" s="1"/>
      <c r="TMA351" s="1"/>
      <c r="TMB351" s="1"/>
      <c r="TMC351" s="1"/>
      <c r="TMD351" s="1"/>
      <c r="TME351" s="1"/>
      <c r="TMI351" s="1"/>
      <c r="TMJ351" s="1"/>
      <c r="TMK351" s="1"/>
      <c r="TML351" s="1"/>
      <c r="TMM351" s="1"/>
      <c r="TMN351" s="1"/>
      <c r="TMO351" s="1"/>
      <c r="TMP351" s="1"/>
      <c r="TMQ351" s="1"/>
      <c r="TMR351" s="1"/>
      <c r="TMS351" s="1"/>
      <c r="TMT351" s="1"/>
      <c r="TMU351" s="1"/>
      <c r="TMV351" s="1"/>
      <c r="TMW351" s="1"/>
      <c r="TMX351" s="1"/>
      <c r="TVN351" s="1"/>
      <c r="TVO351" s="1"/>
      <c r="TVP351" s="1"/>
      <c r="TVQ351" s="1"/>
      <c r="TVR351" s="1"/>
      <c r="TVS351" s="1"/>
      <c r="TVT351" s="1"/>
      <c r="TVU351" s="1"/>
      <c r="TVV351" s="1"/>
      <c r="TVW351" s="1"/>
      <c r="TVX351" s="1"/>
      <c r="TVY351" s="1"/>
      <c r="TVZ351" s="1"/>
      <c r="TWA351" s="1"/>
      <c r="TWE351" s="1"/>
      <c r="TWF351" s="1"/>
      <c r="TWG351" s="1"/>
      <c r="TWH351" s="1"/>
      <c r="TWI351" s="1"/>
      <c r="TWJ351" s="1"/>
      <c r="TWK351" s="1"/>
      <c r="TWL351" s="1"/>
      <c r="TWM351" s="1"/>
      <c r="TWN351" s="1"/>
      <c r="TWO351" s="1"/>
      <c r="TWP351" s="1"/>
      <c r="TWQ351" s="1"/>
      <c r="TWR351" s="1"/>
      <c r="TWS351" s="1"/>
      <c r="TWT351" s="1"/>
      <c r="UFJ351" s="1"/>
      <c r="UFK351" s="1"/>
      <c r="UFL351" s="1"/>
      <c r="UFM351" s="1"/>
      <c r="UFN351" s="1"/>
      <c r="UFO351" s="1"/>
      <c r="UFP351" s="1"/>
      <c r="UFQ351" s="1"/>
      <c r="UFR351" s="1"/>
      <c r="UFS351" s="1"/>
      <c r="UFT351" s="1"/>
      <c r="UFU351" s="1"/>
      <c r="UFV351" s="1"/>
      <c r="UFW351" s="1"/>
      <c r="UGA351" s="1"/>
      <c r="UGB351" s="1"/>
      <c r="UGC351" s="1"/>
      <c r="UGD351" s="1"/>
      <c r="UGE351" s="1"/>
      <c r="UGF351" s="1"/>
      <c r="UGG351" s="1"/>
      <c r="UGH351" s="1"/>
      <c r="UGI351" s="1"/>
      <c r="UGJ351" s="1"/>
      <c r="UGK351" s="1"/>
      <c r="UGL351" s="1"/>
      <c r="UGM351" s="1"/>
      <c r="UGN351" s="1"/>
      <c r="UGO351" s="1"/>
      <c r="UGP351" s="1"/>
      <c r="UPF351" s="1"/>
      <c r="UPG351" s="1"/>
      <c r="UPH351" s="1"/>
      <c r="UPI351" s="1"/>
      <c r="UPJ351" s="1"/>
      <c r="UPK351" s="1"/>
      <c r="UPL351" s="1"/>
      <c r="UPM351" s="1"/>
      <c r="UPN351" s="1"/>
      <c r="UPO351" s="1"/>
      <c r="UPP351" s="1"/>
      <c r="UPQ351" s="1"/>
      <c r="UPR351" s="1"/>
      <c r="UPS351" s="1"/>
      <c r="UPW351" s="1"/>
      <c r="UPX351" s="1"/>
      <c r="UPY351" s="1"/>
      <c r="UPZ351" s="1"/>
      <c r="UQA351" s="1"/>
      <c r="UQB351" s="1"/>
      <c r="UQC351" s="1"/>
      <c r="UQD351" s="1"/>
      <c r="UQE351" s="1"/>
      <c r="UQF351" s="1"/>
      <c r="UQG351" s="1"/>
      <c r="UQH351" s="1"/>
      <c r="UQI351" s="1"/>
      <c r="UQJ351" s="1"/>
      <c r="UQK351" s="1"/>
      <c r="UQL351" s="1"/>
      <c r="UZB351" s="1"/>
      <c r="UZC351" s="1"/>
      <c r="UZD351" s="1"/>
      <c r="UZE351" s="1"/>
      <c r="UZF351" s="1"/>
      <c r="UZG351" s="1"/>
      <c r="UZH351" s="1"/>
      <c r="UZI351" s="1"/>
      <c r="UZJ351" s="1"/>
      <c r="UZK351" s="1"/>
      <c r="UZL351" s="1"/>
      <c r="UZM351" s="1"/>
      <c r="UZN351" s="1"/>
      <c r="UZO351" s="1"/>
      <c r="UZS351" s="1"/>
      <c r="UZT351" s="1"/>
      <c r="UZU351" s="1"/>
      <c r="UZV351" s="1"/>
      <c r="UZW351" s="1"/>
      <c r="UZX351" s="1"/>
      <c r="UZY351" s="1"/>
      <c r="UZZ351" s="1"/>
      <c r="VAA351" s="1"/>
      <c r="VAB351" s="1"/>
      <c r="VAC351" s="1"/>
      <c r="VAD351" s="1"/>
      <c r="VAE351" s="1"/>
      <c r="VAF351" s="1"/>
      <c r="VAG351" s="1"/>
      <c r="VAH351" s="1"/>
      <c r="VIX351" s="1"/>
      <c r="VIY351" s="1"/>
      <c r="VIZ351" s="1"/>
      <c r="VJA351" s="1"/>
      <c r="VJB351" s="1"/>
      <c r="VJC351" s="1"/>
      <c r="VJD351" s="1"/>
      <c r="VJE351" s="1"/>
      <c r="VJF351" s="1"/>
      <c r="VJG351" s="1"/>
      <c r="VJH351" s="1"/>
      <c r="VJI351" s="1"/>
      <c r="VJJ351" s="1"/>
      <c r="VJK351" s="1"/>
      <c r="VJO351" s="1"/>
      <c r="VJP351" s="1"/>
      <c r="VJQ351" s="1"/>
      <c r="VJR351" s="1"/>
      <c r="VJS351" s="1"/>
      <c r="VJT351" s="1"/>
      <c r="VJU351" s="1"/>
      <c r="VJV351" s="1"/>
      <c r="VJW351" s="1"/>
      <c r="VJX351" s="1"/>
      <c r="VJY351" s="1"/>
      <c r="VJZ351" s="1"/>
      <c r="VKA351" s="1"/>
      <c r="VKB351" s="1"/>
      <c r="VKC351" s="1"/>
      <c r="VKD351" s="1"/>
      <c r="VST351" s="1"/>
      <c r="VSU351" s="1"/>
      <c r="VSV351" s="1"/>
      <c r="VSW351" s="1"/>
      <c r="VSX351" s="1"/>
      <c r="VSY351" s="1"/>
      <c r="VSZ351" s="1"/>
      <c r="VTA351" s="1"/>
      <c r="VTB351" s="1"/>
      <c r="VTC351" s="1"/>
      <c r="VTD351" s="1"/>
      <c r="VTE351" s="1"/>
      <c r="VTF351" s="1"/>
      <c r="VTG351" s="1"/>
      <c r="VTK351" s="1"/>
      <c r="VTL351" s="1"/>
      <c r="VTM351" s="1"/>
      <c r="VTN351" s="1"/>
      <c r="VTO351" s="1"/>
      <c r="VTP351" s="1"/>
      <c r="VTQ351" s="1"/>
      <c r="VTR351" s="1"/>
      <c r="VTS351" s="1"/>
      <c r="VTT351" s="1"/>
      <c r="VTU351" s="1"/>
      <c r="VTV351" s="1"/>
      <c r="VTW351" s="1"/>
      <c r="VTX351" s="1"/>
      <c r="VTY351" s="1"/>
      <c r="VTZ351" s="1"/>
      <c r="WCP351" s="1"/>
      <c r="WCQ351" s="1"/>
      <c r="WCR351" s="1"/>
      <c r="WCS351" s="1"/>
      <c r="WCT351" s="1"/>
      <c r="WCU351" s="1"/>
      <c r="WCV351" s="1"/>
      <c r="WCW351" s="1"/>
      <c r="WCX351" s="1"/>
      <c r="WCY351" s="1"/>
      <c r="WCZ351" s="1"/>
      <c r="WDA351" s="1"/>
      <c r="WDB351" s="1"/>
      <c r="WDC351" s="1"/>
      <c r="WDG351" s="1"/>
      <c r="WDH351" s="1"/>
      <c r="WDI351" s="1"/>
      <c r="WDJ351" s="1"/>
      <c r="WDK351" s="1"/>
      <c r="WDL351" s="1"/>
      <c r="WDM351" s="1"/>
      <c r="WDN351" s="1"/>
      <c r="WDO351" s="1"/>
      <c r="WDP351" s="1"/>
      <c r="WDQ351" s="1"/>
      <c r="WDR351" s="1"/>
      <c r="WDS351" s="1"/>
      <c r="WDT351" s="1"/>
      <c r="WDU351" s="1"/>
      <c r="WDV351" s="1"/>
      <c r="WML351" s="1"/>
      <c r="WMM351" s="1"/>
      <c r="WMN351" s="1"/>
      <c r="WMO351" s="1"/>
      <c r="WMP351" s="1"/>
      <c r="WMQ351" s="1"/>
      <c r="WMR351" s="1"/>
      <c r="WMS351" s="1"/>
      <c r="WMT351" s="1"/>
      <c r="WMU351" s="1"/>
      <c r="WMV351" s="1"/>
      <c r="WMW351" s="1"/>
      <c r="WMX351" s="1"/>
      <c r="WMY351" s="1"/>
      <c r="WNC351" s="1"/>
      <c r="WND351" s="1"/>
      <c r="WNE351" s="1"/>
      <c r="WNF351" s="1"/>
      <c r="WNG351" s="1"/>
      <c r="WNH351" s="1"/>
      <c r="WNI351" s="1"/>
      <c r="WNJ351" s="1"/>
      <c r="WNK351" s="1"/>
      <c r="WNL351" s="1"/>
      <c r="WNM351" s="1"/>
      <c r="WNN351" s="1"/>
      <c r="WNO351" s="1"/>
      <c r="WNP351" s="1"/>
      <c r="WNQ351" s="1"/>
      <c r="WNR351" s="1"/>
      <c r="WWH351" s="1"/>
      <c r="WWI351" s="1"/>
      <c r="WWJ351" s="1"/>
      <c r="WWK351" s="1"/>
      <c r="WWL351" s="1"/>
      <c r="WWM351" s="1"/>
      <c r="WWN351" s="1"/>
      <c r="WWO351" s="1"/>
      <c r="WWP351" s="1"/>
      <c r="WWQ351" s="1"/>
      <c r="WWR351" s="1"/>
      <c r="WWS351" s="1"/>
      <c r="WWT351" s="1"/>
      <c r="WWU351" s="1"/>
      <c r="WWY351" s="1"/>
      <c r="WWZ351" s="1"/>
      <c r="WXA351" s="1"/>
      <c r="WXB351" s="1"/>
      <c r="WXC351" s="1"/>
      <c r="WXD351" s="1"/>
      <c r="WXE351" s="1"/>
      <c r="WXF351" s="1"/>
      <c r="WXG351" s="1"/>
      <c r="WXH351" s="1"/>
      <c r="WXI351" s="1"/>
      <c r="WXJ351" s="1"/>
      <c r="WXK351" s="1"/>
      <c r="WXL351" s="1"/>
      <c r="WXM351" s="1"/>
      <c r="WXN351" s="1"/>
    </row>
    <row r="352" spans="1:826 1050:1850 2074:2874 3098:3898 4122:4922 5146:5946 6170:6970 7194:7994 8218:9018 9242:10042 10266:11066 11290:12090 12314:13114 13338:14138 14362:15162 15386:16186" s="57" customFormat="1" x14ac:dyDescent="0.15">
      <c r="A352" s="52">
        <v>359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>
        <v>0</v>
      </c>
      <c r="N352" s="53"/>
      <c r="O352" s="53"/>
      <c r="P352" s="53">
        <f t="shared" si="59"/>
        <v>0</v>
      </c>
      <c r="Q352" s="52">
        <f t="shared" si="60"/>
        <v>1900</v>
      </c>
      <c r="R352" s="52">
        <f t="shared" si="61"/>
        <v>1</v>
      </c>
      <c r="S352" s="52">
        <f t="shared" si="62"/>
        <v>0</v>
      </c>
      <c r="T352" s="52" t="str">
        <f t="shared" si="63"/>
        <v/>
      </c>
      <c r="U352" s="54"/>
      <c r="V352" s="52"/>
      <c r="W352" s="52"/>
      <c r="X352" s="54">
        <v>0</v>
      </c>
      <c r="Y352" s="54">
        <f t="shared" si="64"/>
        <v>0</v>
      </c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5">
        <f t="shared" si="65"/>
        <v>0</v>
      </c>
      <c r="AO352" s="52"/>
      <c r="AP352" s="56">
        <f t="shared" si="66"/>
        <v>0</v>
      </c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>
        <f t="shared" si="67"/>
        <v>0</v>
      </c>
      <c r="BH352" s="52"/>
      <c r="BI352" s="56">
        <f t="shared" si="68"/>
        <v>0</v>
      </c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NJ352" s="1"/>
      <c r="ANK352" s="1"/>
      <c r="ANL352" s="1"/>
      <c r="ANM352" s="1"/>
      <c r="ANN352" s="1"/>
      <c r="ANO352" s="1"/>
      <c r="ANP352" s="1"/>
      <c r="ANQ352" s="1"/>
      <c r="ANR352" s="1"/>
      <c r="ANS352" s="1"/>
      <c r="ANT352" s="1"/>
      <c r="ANU352" s="1"/>
      <c r="ANV352" s="1"/>
      <c r="ANW352" s="1"/>
      <c r="AOA352" s="1"/>
      <c r="AOB352" s="1"/>
      <c r="AOC352" s="1"/>
      <c r="AOD352" s="1"/>
      <c r="AOE352" s="1"/>
      <c r="AOF352" s="1"/>
      <c r="AOG352" s="1"/>
      <c r="AOH352" s="1"/>
      <c r="AOI352" s="1"/>
      <c r="AOJ352" s="1"/>
      <c r="AOK352" s="1"/>
      <c r="AOL352" s="1"/>
      <c r="AOM352" s="1"/>
      <c r="AON352" s="1"/>
      <c r="AOO352" s="1"/>
      <c r="AOP352" s="1"/>
      <c r="AXF352" s="1"/>
      <c r="AXG352" s="1"/>
      <c r="AXH352" s="1"/>
      <c r="AXI352" s="1"/>
      <c r="AXJ352" s="1"/>
      <c r="AXK352" s="1"/>
      <c r="AXL352" s="1"/>
      <c r="AXM352" s="1"/>
      <c r="AXN352" s="1"/>
      <c r="AXO352" s="1"/>
      <c r="AXP352" s="1"/>
      <c r="AXQ352" s="1"/>
      <c r="AXR352" s="1"/>
      <c r="AXS352" s="1"/>
      <c r="AXW352" s="1"/>
      <c r="AXX352" s="1"/>
      <c r="AXY352" s="1"/>
      <c r="AXZ352" s="1"/>
      <c r="AYA352" s="1"/>
      <c r="AYB352" s="1"/>
      <c r="AYC352" s="1"/>
      <c r="AYD352" s="1"/>
      <c r="AYE352" s="1"/>
      <c r="AYF352" s="1"/>
      <c r="AYG352" s="1"/>
      <c r="AYH352" s="1"/>
      <c r="AYI352" s="1"/>
      <c r="AYJ352" s="1"/>
      <c r="AYK352" s="1"/>
      <c r="AYL352" s="1"/>
      <c r="BHB352" s="1"/>
      <c r="BHC352" s="1"/>
      <c r="BHD352" s="1"/>
      <c r="BHE352" s="1"/>
      <c r="BHF352" s="1"/>
      <c r="BHG352" s="1"/>
      <c r="BHH352" s="1"/>
      <c r="BHI352" s="1"/>
      <c r="BHJ352" s="1"/>
      <c r="BHK352" s="1"/>
      <c r="BHL352" s="1"/>
      <c r="BHM352" s="1"/>
      <c r="BHN352" s="1"/>
      <c r="BHO352" s="1"/>
      <c r="BHS352" s="1"/>
      <c r="BHT352" s="1"/>
      <c r="BHU352" s="1"/>
      <c r="BHV352" s="1"/>
      <c r="BHW352" s="1"/>
      <c r="BHX352" s="1"/>
      <c r="BHY352" s="1"/>
      <c r="BHZ352" s="1"/>
      <c r="BIA352" s="1"/>
      <c r="BIB352" s="1"/>
      <c r="BIC352" s="1"/>
      <c r="BID352" s="1"/>
      <c r="BIE352" s="1"/>
      <c r="BIF352" s="1"/>
      <c r="BIG352" s="1"/>
      <c r="BIH352" s="1"/>
      <c r="BQX352" s="1"/>
      <c r="BQY352" s="1"/>
      <c r="BQZ352" s="1"/>
      <c r="BRA352" s="1"/>
      <c r="BRB352" s="1"/>
      <c r="BRC352" s="1"/>
      <c r="BRD352" s="1"/>
      <c r="BRE352" s="1"/>
      <c r="BRF352" s="1"/>
      <c r="BRG352" s="1"/>
      <c r="BRH352" s="1"/>
      <c r="BRI352" s="1"/>
      <c r="BRJ352" s="1"/>
      <c r="BRK352" s="1"/>
      <c r="BRO352" s="1"/>
      <c r="BRP352" s="1"/>
      <c r="BRQ352" s="1"/>
      <c r="BRR352" s="1"/>
      <c r="BRS352" s="1"/>
      <c r="BRT352" s="1"/>
      <c r="BRU352" s="1"/>
      <c r="BRV352" s="1"/>
      <c r="BRW352" s="1"/>
      <c r="BRX352" s="1"/>
      <c r="BRY352" s="1"/>
      <c r="BRZ352" s="1"/>
      <c r="BSA352" s="1"/>
      <c r="BSB352" s="1"/>
      <c r="BSC352" s="1"/>
      <c r="BSD352" s="1"/>
      <c r="CAT352" s="1"/>
      <c r="CAU352" s="1"/>
      <c r="CAV352" s="1"/>
      <c r="CAW352" s="1"/>
      <c r="CAX352" s="1"/>
      <c r="CAY352" s="1"/>
      <c r="CAZ352" s="1"/>
      <c r="CBA352" s="1"/>
      <c r="CBB352" s="1"/>
      <c r="CBC352" s="1"/>
      <c r="CBD352" s="1"/>
      <c r="CBE352" s="1"/>
      <c r="CBF352" s="1"/>
      <c r="CBG352" s="1"/>
      <c r="CBK352" s="1"/>
      <c r="CBL352" s="1"/>
      <c r="CBM352" s="1"/>
      <c r="CBN352" s="1"/>
      <c r="CBO352" s="1"/>
      <c r="CBP352" s="1"/>
      <c r="CBQ352" s="1"/>
      <c r="CBR352" s="1"/>
      <c r="CBS352" s="1"/>
      <c r="CBT352" s="1"/>
      <c r="CBU352" s="1"/>
      <c r="CBV352" s="1"/>
      <c r="CBW352" s="1"/>
      <c r="CBX352" s="1"/>
      <c r="CBY352" s="1"/>
      <c r="CBZ352" s="1"/>
      <c r="CKP352" s="1"/>
      <c r="CKQ352" s="1"/>
      <c r="CKR352" s="1"/>
      <c r="CKS352" s="1"/>
      <c r="CKT352" s="1"/>
      <c r="CKU352" s="1"/>
      <c r="CKV352" s="1"/>
      <c r="CKW352" s="1"/>
      <c r="CKX352" s="1"/>
      <c r="CKY352" s="1"/>
      <c r="CKZ352" s="1"/>
      <c r="CLA352" s="1"/>
      <c r="CLB352" s="1"/>
      <c r="CLC352" s="1"/>
      <c r="CLG352" s="1"/>
      <c r="CLH352" s="1"/>
      <c r="CLI352" s="1"/>
      <c r="CLJ352" s="1"/>
      <c r="CLK352" s="1"/>
      <c r="CLL352" s="1"/>
      <c r="CLM352" s="1"/>
      <c r="CLN352" s="1"/>
      <c r="CLO352" s="1"/>
      <c r="CLP352" s="1"/>
      <c r="CLQ352" s="1"/>
      <c r="CLR352" s="1"/>
      <c r="CLS352" s="1"/>
      <c r="CLT352" s="1"/>
      <c r="CLU352" s="1"/>
      <c r="CLV352" s="1"/>
      <c r="CUL352" s="1"/>
      <c r="CUM352" s="1"/>
      <c r="CUN352" s="1"/>
      <c r="CUO352" s="1"/>
      <c r="CUP352" s="1"/>
      <c r="CUQ352" s="1"/>
      <c r="CUR352" s="1"/>
      <c r="CUS352" s="1"/>
      <c r="CUT352" s="1"/>
      <c r="CUU352" s="1"/>
      <c r="CUV352" s="1"/>
      <c r="CUW352" s="1"/>
      <c r="CUX352" s="1"/>
      <c r="CUY352" s="1"/>
      <c r="CVC352" s="1"/>
      <c r="CVD352" s="1"/>
      <c r="CVE352" s="1"/>
      <c r="CVF352" s="1"/>
      <c r="CVG352" s="1"/>
      <c r="CVH352" s="1"/>
      <c r="CVI352" s="1"/>
      <c r="CVJ352" s="1"/>
      <c r="CVK352" s="1"/>
      <c r="CVL352" s="1"/>
      <c r="CVM352" s="1"/>
      <c r="CVN352" s="1"/>
      <c r="CVO352" s="1"/>
      <c r="CVP352" s="1"/>
      <c r="CVQ352" s="1"/>
      <c r="CVR352" s="1"/>
      <c r="DEH352" s="1"/>
      <c r="DEI352" s="1"/>
      <c r="DEJ352" s="1"/>
      <c r="DEK352" s="1"/>
      <c r="DEL352" s="1"/>
      <c r="DEM352" s="1"/>
      <c r="DEN352" s="1"/>
      <c r="DEO352" s="1"/>
      <c r="DEP352" s="1"/>
      <c r="DEQ352" s="1"/>
      <c r="DER352" s="1"/>
      <c r="DES352" s="1"/>
      <c r="DET352" s="1"/>
      <c r="DEU352" s="1"/>
      <c r="DEY352" s="1"/>
      <c r="DEZ352" s="1"/>
      <c r="DFA352" s="1"/>
      <c r="DFB352" s="1"/>
      <c r="DFC352" s="1"/>
      <c r="DFD352" s="1"/>
      <c r="DFE352" s="1"/>
      <c r="DFF352" s="1"/>
      <c r="DFG352" s="1"/>
      <c r="DFH352" s="1"/>
      <c r="DFI352" s="1"/>
      <c r="DFJ352" s="1"/>
      <c r="DFK352" s="1"/>
      <c r="DFL352" s="1"/>
      <c r="DFM352" s="1"/>
      <c r="DFN352" s="1"/>
      <c r="DOD352" s="1"/>
      <c r="DOE352" s="1"/>
      <c r="DOF352" s="1"/>
      <c r="DOG352" s="1"/>
      <c r="DOH352" s="1"/>
      <c r="DOI352" s="1"/>
      <c r="DOJ352" s="1"/>
      <c r="DOK352" s="1"/>
      <c r="DOL352" s="1"/>
      <c r="DOM352" s="1"/>
      <c r="DON352" s="1"/>
      <c r="DOO352" s="1"/>
      <c r="DOP352" s="1"/>
      <c r="DOQ352" s="1"/>
      <c r="DOU352" s="1"/>
      <c r="DOV352" s="1"/>
      <c r="DOW352" s="1"/>
      <c r="DOX352" s="1"/>
      <c r="DOY352" s="1"/>
      <c r="DOZ352" s="1"/>
      <c r="DPA352" s="1"/>
      <c r="DPB352" s="1"/>
      <c r="DPC352" s="1"/>
      <c r="DPD352" s="1"/>
      <c r="DPE352" s="1"/>
      <c r="DPF352" s="1"/>
      <c r="DPG352" s="1"/>
      <c r="DPH352" s="1"/>
      <c r="DPI352" s="1"/>
      <c r="DPJ352" s="1"/>
      <c r="DXZ352" s="1"/>
      <c r="DYA352" s="1"/>
      <c r="DYB352" s="1"/>
      <c r="DYC352" s="1"/>
      <c r="DYD352" s="1"/>
      <c r="DYE352" s="1"/>
      <c r="DYF352" s="1"/>
      <c r="DYG352" s="1"/>
      <c r="DYH352" s="1"/>
      <c r="DYI352" s="1"/>
      <c r="DYJ352" s="1"/>
      <c r="DYK352" s="1"/>
      <c r="DYL352" s="1"/>
      <c r="DYM352" s="1"/>
      <c r="DYQ352" s="1"/>
      <c r="DYR352" s="1"/>
      <c r="DYS352" s="1"/>
      <c r="DYT352" s="1"/>
      <c r="DYU352" s="1"/>
      <c r="DYV352" s="1"/>
      <c r="DYW352" s="1"/>
      <c r="DYX352" s="1"/>
      <c r="DYY352" s="1"/>
      <c r="DYZ352" s="1"/>
      <c r="DZA352" s="1"/>
      <c r="DZB352" s="1"/>
      <c r="DZC352" s="1"/>
      <c r="DZD352" s="1"/>
      <c r="DZE352" s="1"/>
      <c r="DZF352" s="1"/>
      <c r="EHV352" s="1"/>
      <c r="EHW352" s="1"/>
      <c r="EHX352" s="1"/>
      <c r="EHY352" s="1"/>
      <c r="EHZ352" s="1"/>
      <c r="EIA352" s="1"/>
      <c r="EIB352" s="1"/>
      <c r="EIC352" s="1"/>
      <c r="EID352" s="1"/>
      <c r="EIE352" s="1"/>
      <c r="EIF352" s="1"/>
      <c r="EIG352" s="1"/>
      <c r="EIH352" s="1"/>
      <c r="EII352" s="1"/>
      <c r="EIM352" s="1"/>
      <c r="EIN352" s="1"/>
      <c r="EIO352" s="1"/>
      <c r="EIP352" s="1"/>
      <c r="EIQ352" s="1"/>
      <c r="EIR352" s="1"/>
      <c r="EIS352" s="1"/>
      <c r="EIT352" s="1"/>
      <c r="EIU352" s="1"/>
      <c r="EIV352" s="1"/>
      <c r="EIW352" s="1"/>
      <c r="EIX352" s="1"/>
      <c r="EIY352" s="1"/>
      <c r="EIZ352" s="1"/>
      <c r="EJA352" s="1"/>
      <c r="EJB352" s="1"/>
      <c r="ERR352" s="1"/>
      <c r="ERS352" s="1"/>
      <c r="ERT352" s="1"/>
      <c r="ERU352" s="1"/>
      <c r="ERV352" s="1"/>
      <c r="ERW352" s="1"/>
      <c r="ERX352" s="1"/>
      <c r="ERY352" s="1"/>
      <c r="ERZ352" s="1"/>
      <c r="ESA352" s="1"/>
      <c r="ESB352" s="1"/>
      <c r="ESC352" s="1"/>
      <c r="ESD352" s="1"/>
      <c r="ESE352" s="1"/>
      <c r="ESI352" s="1"/>
      <c r="ESJ352" s="1"/>
      <c r="ESK352" s="1"/>
      <c r="ESL352" s="1"/>
      <c r="ESM352" s="1"/>
      <c r="ESN352" s="1"/>
      <c r="ESO352" s="1"/>
      <c r="ESP352" s="1"/>
      <c r="ESQ352" s="1"/>
      <c r="ESR352" s="1"/>
      <c r="ESS352" s="1"/>
      <c r="EST352" s="1"/>
      <c r="ESU352" s="1"/>
      <c r="ESV352" s="1"/>
      <c r="ESW352" s="1"/>
      <c r="ESX352" s="1"/>
      <c r="FBN352" s="1"/>
      <c r="FBO352" s="1"/>
      <c r="FBP352" s="1"/>
      <c r="FBQ352" s="1"/>
      <c r="FBR352" s="1"/>
      <c r="FBS352" s="1"/>
      <c r="FBT352" s="1"/>
      <c r="FBU352" s="1"/>
      <c r="FBV352" s="1"/>
      <c r="FBW352" s="1"/>
      <c r="FBX352" s="1"/>
      <c r="FBY352" s="1"/>
      <c r="FBZ352" s="1"/>
      <c r="FCA352" s="1"/>
      <c r="FCE352" s="1"/>
      <c r="FCF352" s="1"/>
      <c r="FCG352" s="1"/>
      <c r="FCH352" s="1"/>
      <c r="FCI352" s="1"/>
      <c r="FCJ352" s="1"/>
      <c r="FCK352" s="1"/>
      <c r="FCL352" s="1"/>
      <c r="FCM352" s="1"/>
      <c r="FCN352" s="1"/>
      <c r="FCO352" s="1"/>
      <c r="FCP352" s="1"/>
      <c r="FCQ352" s="1"/>
      <c r="FCR352" s="1"/>
      <c r="FCS352" s="1"/>
      <c r="FCT352" s="1"/>
      <c r="FLJ352" s="1"/>
      <c r="FLK352" s="1"/>
      <c r="FLL352" s="1"/>
      <c r="FLM352" s="1"/>
      <c r="FLN352" s="1"/>
      <c r="FLO352" s="1"/>
      <c r="FLP352" s="1"/>
      <c r="FLQ352" s="1"/>
      <c r="FLR352" s="1"/>
      <c r="FLS352" s="1"/>
      <c r="FLT352" s="1"/>
      <c r="FLU352" s="1"/>
      <c r="FLV352" s="1"/>
      <c r="FLW352" s="1"/>
      <c r="FMA352" s="1"/>
      <c r="FMB352" s="1"/>
      <c r="FMC352" s="1"/>
      <c r="FMD352" s="1"/>
      <c r="FME352" s="1"/>
      <c r="FMF352" s="1"/>
      <c r="FMG352" s="1"/>
      <c r="FMH352" s="1"/>
      <c r="FMI352" s="1"/>
      <c r="FMJ352" s="1"/>
      <c r="FMK352" s="1"/>
      <c r="FML352" s="1"/>
      <c r="FMM352" s="1"/>
      <c r="FMN352" s="1"/>
      <c r="FMO352" s="1"/>
      <c r="FMP352" s="1"/>
      <c r="FVF352" s="1"/>
      <c r="FVG352" s="1"/>
      <c r="FVH352" s="1"/>
      <c r="FVI352" s="1"/>
      <c r="FVJ352" s="1"/>
      <c r="FVK352" s="1"/>
      <c r="FVL352" s="1"/>
      <c r="FVM352" s="1"/>
      <c r="FVN352" s="1"/>
      <c r="FVO352" s="1"/>
      <c r="FVP352" s="1"/>
      <c r="FVQ352" s="1"/>
      <c r="FVR352" s="1"/>
      <c r="FVS352" s="1"/>
      <c r="FVW352" s="1"/>
      <c r="FVX352" s="1"/>
      <c r="FVY352" s="1"/>
      <c r="FVZ352" s="1"/>
      <c r="FWA352" s="1"/>
      <c r="FWB352" s="1"/>
      <c r="FWC352" s="1"/>
      <c r="FWD352" s="1"/>
      <c r="FWE352" s="1"/>
      <c r="FWF352" s="1"/>
      <c r="FWG352" s="1"/>
      <c r="FWH352" s="1"/>
      <c r="FWI352" s="1"/>
      <c r="FWJ352" s="1"/>
      <c r="FWK352" s="1"/>
      <c r="FWL352" s="1"/>
      <c r="GFB352" s="1"/>
      <c r="GFC352" s="1"/>
      <c r="GFD352" s="1"/>
      <c r="GFE352" s="1"/>
      <c r="GFF352" s="1"/>
      <c r="GFG352" s="1"/>
      <c r="GFH352" s="1"/>
      <c r="GFI352" s="1"/>
      <c r="GFJ352" s="1"/>
      <c r="GFK352" s="1"/>
      <c r="GFL352" s="1"/>
      <c r="GFM352" s="1"/>
      <c r="GFN352" s="1"/>
      <c r="GFO352" s="1"/>
      <c r="GFS352" s="1"/>
      <c r="GFT352" s="1"/>
      <c r="GFU352" s="1"/>
      <c r="GFV352" s="1"/>
      <c r="GFW352" s="1"/>
      <c r="GFX352" s="1"/>
      <c r="GFY352" s="1"/>
      <c r="GFZ352" s="1"/>
      <c r="GGA352" s="1"/>
      <c r="GGB352" s="1"/>
      <c r="GGC352" s="1"/>
      <c r="GGD352" s="1"/>
      <c r="GGE352" s="1"/>
      <c r="GGF352" s="1"/>
      <c r="GGG352" s="1"/>
      <c r="GGH352" s="1"/>
      <c r="GOX352" s="1"/>
      <c r="GOY352" s="1"/>
      <c r="GOZ352" s="1"/>
      <c r="GPA352" s="1"/>
      <c r="GPB352" s="1"/>
      <c r="GPC352" s="1"/>
      <c r="GPD352" s="1"/>
      <c r="GPE352" s="1"/>
      <c r="GPF352" s="1"/>
      <c r="GPG352" s="1"/>
      <c r="GPH352" s="1"/>
      <c r="GPI352" s="1"/>
      <c r="GPJ352" s="1"/>
      <c r="GPK352" s="1"/>
      <c r="GPO352" s="1"/>
      <c r="GPP352" s="1"/>
      <c r="GPQ352" s="1"/>
      <c r="GPR352" s="1"/>
      <c r="GPS352" s="1"/>
      <c r="GPT352" s="1"/>
      <c r="GPU352" s="1"/>
      <c r="GPV352" s="1"/>
      <c r="GPW352" s="1"/>
      <c r="GPX352" s="1"/>
      <c r="GPY352" s="1"/>
      <c r="GPZ352" s="1"/>
      <c r="GQA352" s="1"/>
      <c r="GQB352" s="1"/>
      <c r="GQC352" s="1"/>
      <c r="GQD352" s="1"/>
      <c r="GYT352" s="1"/>
      <c r="GYU352" s="1"/>
      <c r="GYV352" s="1"/>
      <c r="GYW352" s="1"/>
      <c r="GYX352" s="1"/>
      <c r="GYY352" s="1"/>
      <c r="GYZ352" s="1"/>
      <c r="GZA352" s="1"/>
      <c r="GZB352" s="1"/>
      <c r="GZC352" s="1"/>
      <c r="GZD352" s="1"/>
      <c r="GZE352" s="1"/>
      <c r="GZF352" s="1"/>
      <c r="GZG352" s="1"/>
      <c r="GZK352" s="1"/>
      <c r="GZL352" s="1"/>
      <c r="GZM352" s="1"/>
      <c r="GZN352" s="1"/>
      <c r="GZO352" s="1"/>
      <c r="GZP352" s="1"/>
      <c r="GZQ352" s="1"/>
      <c r="GZR352" s="1"/>
      <c r="GZS352" s="1"/>
      <c r="GZT352" s="1"/>
      <c r="GZU352" s="1"/>
      <c r="GZV352" s="1"/>
      <c r="GZW352" s="1"/>
      <c r="GZX352" s="1"/>
      <c r="GZY352" s="1"/>
      <c r="GZZ352" s="1"/>
      <c r="HIP352" s="1"/>
      <c r="HIQ352" s="1"/>
      <c r="HIR352" s="1"/>
      <c r="HIS352" s="1"/>
      <c r="HIT352" s="1"/>
      <c r="HIU352" s="1"/>
      <c r="HIV352" s="1"/>
      <c r="HIW352" s="1"/>
      <c r="HIX352" s="1"/>
      <c r="HIY352" s="1"/>
      <c r="HIZ352" s="1"/>
      <c r="HJA352" s="1"/>
      <c r="HJB352" s="1"/>
      <c r="HJC352" s="1"/>
      <c r="HJG352" s="1"/>
      <c r="HJH352" s="1"/>
      <c r="HJI352" s="1"/>
      <c r="HJJ352" s="1"/>
      <c r="HJK352" s="1"/>
      <c r="HJL352" s="1"/>
      <c r="HJM352" s="1"/>
      <c r="HJN352" s="1"/>
      <c r="HJO352" s="1"/>
      <c r="HJP352" s="1"/>
      <c r="HJQ352" s="1"/>
      <c r="HJR352" s="1"/>
      <c r="HJS352" s="1"/>
      <c r="HJT352" s="1"/>
      <c r="HJU352" s="1"/>
      <c r="HJV352" s="1"/>
      <c r="HSL352" s="1"/>
      <c r="HSM352" s="1"/>
      <c r="HSN352" s="1"/>
      <c r="HSO352" s="1"/>
      <c r="HSP352" s="1"/>
      <c r="HSQ352" s="1"/>
      <c r="HSR352" s="1"/>
      <c r="HSS352" s="1"/>
      <c r="HST352" s="1"/>
      <c r="HSU352" s="1"/>
      <c r="HSV352" s="1"/>
      <c r="HSW352" s="1"/>
      <c r="HSX352" s="1"/>
      <c r="HSY352" s="1"/>
      <c r="HTC352" s="1"/>
      <c r="HTD352" s="1"/>
      <c r="HTE352" s="1"/>
      <c r="HTF352" s="1"/>
      <c r="HTG352" s="1"/>
      <c r="HTH352" s="1"/>
      <c r="HTI352" s="1"/>
      <c r="HTJ352" s="1"/>
      <c r="HTK352" s="1"/>
      <c r="HTL352" s="1"/>
      <c r="HTM352" s="1"/>
      <c r="HTN352" s="1"/>
      <c r="HTO352" s="1"/>
      <c r="HTP352" s="1"/>
      <c r="HTQ352" s="1"/>
      <c r="HTR352" s="1"/>
      <c r="ICH352" s="1"/>
      <c r="ICI352" s="1"/>
      <c r="ICJ352" s="1"/>
      <c r="ICK352" s="1"/>
      <c r="ICL352" s="1"/>
      <c r="ICM352" s="1"/>
      <c r="ICN352" s="1"/>
      <c r="ICO352" s="1"/>
      <c r="ICP352" s="1"/>
      <c r="ICQ352" s="1"/>
      <c r="ICR352" s="1"/>
      <c r="ICS352" s="1"/>
      <c r="ICT352" s="1"/>
      <c r="ICU352" s="1"/>
      <c r="ICY352" s="1"/>
      <c r="ICZ352" s="1"/>
      <c r="IDA352" s="1"/>
      <c r="IDB352" s="1"/>
      <c r="IDC352" s="1"/>
      <c r="IDD352" s="1"/>
      <c r="IDE352" s="1"/>
      <c r="IDF352" s="1"/>
      <c r="IDG352" s="1"/>
      <c r="IDH352" s="1"/>
      <c r="IDI352" s="1"/>
      <c r="IDJ352" s="1"/>
      <c r="IDK352" s="1"/>
      <c r="IDL352" s="1"/>
      <c r="IDM352" s="1"/>
      <c r="IDN352" s="1"/>
      <c r="IMD352" s="1"/>
      <c r="IME352" s="1"/>
      <c r="IMF352" s="1"/>
      <c r="IMG352" s="1"/>
      <c r="IMH352" s="1"/>
      <c r="IMI352" s="1"/>
      <c r="IMJ352" s="1"/>
      <c r="IMK352" s="1"/>
      <c r="IML352" s="1"/>
      <c r="IMM352" s="1"/>
      <c r="IMN352" s="1"/>
      <c r="IMO352" s="1"/>
      <c r="IMP352" s="1"/>
      <c r="IMQ352" s="1"/>
      <c r="IMU352" s="1"/>
      <c r="IMV352" s="1"/>
      <c r="IMW352" s="1"/>
      <c r="IMX352" s="1"/>
      <c r="IMY352" s="1"/>
      <c r="IMZ352" s="1"/>
      <c r="INA352" s="1"/>
      <c r="INB352" s="1"/>
      <c r="INC352" s="1"/>
      <c r="IND352" s="1"/>
      <c r="INE352" s="1"/>
      <c r="INF352" s="1"/>
      <c r="ING352" s="1"/>
      <c r="INH352" s="1"/>
      <c r="INI352" s="1"/>
      <c r="INJ352" s="1"/>
      <c r="IVZ352" s="1"/>
      <c r="IWA352" s="1"/>
      <c r="IWB352" s="1"/>
      <c r="IWC352" s="1"/>
      <c r="IWD352" s="1"/>
      <c r="IWE352" s="1"/>
      <c r="IWF352" s="1"/>
      <c r="IWG352" s="1"/>
      <c r="IWH352" s="1"/>
      <c r="IWI352" s="1"/>
      <c r="IWJ352" s="1"/>
      <c r="IWK352" s="1"/>
      <c r="IWL352" s="1"/>
      <c r="IWM352" s="1"/>
      <c r="IWQ352" s="1"/>
      <c r="IWR352" s="1"/>
      <c r="IWS352" s="1"/>
      <c r="IWT352" s="1"/>
      <c r="IWU352" s="1"/>
      <c r="IWV352" s="1"/>
      <c r="IWW352" s="1"/>
      <c r="IWX352" s="1"/>
      <c r="IWY352" s="1"/>
      <c r="IWZ352" s="1"/>
      <c r="IXA352" s="1"/>
      <c r="IXB352" s="1"/>
      <c r="IXC352" s="1"/>
      <c r="IXD352" s="1"/>
      <c r="IXE352" s="1"/>
      <c r="IXF352" s="1"/>
      <c r="JFV352" s="1"/>
      <c r="JFW352" s="1"/>
      <c r="JFX352" s="1"/>
      <c r="JFY352" s="1"/>
      <c r="JFZ352" s="1"/>
      <c r="JGA352" s="1"/>
      <c r="JGB352" s="1"/>
      <c r="JGC352" s="1"/>
      <c r="JGD352" s="1"/>
      <c r="JGE352" s="1"/>
      <c r="JGF352" s="1"/>
      <c r="JGG352" s="1"/>
      <c r="JGH352" s="1"/>
      <c r="JGI352" s="1"/>
      <c r="JGM352" s="1"/>
      <c r="JGN352" s="1"/>
      <c r="JGO352" s="1"/>
      <c r="JGP352" s="1"/>
      <c r="JGQ352" s="1"/>
      <c r="JGR352" s="1"/>
      <c r="JGS352" s="1"/>
      <c r="JGT352" s="1"/>
      <c r="JGU352" s="1"/>
      <c r="JGV352" s="1"/>
      <c r="JGW352" s="1"/>
      <c r="JGX352" s="1"/>
      <c r="JGY352" s="1"/>
      <c r="JGZ352" s="1"/>
      <c r="JHA352" s="1"/>
      <c r="JHB352" s="1"/>
      <c r="JPR352" s="1"/>
      <c r="JPS352" s="1"/>
      <c r="JPT352" s="1"/>
      <c r="JPU352" s="1"/>
      <c r="JPV352" s="1"/>
      <c r="JPW352" s="1"/>
      <c r="JPX352" s="1"/>
      <c r="JPY352" s="1"/>
      <c r="JPZ352" s="1"/>
      <c r="JQA352" s="1"/>
      <c r="JQB352" s="1"/>
      <c r="JQC352" s="1"/>
      <c r="JQD352" s="1"/>
      <c r="JQE352" s="1"/>
      <c r="JQI352" s="1"/>
      <c r="JQJ352" s="1"/>
      <c r="JQK352" s="1"/>
      <c r="JQL352" s="1"/>
      <c r="JQM352" s="1"/>
      <c r="JQN352" s="1"/>
      <c r="JQO352" s="1"/>
      <c r="JQP352" s="1"/>
      <c r="JQQ352" s="1"/>
      <c r="JQR352" s="1"/>
      <c r="JQS352" s="1"/>
      <c r="JQT352" s="1"/>
      <c r="JQU352" s="1"/>
      <c r="JQV352" s="1"/>
      <c r="JQW352" s="1"/>
      <c r="JQX352" s="1"/>
      <c r="JZN352" s="1"/>
      <c r="JZO352" s="1"/>
      <c r="JZP352" s="1"/>
      <c r="JZQ352" s="1"/>
      <c r="JZR352" s="1"/>
      <c r="JZS352" s="1"/>
      <c r="JZT352" s="1"/>
      <c r="JZU352" s="1"/>
      <c r="JZV352" s="1"/>
      <c r="JZW352" s="1"/>
      <c r="JZX352" s="1"/>
      <c r="JZY352" s="1"/>
      <c r="JZZ352" s="1"/>
      <c r="KAA352" s="1"/>
      <c r="KAE352" s="1"/>
      <c r="KAF352" s="1"/>
      <c r="KAG352" s="1"/>
      <c r="KAH352" s="1"/>
      <c r="KAI352" s="1"/>
      <c r="KAJ352" s="1"/>
      <c r="KAK352" s="1"/>
      <c r="KAL352" s="1"/>
      <c r="KAM352" s="1"/>
      <c r="KAN352" s="1"/>
      <c r="KAO352" s="1"/>
      <c r="KAP352" s="1"/>
      <c r="KAQ352" s="1"/>
      <c r="KAR352" s="1"/>
      <c r="KAS352" s="1"/>
      <c r="KAT352" s="1"/>
      <c r="KJJ352" s="1"/>
      <c r="KJK352" s="1"/>
      <c r="KJL352" s="1"/>
      <c r="KJM352" s="1"/>
      <c r="KJN352" s="1"/>
      <c r="KJO352" s="1"/>
      <c r="KJP352" s="1"/>
      <c r="KJQ352" s="1"/>
      <c r="KJR352" s="1"/>
      <c r="KJS352" s="1"/>
      <c r="KJT352" s="1"/>
      <c r="KJU352" s="1"/>
      <c r="KJV352" s="1"/>
      <c r="KJW352" s="1"/>
      <c r="KKA352" s="1"/>
      <c r="KKB352" s="1"/>
      <c r="KKC352" s="1"/>
      <c r="KKD352" s="1"/>
      <c r="KKE352" s="1"/>
      <c r="KKF352" s="1"/>
      <c r="KKG352" s="1"/>
      <c r="KKH352" s="1"/>
      <c r="KKI352" s="1"/>
      <c r="KKJ352" s="1"/>
      <c r="KKK352" s="1"/>
      <c r="KKL352" s="1"/>
      <c r="KKM352" s="1"/>
      <c r="KKN352" s="1"/>
      <c r="KKO352" s="1"/>
      <c r="KKP352" s="1"/>
      <c r="KTF352" s="1"/>
      <c r="KTG352" s="1"/>
      <c r="KTH352" s="1"/>
      <c r="KTI352" s="1"/>
      <c r="KTJ352" s="1"/>
      <c r="KTK352" s="1"/>
      <c r="KTL352" s="1"/>
      <c r="KTM352" s="1"/>
      <c r="KTN352" s="1"/>
      <c r="KTO352" s="1"/>
      <c r="KTP352" s="1"/>
      <c r="KTQ352" s="1"/>
      <c r="KTR352" s="1"/>
      <c r="KTS352" s="1"/>
      <c r="KTW352" s="1"/>
      <c r="KTX352" s="1"/>
      <c r="KTY352" s="1"/>
      <c r="KTZ352" s="1"/>
      <c r="KUA352" s="1"/>
      <c r="KUB352" s="1"/>
      <c r="KUC352" s="1"/>
      <c r="KUD352" s="1"/>
      <c r="KUE352" s="1"/>
      <c r="KUF352" s="1"/>
      <c r="KUG352" s="1"/>
      <c r="KUH352" s="1"/>
      <c r="KUI352" s="1"/>
      <c r="KUJ352" s="1"/>
      <c r="KUK352" s="1"/>
      <c r="KUL352" s="1"/>
      <c r="LDB352" s="1"/>
      <c r="LDC352" s="1"/>
      <c r="LDD352" s="1"/>
      <c r="LDE352" s="1"/>
      <c r="LDF352" s="1"/>
      <c r="LDG352" s="1"/>
      <c r="LDH352" s="1"/>
      <c r="LDI352" s="1"/>
      <c r="LDJ352" s="1"/>
      <c r="LDK352" s="1"/>
      <c r="LDL352" s="1"/>
      <c r="LDM352" s="1"/>
      <c r="LDN352" s="1"/>
      <c r="LDO352" s="1"/>
      <c r="LDS352" s="1"/>
      <c r="LDT352" s="1"/>
      <c r="LDU352" s="1"/>
      <c r="LDV352" s="1"/>
      <c r="LDW352" s="1"/>
      <c r="LDX352" s="1"/>
      <c r="LDY352" s="1"/>
      <c r="LDZ352" s="1"/>
      <c r="LEA352" s="1"/>
      <c r="LEB352" s="1"/>
      <c r="LEC352" s="1"/>
      <c r="LED352" s="1"/>
      <c r="LEE352" s="1"/>
      <c r="LEF352" s="1"/>
      <c r="LEG352" s="1"/>
      <c r="LEH352" s="1"/>
      <c r="LMX352" s="1"/>
      <c r="LMY352" s="1"/>
      <c r="LMZ352" s="1"/>
      <c r="LNA352" s="1"/>
      <c r="LNB352" s="1"/>
      <c r="LNC352" s="1"/>
      <c r="LND352" s="1"/>
      <c r="LNE352" s="1"/>
      <c r="LNF352" s="1"/>
      <c r="LNG352" s="1"/>
      <c r="LNH352" s="1"/>
      <c r="LNI352" s="1"/>
      <c r="LNJ352" s="1"/>
      <c r="LNK352" s="1"/>
      <c r="LNO352" s="1"/>
      <c r="LNP352" s="1"/>
      <c r="LNQ352" s="1"/>
      <c r="LNR352" s="1"/>
      <c r="LNS352" s="1"/>
      <c r="LNT352" s="1"/>
      <c r="LNU352" s="1"/>
      <c r="LNV352" s="1"/>
      <c r="LNW352" s="1"/>
      <c r="LNX352" s="1"/>
      <c r="LNY352" s="1"/>
      <c r="LNZ352" s="1"/>
      <c r="LOA352" s="1"/>
      <c r="LOB352" s="1"/>
      <c r="LOC352" s="1"/>
      <c r="LOD352" s="1"/>
      <c r="LWT352" s="1"/>
      <c r="LWU352" s="1"/>
      <c r="LWV352" s="1"/>
      <c r="LWW352" s="1"/>
      <c r="LWX352" s="1"/>
      <c r="LWY352" s="1"/>
      <c r="LWZ352" s="1"/>
      <c r="LXA352" s="1"/>
      <c r="LXB352" s="1"/>
      <c r="LXC352" s="1"/>
      <c r="LXD352" s="1"/>
      <c r="LXE352" s="1"/>
      <c r="LXF352" s="1"/>
      <c r="LXG352" s="1"/>
      <c r="LXK352" s="1"/>
      <c r="LXL352" s="1"/>
      <c r="LXM352" s="1"/>
      <c r="LXN352" s="1"/>
      <c r="LXO352" s="1"/>
      <c r="LXP352" s="1"/>
      <c r="LXQ352" s="1"/>
      <c r="LXR352" s="1"/>
      <c r="LXS352" s="1"/>
      <c r="LXT352" s="1"/>
      <c r="LXU352" s="1"/>
      <c r="LXV352" s="1"/>
      <c r="LXW352" s="1"/>
      <c r="LXX352" s="1"/>
      <c r="LXY352" s="1"/>
      <c r="LXZ352" s="1"/>
      <c r="MGP352" s="1"/>
      <c r="MGQ352" s="1"/>
      <c r="MGR352" s="1"/>
      <c r="MGS352" s="1"/>
      <c r="MGT352" s="1"/>
      <c r="MGU352" s="1"/>
      <c r="MGV352" s="1"/>
      <c r="MGW352" s="1"/>
      <c r="MGX352" s="1"/>
      <c r="MGY352" s="1"/>
      <c r="MGZ352" s="1"/>
      <c r="MHA352" s="1"/>
      <c r="MHB352" s="1"/>
      <c r="MHC352" s="1"/>
      <c r="MHG352" s="1"/>
      <c r="MHH352" s="1"/>
      <c r="MHI352" s="1"/>
      <c r="MHJ352" s="1"/>
      <c r="MHK352" s="1"/>
      <c r="MHL352" s="1"/>
      <c r="MHM352" s="1"/>
      <c r="MHN352" s="1"/>
      <c r="MHO352" s="1"/>
      <c r="MHP352" s="1"/>
      <c r="MHQ352" s="1"/>
      <c r="MHR352" s="1"/>
      <c r="MHS352" s="1"/>
      <c r="MHT352" s="1"/>
      <c r="MHU352" s="1"/>
      <c r="MHV352" s="1"/>
      <c r="MQL352" s="1"/>
      <c r="MQM352" s="1"/>
      <c r="MQN352" s="1"/>
      <c r="MQO352" s="1"/>
      <c r="MQP352" s="1"/>
      <c r="MQQ352" s="1"/>
      <c r="MQR352" s="1"/>
      <c r="MQS352" s="1"/>
      <c r="MQT352" s="1"/>
      <c r="MQU352" s="1"/>
      <c r="MQV352" s="1"/>
      <c r="MQW352" s="1"/>
      <c r="MQX352" s="1"/>
      <c r="MQY352" s="1"/>
      <c r="MRC352" s="1"/>
      <c r="MRD352" s="1"/>
      <c r="MRE352" s="1"/>
      <c r="MRF352" s="1"/>
      <c r="MRG352" s="1"/>
      <c r="MRH352" s="1"/>
      <c r="MRI352" s="1"/>
      <c r="MRJ352" s="1"/>
      <c r="MRK352" s="1"/>
      <c r="MRL352" s="1"/>
      <c r="MRM352" s="1"/>
      <c r="MRN352" s="1"/>
      <c r="MRO352" s="1"/>
      <c r="MRP352" s="1"/>
      <c r="MRQ352" s="1"/>
      <c r="MRR352" s="1"/>
      <c r="NAH352" s="1"/>
      <c r="NAI352" s="1"/>
      <c r="NAJ352" s="1"/>
      <c r="NAK352" s="1"/>
      <c r="NAL352" s="1"/>
      <c r="NAM352" s="1"/>
      <c r="NAN352" s="1"/>
      <c r="NAO352" s="1"/>
      <c r="NAP352" s="1"/>
      <c r="NAQ352" s="1"/>
      <c r="NAR352" s="1"/>
      <c r="NAS352" s="1"/>
      <c r="NAT352" s="1"/>
      <c r="NAU352" s="1"/>
      <c r="NAY352" s="1"/>
      <c r="NAZ352" s="1"/>
      <c r="NBA352" s="1"/>
      <c r="NBB352" s="1"/>
      <c r="NBC352" s="1"/>
      <c r="NBD352" s="1"/>
      <c r="NBE352" s="1"/>
      <c r="NBF352" s="1"/>
      <c r="NBG352" s="1"/>
      <c r="NBH352" s="1"/>
      <c r="NBI352" s="1"/>
      <c r="NBJ352" s="1"/>
      <c r="NBK352" s="1"/>
      <c r="NBL352" s="1"/>
      <c r="NBM352" s="1"/>
      <c r="NBN352" s="1"/>
      <c r="NKD352" s="1"/>
      <c r="NKE352" s="1"/>
      <c r="NKF352" s="1"/>
      <c r="NKG352" s="1"/>
      <c r="NKH352" s="1"/>
      <c r="NKI352" s="1"/>
      <c r="NKJ352" s="1"/>
      <c r="NKK352" s="1"/>
      <c r="NKL352" s="1"/>
      <c r="NKM352" s="1"/>
      <c r="NKN352" s="1"/>
      <c r="NKO352" s="1"/>
      <c r="NKP352" s="1"/>
      <c r="NKQ352" s="1"/>
      <c r="NKU352" s="1"/>
      <c r="NKV352" s="1"/>
      <c r="NKW352" s="1"/>
      <c r="NKX352" s="1"/>
      <c r="NKY352" s="1"/>
      <c r="NKZ352" s="1"/>
      <c r="NLA352" s="1"/>
      <c r="NLB352" s="1"/>
      <c r="NLC352" s="1"/>
      <c r="NLD352" s="1"/>
      <c r="NLE352" s="1"/>
      <c r="NLF352" s="1"/>
      <c r="NLG352" s="1"/>
      <c r="NLH352" s="1"/>
      <c r="NLI352" s="1"/>
      <c r="NLJ352" s="1"/>
      <c r="NTZ352" s="1"/>
      <c r="NUA352" s="1"/>
      <c r="NUB352" s="1"/>
      <c r="NUC352" s="1"/>
      <c r="NUD352" s="1"/>
      <c r="NUE352" s="1"/>
      <c r="NUF352" s="1"/>
      <c r="NUG352" s="1"/>
      <c r="NUH352" s="1"/>
      <c r="NUI352" s="1"/>
      <c r="NUJ352" s="1"/>
      <c r="NUK352" s="1"/>
      <c r="NUL352" s="1"/>
      <c r="NUM352" s="1"/>
      <c r="NUQ352" s="1"/>
      <c r="NUR352" s="1"/>
      <c r="NUS352" s="1"/>
      <c r="NUT352" s="1"/>
      <c r="NUU352" s="1"/>
      <c r="NUV352" s="1"/>
      <c r="NUW352" s="1"/>
      <c r="NUX352" s="1"/>
      <c r="NUY352" s="1"/>
      <c r="NUZ352" s="1"/>
      <c r="NVA352" s="1"/>
      <c r="NVB352" s="1"/>
      <c r="NVC352" s="1"/>
      <c r="NVD352" s="1"/>
      <c r="NVE352" s="1"/>
      <c r="NVF352" s="1"/>
      <c r="ODV352" s="1"/>
      <c r="ODW352" s="1"/>
      <c r="ODX352" s="1"/>
      <c r="ODY352" s="1"/>
      <c r="ODZ352" s="1"/>
      <c r="OEA352" s="1"/>
      <c r="OEB352" s="1"/>
      <c r="OEC352" s="1"/>
      <c r="OED352" s="1"/>
      <c r="OEE352" s="1"/>
      <c r="OEF352" s="1"/>
      <c r="OEG352" s="1"/>
      <c r="OEH352" s="1"/>
      <c r="OEI352" s="1"/>
      <c r="OEM352" s="1"/>
      <c r="OEN352" s="1"/>
      <c r="OEO352" s="1"/>
      <c r="OEP352" s="1"/>
      <c r="OEQ352" s="1"/>
      <c r="OER352" s="1"/>
      <c r="OES352" s="1"/>
      <c r="OET352" s="1"/>
      <c r="OEU352" s="1"/>
      <c r="OEV352" s="1"/>
      <c r="OEW352" s="1"/>
      <c r="OEX352" s="1"/>
      <c r="OEY352" s="1"/>
      <c r="OEZ352" s="1"/>
      <c r="OFA352" s="1"/>
      <c r="OFB352" s="1"/>
      <c r="ONR352" s="1"/>
      <c r="ONS352" s="1"/>
      <c r="ONT352" s="1"/>
      <c r="ONU352" s="1"/>
      <c r="ONV352" s="1"/>
      <c r="ONW352" s="1"/>
      <c r="ONX352" s="1"/>
      <c r="ONY352" s="1"/>
      <c r="ONZ352" s="1"/>
      <c r="OOA352" s="1"/>
      <c r="OOB352" s="1"/>
      <c r="OOC352" s="1"/>
      <c r="OOD352" s="1"/>
      <c r="OOE352" s="1"/>
      <c r="OOI352" s="1"/>
      <c r="OOJ352" s="1"/>
      <c r="OOK352" s="1"/>
      <c r="OOL352" s="1"/>
      <c r="OOM352" s="1"/>
      <c r="OON352" s="1"/>
      <c r="OOO352" s="1"/>
      <c r="OOP352" s="1"/>
      <c r="OOQ352" s="1"/>
      <c r="OOR352" s="1"/>
      <c r="OOS352" s="1"/>
      <c r="OOT352" s="1"/>
      <c r="OOU352" s="1"/>
      <c r="OOV352" s="1"/>
      <c r="OOW352" s="1"/>
      <c r="OOX352" s="1"/>
      <c r="OXN352" s="1"/>
      <c r="OXO352" s="1"/>
      <c r="OXP352" s="1"/>
      <c r="OXQ352" s="1"/>
      <c r="OXR352" s="1"/>
      <c r="OXS352" s="1"/>
      <c r="OXT352" s="1"/>
      <c r="OXU352" s="1"/>
      <c r="OXV352" s="1"/>
      <c r="OXW352" s="1"/>
      <c r="OXX352" s="1"/>
      <c r="OXY352" s="1"/>
      <c r="OXZ352" s="1"/>
      <c r="OYA352" s="1"/>
      <c r="OYE352" s="1"/>
      <c r="OYF352" s="1"/>
      <c r="OYG352" s="1"/>
      <c r="OYH352" s="1"/>
      <c r="OYI352" s="1"/>
      <c r="OYJ352" s="1"/>
      <c r="OYK352" s="1"/>
      <c r="OYL352" s="1"/>
      <c r="OYM352" s="1"/>
      <c r="OYN352" s="1"/>
      <c r="OYO352" s="1"/>
      <c r="OYP352" s="1"/>
      <c r="OYQ352" s="1"/>
      <c r="OYR352" s="1"/>
      <c r="OYS352" s="1"/>
      <c r="OYT352" s="1"/>
      <c r="PHJ352" s="1"/>
      <c r="PHK352" s="1"/>
      <c r="PHL352" s="1"/>
      <c r="PHM352" s="1"/>
      <c r="PHN352" s="1"/>
      <c r="PHO352" s="1"/>
      <c r="PHP352" s="1"/>
      <c r="PHQ352" s="1"/>
      <c r="PHR352" s="1"/>
      <c r="PHS352" s="1"/>
      <c r="PHT352" s="1"/>
      <c r="PHU352" s="1"/>
      <c r="PHV352" s="1"/>
      <c r="PHW352" s="1"/>
      <c r="PIA352" s="1"/>
      <c r="PIB352" s="1"/>
      <c r="PIC352" s="1"/>
      <c r="PID352" s="1"/>
      <c r="PIE352" s="1"/>
      <c r="PIF352" s="1"/>
      <c r="PIG352" s="1"/>
      <c r="PIH352" s="1"/>
      <c r="PII352" s="1"/>
      <c r="PIJ352" s="1"/>
      <c r="PIK352" s="1"/>
      <c r="PIL352" s="1"/>
      <c r="PIM352" s="1"/>
      <c r="PIN352" s="1"/>
      <c r="PIO352" s="1"/>
      <c r="PIP352" s="1"/>
      <c r="PRF352" s="1"/>
      <c r="PRG352" s="1"/>
      <c r="PRH352" s="1"/>
      <c r="PRI352" s="1"/>
      <c r="PRJ352" s="1"/>
      <c r="PRK352" s="1"/>
      <c r="PRL352" s="1"/>
      <c r="PRM352" s="1"/>
      <c r="PRN352" s="1"/>
      <c r="PRO352" s="1"/>
      <c r="PRP352" s="1"/>
      <c r="PRQ352" s="1"/>
      <c r="PRR352" s="1"/>
      <c r="PRS352" s="1"/>
      <c r="PRW352" s="1"/>
      <c r="PRX352" s="1"/>
      <c r="PRY352" s="1"/>
      <c r="PRZ352" s="1"/>
      <c r="PSA352" s="1"/>
      <c r="PSB352" s="1"/>
      <c r="PSC352" s="1"/>
      <c r="PSD352" s="1"/>
      <c r="PSE352" s="1"/>
      <c r="PSF352" s="1"/>
      <c r="PSG352" s="1"/>
      <c r="PSH352" s="1"/>
      <c r="PSI352" s="1"/>
      <c r="PSJ352" s="1"/>
      <c r="PSK352" s="1"/>
      <c r="PSL352" s="1"/>
      <c r="QBB352" s="1"/>
      <c r="QBC352" s="1"/>
      <c r="QBD352" s="1"/>
      <c r="QBE352" s="1"/>
      <c r="QBF352" s="1"/>
      <c r="QBG352" s="1"/>
      <c r="QBH352" s="1"/>
      <c r="QBI352" s="1"/>
      <c r="QBJ352" s="1"/>
      <c r="QBK352" s="1"/>
      <c r="QBL352" s="1"/>
      <c r="QBM352" s="1"/>
      <c r="QBN352" s="1"/>
      <c r="QBO352" s="1"/>
      <c r="QBS352" s="1"/>
      <c r="QBT352" s="1"/>
      <c r="QBU352" s="1"/>
      <c r="QBV352" s="1"/>
      <c r="QBW352" s="1"/>
      <c r="QBX352" s="1"/>
      <c r="QBY352" s="1"/>
      <c r="QBZ352" s="1"/>
      <c r="QCA352" s="1"/>
      <c r="QCB352" s="1"/>
      <c r="QCC352" s="1"/>
      <c r="QCD352" s="1"/>
      <c r="QCE352" s="1"/>
      <c r="QCF352" s="1"/>
      <c r="QCG352" s="1"/>
      <c r="QCH352" s="1"/>
      <c r="QKX352" s="1"/>
      <c r="QKY352" s="1"/>
      <c r="QKZ352" s="1"/>
      <c r="QLA352" s="1"/>
      <c r="QLB352" s="1"/>
      <c r="QLC352" s="1"/>
      <c r="QLD352" s="1"/>
      <c r="QLE352" s="1"/>
      <c r="QLF352" s="1"/>
      <c r="QLG352" s="1"/>
      <c r="QLH352" s="1"/>
      <c r="QLI352" s="1"/>
      <c r="QLJ352" s="1"/>
      <c r="QLK352" s="1"/>
      <c r="QLO352" s="1"/>
      <c r="QLP352" s="1"/>
      <c r="QLQ352" s="1"/>
      <c r="QLR352" s="1"/>
      <c r="QLS352" s="1"/>
      <c r="QLT352" s="1"/>
      <c r="QLU352" s="1"/>
      <c r="QLV352" s="1"/>
      <c r="QLW352" s="1"/>
      <c r="QLX352" s="1"/>
      <c r="QLY352" s="1"/>
      <c r="QLZ352" s="1"/>
      <c r="QMA352" s="1"/>
      <c r="QMB352" s="1"/>
      <c r="QMC352" s="1"/>
      <c r="QMD352" s="1"/>
      <c r="QUT352" s="1"/>
      <c r="QUU352" s="1"/>
      <c r="QUV352" s="1"/>
      <c r="QUW352" s="1"/>
      <c r="QUX352" s="1"/>
      <c r="QUY352" s="1"/>
      <c r="QUZ352" s="1"/>
      <c r="QVA352" s="1"/>
      <c r="QVB352" s="1"/>
      <c r="QVC352" s="1"/>
      <c r="QVD352" s="1"/>
      <c r="QVE352" s="1"/>
      <c r="QVF352" s="1"/>
      <c r="QVG352" s="1"/>
      <c r="QVK352" s="1"/>
      <c r="QVL352" s="1"/>
      <c r="QVM352" s="1"/>
      <c r="QVN352" s="1"/>
      <c r="QVO352" s="1"/>
      <c r="QVP352" s="1"/>
      <c r="QVQ352" s="1"/>
      <c r="QVR352" s="1"/>
      <c r="QVS352" s="1"/>
      <c r="QVT352" s="1"/>
      <c r="QVU352" s="1"/>
      <c r="QVV352" s="1"/>
      <c r="QVW352" s="1"/>
      <c r="QVX352" s="1"/>
      <c r="QVY352" s="1"/>
      <c r="QVZ352" s="1"/>
      <c r="REP352" s="1"/>
      <c r="REQ352" s="1"/>
      <c r="RER352" s="1"/>
      <c r="RES352" s="1"/>
      <c r="RET352" s="1"/>
      <c r="REU352" s="1"/>
      <c r="REV352" s="1"/>
      <c r="REW352" s="1"/>
      <c r="REX352" s="1"/>
      <c r="REY352" s="1"/>
      <c r="REZ352" s="1"/>
      <c r="RFA352" s="1"/>
      <c r="RFB352" s="1"/>
      <c r="RFC352" s="1"/>
      <c r="RFG352" s="1"/>
      <c r="RFH352" s="1"/>
      <c r="RFI352" s="1"/>
      <c r="RFJ352" s="1"/>
      <c r="RFK352" s="1"/>
      <c r="RFL352" s="1"/>
      <c r="RFM352" s="1"/>
      <c r="RFN352" s="1"/>
      <c r="RFO352" s="1"/>
      <c r="RFP352" s="1"/>
      <c r="RFQ352" s="1"/>
      <c r="RFR352" s="1"/>
      <c r="RFS352" s="1"/>
      <c r="RFT352" s="1"/>
      <c r="RFU352" s="1"/>
      <c r="RFV352" s="1"/>
      <c r="ROL352" s="1"/>
      <c r="ROM352" s="1"/>
      <c r="RON352" s="1"/>
      <c r="ROO352" s="1"/>
      <c r="ROP352" s="1"/>
      <c r="ROQ352" s="1"/>
      <c r="ROR352" s="1"/>
      <c r="ROS352" s="1"/>
      <c r="ROT352" s="1"/>
      <c r="ROU352" s="1"/>
      <c r="ROV352" s="1"/>
      <c r="ROW352" s="1"/>
      <c r="ROX352" s="1"/>
      <c r="ROY352" s="1"/>
      <c r="RPC352" s="1"/>
      <c r="RPD352" s="1"/>
      <c r="RPE352" s="1"/>
      <c r="RPF352" s="1"/>
      <c r="RPG352" s="1"/>
      <c r="RPH352" s="1"/>
      <c r="RPI352" s="1"/>
      <c r="RPJ352" s="1"/>
      <c r="RPK352" s="1"/>
      <c r="RPL352" s="1"/>
      <c r="RPM352" s="1"/>
      <c r="RPN352" s="1"/>
      <c r="RPO352" s="1"/>
      <c r="RPP352" s="1"/>
      <c r="RPQ352" s="1"/>
      <c r="RPR352" s="1"/>
      <c r="RYH352" s="1"/>
      <c r="RYI352" s="1"/>
      <c r="RYJ352" s="1"/>
      <c r="RYK352" s="1"/>
      <c r="RYL352" s="1"/>
      <c r="RYM352" s="1"/>
      <c r="RYN352" s="1"/>
      <c r="RYO352" s="1"/>
      <c r="RYP352" s="1"/>
      <c r="RYQ352" s="1"/>
      <c r="RYR352" s="1"/>
      <c r="RYS352" s="1"/>
      <c r="RYT352" s="1"/>
      <c r="RYU352" s="1"/>
      <c r="RYY352" s="1"/>
      <c r="RYZ352" s="1"/>
      <c r="RZA352" s="1"/>
      <c r="RZB352" s="1"/>
      <c r="RZC352" s="1"/>
      <c r="RZD352" s="1"/>
      <c r="RZE352" s="1"/>
      <c r="RZF352" s="1"/>
      <c r="RZG352" s="1"/>
      <c r="RZH352" s="1"/>
      <c r="RZI352" s="1"/>
      <c r="RZJ352" s="1"/>
      <c r="RZK352" s="1"/>
      <c r="RZL352" s="1"/>
      <c r="RZM352" s="1"/>
      <c r="RZN352" s="1"/>
      <c r="SID352" s="1"/>
      <c r="SIE352" s="1"/>
      <c r="SIF352" s="1"/>
      <c r="SIG352" s="1"/>
      <c r="SIH352" s="1"/>
      <c r="SII352" s="1"/>
      <c r="SIJ352" s="1"/>
      <c r="SIK352" s="1"/>
      <c r="SIL352" s="1"/>
      <c r="SIM352" s="1"/>
      <c r="SIN352" s="1"/>
      <c r="SIO352" s="1"/>
      <c r="SIP352" s="1"/>
      <c r="SIQ352" s="1"/>
      <c r="SIU352" s="1"/>
      <c r="SIV352" s="1"/>
      <c r="SIW352" s="1"/>
      <c r="SIX352" s="1"/>
      <c r="SIY352" s="1"/>
      <c r="SIZ352" s="1"/>
      <c r="SJA352" s="1"/>
      <c r="SJB352" s="1"/>
      <c r="SJC352" s="1"/>
      <c r="SJD352" s="1"/>
      <c r="SJE352" s="1"/>
      <c r="SJF352" s="1"/>
      <c r="SJG352" s="1"/>
      <c r="SJH352" s="1"/>
      <c r="SJI352" s="1"/>
      <c r="SJJ352" s="1"/>
      <c r="SRZ352" s="1"/>
      <c r="SSA352" s="1"/>
      <c r="SSB352" s="1"/>
      <c r="SSC352" s="1"/>
      <c r="SSD352" s="1"/>
      <c r="SSE352" s="1"/>
      <c r="SSF352" s="1"/>
      <c r="SSG352" s="1"/>
      <c r="SSH352" s="1"/>
      <c r="SSI352" s="1"/>
      <c r="SSJ352" s="1"/>
      <c r="SSK352" s="1"/>
      <c r="SSL352" s="1"/>
      <c r="SSM352" s="1"/>
      <c r="SSQ352" s="1"/>
      <c r="SSR352" s="1"/>
      <c r="SSS352" s="1"/>
      <c r="SST352" s="1"/>
      <c r="SSU352" s="1"/>
      <c r="SSV352" s="1"/>
      <c r="SSW352" s="1"/>
      <c r="SSX352" s="1"/>
      <c r="SSY352" s="1"/>
      <c r="SSZ352" s="1"/>
      <c r="STA352" s="1"/>
      <c r="STB352" s="1"/>
      <c r="STC352" s="1"/>
      <c r="STD352" s="1"/>
      <c r="STE352" s="1"/>
      <c r="STF352" s="1"/>
      <c r="TBV352" s="1"/>
      <c r="TBW352" s="1"/>
      <c r="TBX352" s="1"/>
      <c r="TBY352" s="1"/>
      <c r="TBZ352" s="1"/>
      <c r="TCA352" s="1"/>
      <c r="TCB352" s="1"/>
      <c r="TCC352" s="1"/>
      <c r="TCD352" s="1"/>
      <c r="TCE352" s="1"/>
      <c r="TCF352" s="1"/>
      <c r="TCG352" s="1"/>
      <c r="TCH352" s="1"/>
      <c r="TCI352" s="1"/>
      <c r="TCM352" s="1"/>
      <c r="TCN352" s="1"/>
      <c r="TCO352" s="1"/>
      <c r="TCP352" s="1"/>
      <c r="TCQ352" s="1"/>
      <c r="TCR352" s="1"/>
      <c r="TCS352" s="1"/>
      <c r="TCT352" s="1"/>
      <c r="TCU352" s="1"/>
      <c r="TCV352" s="1"/>
      <c r="TCW352" s="1"/>
      <c r="TCX352" s="1"/>
      <c r="TCY352" s="1"/>
      <c r="TCZ352" s="1"/>
      <c r="TDA352" s="1"/>
      <c r="TDB352" s="1"/>
      <c r="TLR352" s="1"/>
      <c r="TLS352" s="1"/>
      <c r="TLT352" s="1"/>
      <c r="TLU352" s="1"/>
      <c r="TLV352" s="1"/>
      <c r="TLW352" s="1"/>
      <c r="TLX352" s="1"/>
      <c r="TLY352" s="1"/>
      <c r="TLZ352" s="1"/>
      <c r="TMA352" s="1"/>
      <c r="TMB352" s="1"/>
      <c r="TMC352" s="1"/>
      <c r="TMD352" s="1"/>
      <c r="TME352" s="1"/>
      <c r="TMI352" s="1"/>
      <c r="TMJ352" s="1"/>
      <c r="TMK352" s="1"/>
      <c r="TML352" s="1"/>
      <c r="TMM352" s="1"/>
      <c r="TMN352" s="1"/>
      <c r="TMO352" s="1"/>
      <c r="TMP352" s="1"/>
      <c r="TMQ352" s="1"/>
      <c r="TMR352" s="1"/>
      <c r="TMS352" s="1"/>
      <c r="TMT352" s="1"/>
      <c r="TMU352" s="1"/>
      <c r="TMV352" s="1"/>
      <c r="TMW352" s="1"/>
      <c r="TMX352" s="1"/>
      <c r="TVN352" s="1"/>
      <c r="TVO352" s="1"/>
      <c r="TVP352" s="1"/>
      <c r="TVQ352" s="1"/>
      <c r="TVR352" s="1"/>
      <c r="TVS352" s="1"/>
      <c r="TVT352" s="1"/>
      <c r="TVU352" s="1"/>
      <c r="TVV352" s="1"/>
      <c r="TVW352" s="1"/>
      <c r="TVX352" s="1"/>
      <c r="TVY352" s="1"/>
      <c r="TVZ352" s="1"/>
      <c r="TWA352" s="1"/>
      <c r="TWE352" s="1"/>
      <c r="TWF352" s="1"/>
      <c r="TWG352" s="1"/>
      <c r="TWH352" s="1"/>
      <c r="TWI352" s="1"/>
      <c r="TWJ352" s="1"/>
      <c r="TWK352" s="1"/>
      <c r="TWL352" s="1"/>
      <c r="TWM352" s="1"/>
      <c r="TWN352" s="1"/>
      <c r="TWO352" s="1"/>
      <c r="TWP352" s="1"/>
      <c r="TWQ352" s="1"/>
      <c r="TWR352" s="1"/>
      <c r="TWS352" s="1"/>
      <c r="TWT352" s="1"/>
      <c r="UFJ352" s="1"/>
      <c r="UFK352" s="1"/>
      <c r="UFL352" s="1"/>
      <c r="UFM352" s="1"/>
      <c r="UFN352" s="1"/>
      <c r="UFO352" s="1"/>
      <c r="UFP352" s="1"/>
      <c r="UFQ352" s="1"/>
      <c r="UFR352" s="1"/>
      <c r="UFS352" s="1"/>
      <c r="UFT352" s="1"/>
      <c r="UFU352" s="1"/>
      <c r="UFV352" s="1"/>
      <c r="UFW352" s="1"/>
      <c r="UGA352" s="1"/>
      <c r="UGB352" s="1"/>
      <c r="UGC352" s="1"/>
      <c r="UGD352" s="1"/>
      <c r="UGE352" s="1"/>
      <c r="UGF352" s="1"/>
      <c r="UGG352" s="1"/>
      <c r="UGH352" s="1"/>
      <c r="UGI352" s="1"/>
      <c r="UGJ352" s="1"/>
      <c r="UGK352" s="1"/>
      <c r="UGL352" s="1"/>
      <c r="UGM352" s="1"/>
      <c r="UGN352" s="1"/>
      <c r="UGO352" s="1"/>
      <c r="UGP352" s="1"/>
      <c r="UPF352" s="1"/>
      <c r="UPG352" s="1"/>
      <c r="UPH352" s="1"/>
      <c r="UPI352" s="1"/>
      <c r="UPJ352" s="1"/>
      <c r="UPK352" s="1"/>
      <c r="UPL352" s="1"/>
      <c r="UPM352" s="1"/>
      <c r="UPN352" s="1"/>
      <c r="UPO352" s="1"/>
      <c r="UPP352" s="1"/>
      <c r="UPQ352" s="1"/>
      <c r="UPR352" s="1"/>
      <c r="UPS352" s="1"/>
      <c r="UPW352" s="1"/>
      <c r="UPX352" s="1"/>
      <c r="UPY352" s="1"/>
      <c r="UPZ352" s="1"/>
      <c r="UQA352" s="1"/>
      <c r="UQB352" s="1"/>
      <c r="UQC352" s="1"/>
      <c r="UQD352" s="1"/>
      <c r="UQE352" s="1"/>
      <c r="UQF352" s="1"/>
      <c r="UQG352" s="1"/>
      <c r="UQH352" s="1"/>
      <c r="UQI352" s="1"/>
      <c r="UQJ352" s="1"/>
      <c r="UQK352" s="1"/>
      <c r="UQL352" s="1"/>
      <c r="UZB352" s="1"/>
      <c r="UZC352" s="1"/>
      <c r="UZD352" s="1"/>
      <c r="UZE352" s="1"/>
      <c r="UZF352" s="1"/>
      <c r="UZG352" s="1"/>
      <c r="UZH352" s="1"/>
      <c r="UZI352" s="1"/>
      <c r="UZJ352" s="1"/>
      <c r="UZK352" s="1"/>
      <c r="UZL352" s="1"/>
      <c r="UZM352" s="1"/>
      <c r="UZN352" s="1"/>
      <c r="UZO352" s="1"/>
      <c r="UZS352" s="1"/>
      <c r="UZT352" s="1"/>
      <c r="UZU352" s="1"/>
      <c r="UZV352" s="1"/>
      <c r="UZW352" s="1"/>
      <c r="UZX352" s="1"/>
      <c r="UZY352" s="1"/>
      <c r="UZZ352" s="1"/>
      <c r="VAA352" s="1"/>
      <c r="VAB352" s="1"/>
      <c r="VAC352" s="1"/>
      <c r="VAD352" s="1"/>
      <c r="VAE352" s="1"/>
      <c r="VAF352" s="1"/>
      <c r="VAG352" s="1"/>
      <c r="VAH352" s="1"/>
      <c r="VIX352" s="1"/>
      <c r="VIY352" s="1"/>
      <c r="VIZ352" s="1"/>
      <c r="VJA352" s="1"/>
      <c r="VJB352" s="1"/>
      <c r="VJC352" s="1"/>
      <c r="VJD352" s="1"/>
      <c r="VJE352" s="1"/>
      <c r="VJF352" s="1"/>
      <c r="VJG352" s="1"/>
      <c r="VJH352" s="1"/>
      <c r="VJI352" s="1"/>
      <c r="VJJ352" s="1"/>
      <c r="VJK352" s="1"/>
      <c r="VJO352" s="1"/>
      <c r="VJP352" s="1"/>
      <c r="VJQ352" s="1"/>
      <c r="VJR352" s="1"/>
      <c r="VJS352" s="1"/>
      <c r="VJT352" s="1"/>
      <c r="VJU352" s="1"/>
      <c r="VJV352" s="1"/>
      <c r="VJW352" s="1"/>
      <c r="VJX352" s="1"/>
      <c r="VJY352" s="1"/>
      <c r="VJZ352" s="1"/>
      <c r="VKA352" s="1"/>
      <c r="VKB352" s="1"/>
      <c r="VKC352" s="1"/>
      <c r="VKD352" s="1"/>
      <c r="VST352" s="1"/>
      <c r="VSU352" s="1"/>
      <c r="VSV352" s="1"/>
      <c r="VSW352" s="1"/>
      <c r="VSX352" s="1"/>
      <c r="VSY352" s="1"/>
      <c r="VSZ352" s="1"/>
      <c r="VTA352" s="1"/>
      <c r="VTB352" s="1"/>
      <c r="VTC352" s="1"/>
      <c r="VTD352" s="1"/>
      <c r="VTE352" s="1"/>
      <c r="VTF352" s="1"/>
      <c r="VTG352" s="1"/>
      <c r="VTK352" s="1"/>
      <c r="VTL352" s="1"/>
      <c r="VTM352" s="1"/>
      <c r="VTN352" s="1"/>
      <c r="VTO352" s="1"/>
      <c r="VTP352" s="1"/>
      <c r="VTQ352" s="1"/>
      <c r="VTR352" s="1"/>
      <c r="VTS352" s="1"/>
      <c r="VTT352" s="1"/>
      <c r="VTU352" s="1"/>
      <c r="VTV352" s="1"/>
      <c r="VTW352" s="1"/>
      <c r="VTX352" s="1"/>
      <c r="VTY352" s="1"/>
      <c r="VTZ352" s="1"/>
      <c r="WCP352" s="1"/>
      <c r="WCQ352" s="1"/>
      <c r="WCR352" s="1"/>
      <c r="WCS352" s="1"/>
      <c r="WCT352" s="1"/>
      <c r="WCU352" s="1"/>
      <c r="WCV352" s="1"/>
      <c r="WCW352" s="1"/>
      <c r="WCX352" s="1"/>
      <c r="WCY352" s="1"/>
      <c r="WCZ352" s="1"/>
      <c r="WDA352" s="1"/>
      <c r="WDB352" s="1"/>
      <c r="WDC352" s="1"/>
      <c r="WDG352" s="1"/>
      <c r="WDH352" s="1"/>
      <c r="WDI352" s="1"/>
      <c r="WDJ352" s="1"/>
      <c r="WDK352" s="1"/>
      <c r="WDL352" s="1"/>
      <c r="WDM352" s="1"/>
      <c r="WDN352" s="1"/>
      <c r="WDO352" s="1"/>
      <c r="WDP352" s="1"/>
      <c r="WDQ352" s="1"/>
      <c r="WDR352" s="1"/>
      <c r="WDS352" s="1"/>
      <c r="WDT352" s="1"/>
      <c r="WDU352" s="1"/>
      <c r="WDV352" s="1"/>
      <c r="WML352" s="1"/>
      <c r="WMM352" s="1"/>
      <c r="WMN352" s="1"/>
      <c r="WMO352" s="1"/>
      <c r="WMP352" s="1"/>
      <c r="WMQ352" s="1"/>
      <c r="WMR352" s="1"/>
      <c r="WMS352" s="1"/>
      <c r="WMT352" s="1"/>
      <c r="WMU352" s="1"/>
      <c r="WMV352" s="1"/>
      <c r="WMW352" s="1"/>
      <c r="WMX352" s="1"/>
      <c r="WMY352" s="1"/>
      <c r="WNC352" s="1"/>
      <c r="WND352" s="1"/>
      <c r="WNE352" s="1"/>
      <c r="WNF352" s="1"/>
      <c r="WNG352" s="1"/>
      <c r="WNH352" s="1"/>
      <c r="WNI352" s="1"/>
      <c r="WNJ352" s="1"/>
      <c r="WNK352" s="1"/>
      <c r="WNL352" s="1"/>
      <c r="WNM352" s="1"/>
      <c r="WNN352" s="1"/>
      <c r="WNO352" s="1"/>
      <c r="WNP352" s="1"/>
      <c r="WNQ352" s="1"/>
      <c r="WNR352" s="1"/>
      <c r="WWH352" s="1"/>
      <c r="WWI352" s="1"/>
      <c r="WWJ352" s="1"/>
      <c r="WWK352" s="1"/>
      <c r="WWL352" s="1"/>
      <c r="WWM352" s="1"/>
      <c r="WWN352" s="1"/>
      <c r="WWO352" s="1"/>
      <c r="WWP352" s="1"/>
      <c r="WWQ352" s="1"/>
      <c r="WWR352" s="1"/>
      <c r="WWS352" s="1"/>
      <c r="WWT352" s="1"/>
      <c r="WWU352" s="1"/>
      <c r="WWY352" s="1"/>
      <c r="WWZ352" s="1"/>
      <c r="WXA352" s="1"/>
      <c r="WXB352" s="1"/>
      <c r="WXC352" s="1"/>
      <c r="WXD352" s="1"/>
      <c r="WXE352" s="1"/>
      <c r="WXF352" s="1"/>
      <c r="WXG352" s="1"/>
      <c r="WXH352" s="1"/>
      <c r="WXI352" s="1"/>
      <c r="WXJ352" s="1"/>
      <c r="WXK352" s="1"/>
      <c r="WXL352" s="1"/>
      <c r="WXM352" s="1"/>
      <c r="WXN352" s="1"/>
    </row>
    <row r="353" spans="1:75" x14ac:dyDescent="0.15">
      <c r="A353" s="11">
        <v>360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>
        <v>0</v>
      </c>
      <c r="N353" s="12"/>
      <c r="O353" s="12"/>
      <c r="P353" s="13">
        <f t="shared" si="59"/>
        <v>0</v>
      </c>
      <c r="Q353" s="14">
        <f t="shared" si="60"/>
        <v>1900</v>
      </c>
      <c r="R353" s="14">
        <f t="shared" si="61"/>
        <v>1</v>
      </c>
      <c r="S353" s="14">
        <f t="shared" si="62"/>
        <v>0</v>
      </c>
      <c r="T353" s="11" t="str">
        <f t="shared" si="63"/>
        <v/>
      </c>
      <c r="U353" s="15">
        <v>5866560</v>
      </c>
      <c r="V353" s="11"/>
      <c r="W353" s="11"/>
      <c r="X353" s="16">
        <v>0</v>
      </c>
      <c r="Y353" s="16">
        <f t="shared" si="64"/>
        <v>5866560</v>
      </c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8">
        <f t="shared" si="65"/>
        <v>0</v>
      </c>
      <c r="AO353" s="11"/>
      <c r="AP353" s="17">
        <f t="shared" si="66"/>
        <v>5866560</v>
      </c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4">
        <f t="shared" si="67"/>
        <v>0</v>
      </c>
      <c r="BH353" s="11"/>
      <c r="BI353" s="17">
        <f t="shared" si="68"/>
        <v>0</v>
      </c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</row>
    <row r="354" spans="1:75" s="51" customFormat="1" x14ac:dyDescent="0.15">
      <c r="A354" s="46">
        <v>361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>
        <v>0</v>
      </c>
      <c r="N354" s="47"/>
      <c r="O354" s="47"/>
      <c r="P354" s="47">
        <f t="shared" ref="P354:P417" si="69">IF(O354="",N354,O354)</f>
        <v>0</v>
      </c>
      <c r="Q354" s="46">
        <f t="shared" ref="Q354:Q417" si="70">YEAR(P354)</f>
        <v>1900</v>
      </c>
      <c r="R354" s="46">
        <f t="shared" ref="R354:R417" si="71">MONTH(P354)</f>
        <v>1</v>
      </c>
      <c r="S354" s="46">
        <f t="shared" ref="S354:S417" si="72">DAY(N354)</f>
        <v>0</v>
      </c>
      <c r="T354" s="46" t="str">
        <f t="shared" ref="T354:T417" si="73">IF(Q354=1900,"",IF(R354&lt;4,Q354-1,Q354))</f>
        <v/>
      </c>
      <c r="U354" s="48">
        <v>2029210</v>
      </c>
      <c r="V354" s="46"/>
      <c r="W354" s="46"/>
      <c r="X354" s="48">
        <v>0</v>
      </c>
      <c r="Y354" s="48">
        <f t="shared" ref="Y354:Y417" si="74">U354-X354</f>
        <v>2029210</v>
      </c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9">
        <f t="shared" ref="AN354:AN417" si="75">IF(BG354=0,0,IF(BG354=L354,Y354-1,IF(Y354=1,0,ROUND(U354*M354,0))))</f>
        <v>0</v>
      </c>
      <c r="AO354" s="46"/>
      <c r="AP354" s="50">
        <f t="shared" ref="AP354:AP417" si="76">Y354-AN354</f>
        <v>2029210</v>
      </c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>
        <f t="shared" ref="BG354:BG417" si="77">IF(T354="",0,$O$1-T354)</f>
        <v>0</v>
      </c>
      <c r="BH354" s="46"/>
      <c r="BI354" s="50">
        <f t="shared" ref="BI354:BI417" si="78">U354-AP354</f>
        <v>0</v>
      </c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</row>
    <row r="355" spans="1:75" s="51" customFormat="1" x14ac:dyDescent="0.15">
      <c r="A355" s="46">
        <v>362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>
        <v>0</v>
      </c>
      <c r="N355" s="47"/>
      <c r="O355" s="47"/>
      <c r="P355" s="47">
        <f t="shared" si="69"/>
        <v>0</v>
      </c>
      <c r="Q355" s="46">
        <f t="shared" si="70"/>
        <v>1900</v>
      </c>
      <c r="R355" s="46">
        <f t="shared" si="71"/>
        <v>1</v>
      </c>
      <c r="S355" s="46">
        <f t="shared" si="72"/>
        <v>0</v>
      </c>
      <c r="T355" s="46" t="str">
        <f t="shared" si="73"/>
        <v/>
      </c>
      <c r="U355" s="48">
        <v>2171690</v>
      </c>
      <c r="V355" s="46"/>
      <c r="W355" s="46"/>
      <c r="X355" s="48">
        <v>0</v>
      </c>
      <c r="Y355" s="48">
        <f t="shared" si="74"/>
        <v>2171690</v>
      </c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9">
        <f t="shared" si="75"/>
        <v>0</v>
      </c>
      <c r="AO355" s="46"/>
      <c r="AP355" s="50">
        <f t="shared" si="76"/>
        <v>2171690</v>
      </c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>
        <f t="shared" si="77"/>
        <v>0</v>
      </c>
      <c r="BH355" s="46"/>
      <c r="BI355" s="50">
        <f t="shared" si="78"/>
        <v>0</v>
      </c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</row>
    <row r="356" spans="1:75" x14ac:dyDescent="0.15">
      <c r="A356" s="11">
        <v>363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>
        <v>0</v>
      </c>
      <c r="N356" s="12"/>
      <c r="O356" s="12"/>
      <c r="P356" s="13">
        <f t="shared" si="69"/>
        <v>0</v>
      </c>
      <c r="Q356" s="14">
        <f t="shared" si="70"/>
        <v>1900</v>
      </c>
      <c r="R356" s="14">
        <f t="shared" si="71"/>
        <v>1</v>
      </c>
      <c r="S356" s="14">
        <f t="shared" si="72"/>
        <v>0</v>
      </c>
      <c r="T356" s="11" t="str">
        <f t="shared" si="73"/>
        <v/>
      </c>
      <c r="U356" s="15"/>
      <c r="V356" s="11"/>
      <c r="W356" s="11"/>
      <c r="X356" s="16">
        <v>0</v>
      </c>
      <c r="Y356" s="16">
        <f t="shared" si="74"/>
        <v>0</v>
      </c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8">
        <f t="shared" si="75"/>
        <v>0</v>
      </c>
      <c r="AO356" s="11"/>
      <c r="AP356" s="17">
        <f t="shared" si="76"/>
        <v>0</v>
      </c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4">
        <f t="shared" si="77"/>
        <v>0</v>
      </c>
      <c r="BH356" s="11"/>
      <c r="BI356" s="17">
        <f t="shared" si="78"/>
        <v>0</v>
      </c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</row>
    <row r="357" spans="1:75" x14ac:dyDescent="0.15">
      <c r="A357" s="11">
        <v>364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>
        <v>0</v>
      </c>
      <c r="N357" s="12"/>
      <c r="O357" s="12"/>
      <c r="P357" s="13">
        <f t="shared" si="69"/>
        <v>0</v>
      </c>
      <c r="Q357" s="14">
        <f t="shared" si="70"/>
        <v>1900</v>
      </c>
      <c r="R357" s="14">
        <f t="shared" si="71"/>
        <v>1</v>
      </c>
      <c r="S357" s="14">
        <f t="shared" si="72"/>
        <v>0</v>
      </c>
      <c r="T357" s="11" t="str">
        <f t="shared" si="73"/>
        <v/>
      </c>
      <c r="U357" s="15"/>
      <c r="V357" s="11"/>
      <c r="W357" s="11"/>
      <c r="X357" s="16">
        <v>0</v>
      </c>
      <c r="Y357" s="16">
        <f t="shared" si="74"/>
        <v>0</v>
      </c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8">
        <f t="shared" si="75"/>
        <v>0</v>
      </c>
      <c r="AO357" s="11"/>
      <c r="AP357" s="17">
        <f t="shared" si="76"/>
        <v>0</v>
      </c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4">
        <f t="shared" si="77"/>
        <v>0</v>
      </c>
      <c r="BH357" s="11"/>
      <c r="BI357" s="17">
        <f t="shared" si="78"/>
        <v>0</v>
      </c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</row>
    <row r="358" spans="1:75" x14ac:dyDescent="0.15">
      <c r="A358" s="11">
        <v>365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>
        <v>0</v>
      </c>
      <c r="N358" s="12"/>
      <c r="O358" s="12"/>
      <c r="P358" s="13">
        <f t="shared" si="69"/>
        <v>0</v>
      </c>
      <c r="Q358" s="14">
        <f t="shared" si="70"/>
        <v>1900</v>
      </c>
      <c r="R358" s="14">
        <f t="shared" si="71"/>
        <v>1</v>
      </c>
      <c r="S358" s="14">
        <f t="shared" si="72"/>
        <v>0</v>
      </c>
      <c r="T358" s="11" t="str">
        <f t="shared" si="73"/>
        <v/>
      </c>
      <c r="U358" s="15"/>
      <c r="V358" s="11"/>
      <c r="W358" s="11"/>
      <c r="X358" s="16">
        <v>0</v>
      </c>
      <c r="Y358" s="16">
        <f t="shared" si="74"/>
        <v>0</v>
      </c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8">
        <f t="shared" si="75"/>
        <v>0</v>
      </c>
      <c r="AO358" s="11"/>
      <c r="AP358" s="17">
        <f t="shared" si="76"/>
        <v>0</v>
      </c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4">
        <f t="shared" si="77"/>
        <v>0</v>
      </c>
      <c r="BH358" s="11"/>
      <c r="BI358" s="17">
        <f t="shared" si="78"/>
        <v>0</v>
      </c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</row>
    <row r="359" spans="1:75" x14ac:dyDescent="0.15">
      <c r="A359" s="11">
        <v>366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>
        <v>0</v>
      </c>
      <c r="N359" s="12"/>
      <c r="O359" s="12"/>
      <c r="P359" s="13">
        <f t="shared" si="69"/>
        <v>0</v>
      </c>
      <c r="Q359" s="14">
        <f t="shared" si="70"/>
        <v>1900</v>
      </c>
      <c r="R359" s="14">
        <f t="shared" si="71"/>
        <v>1</v>
      </c>
      <c r="S359" s="14">
        <f t="shared" si="72"/>
        <v>0</v>
      </c>
      <c r="T359" s="11" t="str">
        <f t="shared" si="73"/>
        <v/>
      </c>
      <c r="U359" s="15"/>
      <c r="V359" s="11"/>
      <c r="W359" s="11"/>
      <c r="X359" s="16">
        <v>0</v>
      </c>
      <c r="Y359" s="16">
        <f t="shared" si="74"/>
        <v>0</v>
      </c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8">
        <f t="shared" si="75"/>
        <v>0</v>
      </c>
      <c r="AO359" s="11"/>
      <c r="AP359" s="17">
        <f t="shared" si="76"/>
        <v>0</v>
      </c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4">
        <f t="shared" si="77"/>
        <v>0</v>
      </c>
      <c r="BH359" s="11"/>
      <c r="BI359" s="17">
        <f t="shared" si="78"/>
        <v>0</v>
      </c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</row>
    <row r="360" spans="1:75" x14ac:dyDescent="0.15">
      <c r="A360" s="11">
        <v>367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>
        <v>0</v>
      </c>
      <c r="N360" s="12"/>
      <c r="O360" s="12"/>
      <c r="P360" s="13">
        <f t="shared" si="69"/>
        <v>0</v>
      </c>
      <c r="Q360" s="14">
        <f t="shared" si="70"/>
        <v>1900</v>
      </c>
      <c r="R360" s="14">
        <f t="shared" si="71"/>
        <v>1</v>
      </c>
      <c r="S360" s="14">
        <f t="shared" si="72"/>
        <v>0</v>
      </c>
      <c r="T360" s="11" t="str">
        <f t="shared" si="73"/>
        <v/>
      </c>
      <c r="U360" s="15"/>
      <c r="V360" s="11"/>
      <c r="W360" s="11"/>
      <c r="X360" s="16">
        <v>0</v>
      </c>
      <c r="Y360" s="16">
        <f t="shared" si="74"/>
        <v>0</v>
      </c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8">
        <f t="shared" si="75"/>
        <v>0</v>
      </c>
      <c r="AO360" s="11"/>
      <c r="AP360" s="17">
        <f t="shared" si="76"/>
        <v>0</v>
      </c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4">
        <f t="shared" si="77"/>
        <v>0</v>
      </c>
      <c r="BH360" s="11"/>
      <c r="BI360" s="17">
        <f t="shared" si="78"/>
        <v>0</v>
      </c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</row>
    <row r="361" spans="1:75" x14ac:dyDescent="0.15">
      <c r="A361" s="11">
        <v>368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>
        <v>0</v>
      </c>
      <c r="N361" s="12"/>
      <c r="O361" s="12"/>
      <c r="P361" s="13">
        <f t="shared" si="69"/>
        <v>0</v>
      </c>
      <c r="Q361" s="14">
        <f t="shared" si="70"/>
        <v>1900</v>
      </c>
      <c r="R361" s="14">
        <f t="shared" si="71"/>
        <v>1</v>
      </c>
      <c r="S361" s="14">
        <f t="shared" si="72"/>
        <v>0</v>
      </c>
      <c r="T361" s="11" t="str">
        <f t="shared" si="73"/>
        <v/>
      </c>
      <c r="U361" s="15"/>
      <c r="V361" s="11"/>
      <c r="W361" s="11"/>
      <c r="X361" s="16">
        <v>0</v>
      </c>
      <c r="Y361" s="16">
        <f t="shared" si="74"/>
        <v>0</v>
      </c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8">
        <f t="shared" si="75"/>
        <v>0</v>
      </c>
      <c r="AO361" s="11"/>
      <c r="AP361" s="17">
        <f t="shared" si="76"/>
        <v>0</v>
      </c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4">
        <f t="shared" si="77"/>
        <v>0</v>
      </c>
      <c r="BH361" s="11"/>
      <c r="BI361" s="17">
        <f t="shared" si="78"/>
        <v>0</v>
      </c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</row>
    <row r="362" spans="1:75" x14ac:dyDescent="0.15">
      <c r="A362" s="11">
        <v>369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>
        <v>0</v>
      </c>
      <c r="N362" s="12"/>
      <c r="O362" s="12"/>
      <c r="P362" s="13">
        <f t="shared" si="69"/>
        <v>0</v>
      </c>
      <c r="Q362" s="14">
        <f t="shared" si="70"/>
        <v>1900</v>
      </c>
      <c r="R362" s="14">
        <f t="shared" si="71"/>
        <v>1</v>
      </c>
      <c r="S362" s="14">
        <f t="shared" si="72"/>
        <v>0</v>
      </c>
      <c r="T362" s="11" t="str">
        <f t="shared" si="73"/>
        <v/>
      </c>
      <c r="U362" s="15"/>
      <c r="V362" s="11"/>
      <c r="W362" s="11"/>
      <c r="X362" s="16">
        <v>0</v>
      </c>
      <c r="Y362" s="16">
        <f t="shared" si="74"/>
        <v>0</v>
      </c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8">
        <f t="shared" si="75"/>
        <v>0</v>
      </c>
      <c r="AO362" s="11"/>
      <c r="AP362" s="17">
        <f t="shared" si="76"/>
        <v>0</v>
      </c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4">
        <f t="shared" si="77"/>
        <v>0</v>
      </c>
      <c r="BH362" s="11"/>
      <c r="BI362" s="17">
        <f t="shared" si="78"/>
        <v>0</v>
      </c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</row>
    <row r="363" spans="1:75" x14ac:dyDescent="0.15">
      <c r="A363" s="11">
        <v>370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>
        <v>0</v>
      </c>
      <c r="N363" s="12"/>
      <c r="O363" s="12"/>
      <c r="P363" s="13">
        <f t="shared" si="69"/>
        <v>0</v>
      </c>
      <c r="Q363" s="14">
        <f t="shared" si="70"/>
        <v>1900</v>
      </c>
      <c r="R363" s="14">
        <f t="shared" si="71"/>
        <v>1</v>
      </c>
      <c r="S363" s="14">
        <f t="shared" si="72"/>
        <v>0</v>
      </c>
      <c r="T363" s="11" t="str">
        <f t="shared" si="73"/>
        <v/>
      </c>
      <c r="U363" s="15"/>
      <c r="V363" s="11"/>
      <c r="W363" s="11"/>
      <c r="X363" s="16">
        <v>0</v>
      </c>
      <c r="Y363" s="16">
        <f t="shared" si="74"/>
        <v>0</v>
      </c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8">
        <f t="shared" si="75"/>
        <v>0</v>
      </c>
      <c r="AO363" s="11"/>
      <c r="AP363" s="17">
        <f t="shared" si="76"/>
        <v>0</v>
      </c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4">
        <f t="shared" si="77"/>
        <v>0</v>
      </c>
      <c r="BH363" s="11"/>
      <c r="BI363" s="17">
        <f t="shared" si="78"/>
        <v>0</v>
      </c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</row>
    <row r="364" spans="1:75" x14ac:dyDescent="0.15">
      <c r="A364" s="11">
        <v>371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>
        <v>0</v>
      </c>
      <c r="N364" s="12"/>
      <c r="O364" s="12"/>
      <c r="P364" s="13">
        <f t="shared" si="69"/>
        <v>0</v>
      </c>
      <c r="Q364" s="14">
        <f t="shared" si="70"/>
        <v>1900</v>
      </c>
      <c r="R364" s="14">
        <f t="shared" si="71"/>
        <v>1</v>
      </c>
      <c r="S364" s="14">
        <f t="shared" si="72"/>
        <v>0</v>
      </c>
      <c r="T364" s="11" t="str">
        <f t="shared" si="73"/>
        <v/>
      </c>
      <c r="U364" s="15"/>
      <c r="V364" s="11"/>
      <c r="W364" s="11"/>
      <c r="X364" s="16">
        <v>0</v>
      </c>
      <c r="Y364" s="16">
        <f t="shared" si="74"/>
        <v>0</v>
      </c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8">
        <f t="shared" si="75"/>
        <v>0</v>
      </c>
      <c r="AO364" s="11"/>
      <c r="AP364" s="17">
        <f t="shared" si="76"/>
        <v>0</v>
      </c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4">
        <f t="shared" si="77"/>
        <v>0</v>
      </c>
      <c r="BH364" s="11"/>
      <c r="BI364" s="17">
        <f t="shared" si="78"/>
        <v>0</v>
      </c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</row>
    <row r="365" spans="1:75" x14ac:dyDescent="0.15">
      <c r="A365" s="11">
        <v>372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>
        <v>0</v>
      </c>
      <c r="N365" s="12"/>
      <c r="O365" s="12"/>
      <c r="P365" s="13">
        <f t="shared" si="69"/>
        <v>0</v>
      </c>
      <c r="Q365" s="14">
        <f t="shared" si="70"/>
        <v>1900</v>
      </c>
      <c r="R365" s="14">
        <f t="shared" si="71"/>
        <v>1</v>
      </c>
      <c r="S365" s="14">
        <f t="shared" si="72"/>
        <v>0</v>
      </c>
      <c r="T365" s="11" t="str">
        <f t="shared" si="73"/>
        <v/>
      </c>
      <c r="U365" s="15"/>
      <c r="V365" s="11"/>
      <c r="W365" s="11"/>
      <c r="X365" s="16">
        <v>0</v>
      </c>
      <c r="Y365" s="16">
        <f t="shared" si="74"/>
        <v>0</v>
      </c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8">
        <f t="shared" si="75"/>
        <v>0</v>
      </c>
      <c r="AO365" s="11"/>
      <c r="AP365" s="17">
        <f t="shared" si="76"/>
        <v>0</v>
      </c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4">
        <f t="shared" si="77"/>
        <v>0</v>
      </c>
      <c r="BH365" s="11"/>
      <c r="BI365" s="17">
        <f t="shared" si="78"/>
        <v>0</v>
      </c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</row>
    <row r="366" spans="1:75" x14ac:dyDescent="0.15">
      <c r="A366" s="11">
        <v>373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>
        <v>0</v>
      </c>
      <c r="N366" s="12"/>
      <c r="O366" s="12"/>
      <c r="P366" s="13">
        <f t="shared" si="69"/>
        <v>0</v>
      </c>
      <c r="Q366" s="14">
        <f t="shared" si="70"/>
        <v>1900</v>
      </c>
      <c r="R366" s="14">
        <f t="shared" si="71"/>
        <v>1</v>
      </c>
      <c r="S366" s="14">
        <f t="shared" si="72"/>
        <v>0</v>
      </c>
      <c r="T366" s="11" t="str">
        <f t="shared" si="73"/>
        <v/>
      </c>
      <c r="U366" s="15"/>
      <c r="V366" s="11"/>
      <c r="W366" s="11"/>
      <c r="X366" s="16">
        <v>0</v>
      </c>
      <c r="Y366" s="16">
        <f t="shared" si="74"/>
        <v>0</v>
      </c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8">
        <f t="shared" si="75"/>
        <v>0</v>
      </c>
      <c r="AO366" s="11"/>
      <c r="AP366" s="17">
        <f t="shared" si="76"/>
        <v>0</v>
      </c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4">
        <f t="shared" si="77"/>
        <v>0</v>
      </c>
      <c r="BH366" s="11"/>
      <c r="BI366" s="17">
        <f t="shared" si="78"/>
        <v>0</v>
      </c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</row>
    <row r="367" spans="1:75" x14ac:dyDescent="0.15">
      <c r="A367" s="11">
        <v>374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>
        <v>0</v>
      </c>
      <c r="N367" s="12"/>
      <c r="O367" s="12"/>
      <c r="P367" s="13">
        <f t="shared" si="69"/>
        <v>0</v>
      </c>
      <c r="Q367" s="14">
        <f t="shared" si="70"/>
        <v>1900</v>
      </c>
      <c r="R367" s="14">
        <f t="shared" si="71"/>
        <v>1</v>
      </c>
      <c r="S367" s="14">
        <f t="shared" si="72"/>
        <v>0</v>
      </c>
      <c r="T367" s="11" t="str">
        <f t="shared" si="73"/>
        <v/>
      </c>
      <c r="U367" s="15"/>
      <c r="V367" s="11"/>
      <c r="W367" s="11"/>
      <c r="X367" s="16">
        <v>0</v>
      </c>
      <c r="Y367" s="16">
        <f t="shared" si="74"/>
        <v>0</v>
      </c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8">
        <f t="shared" si="75"/>
        <v>0</v>
      </c>
      <c r="AO367" s="11"/>
      <c r="AP367" s="17">
        <f t="shared" si="76"/>
        <v>0</v>
      </c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4">
        <f t="shared" si="77"/>
        <v>0</v>
      </c>
      <c r="BH367" s="11"/>
      <c r="BI367" s="17">
        <f t="shared" si="78"/>
        <v>0</v>
      </c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</row>
    <row r="368" spans="1:75" x14ac:dyDescent="0.15">
      <c r="A368" s="11">
        <v>375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>
        <v>0</v>
      </c>
      <c r="N368" s="12"/>
      <c r="O368" s="12"/>
      <c r="P368" s="13">
        <f t="shared" si="69"/>
        <v>0</v>
      </c>
      <c r="Q368" s="14">
        <f t="shared" si="70"/>
        <v>1900</v>
      </c>
      <c r="R368" s="14">
        <f t="shared" si="71"/>
        <v>1</v>
      </c>
      <c r="S368" s="14">
        <f t="shared" si="72"/>
        <v>0</v>
      </c>
      <c r="T368" s="11" t="str">
        <f t="shared" si="73"/>
        <v/>
      </c>
      <c r="U368" s="15"/>
      <c r="V368" s="11"/>
      <c r="W368" s="11"/>
      <c r="X368" s="16">
        <v>0</v>
      </c>
      <c r="Y368" s="16">
        <f t="shared" si="74"/>
        <v>0</v>
      </c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8">
        <f t="shared" si="75"/>
        <v>0</v>
      </c>
      <c r="AO368" s="11"/>
      <c r="AP368" s="17">
        <f t="shared" si="76"/>
        <v>0</v>
      </c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4">
        <f t="shared" si="77"/>
        <v>0</v>
      </c>
      <c r="BH368" s="11"/>
      <c r="BI368" s="17">
        <f t="shared" si="78"/>
        <v>0</v>
      </c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</row>
    <row r="369" spans="1:75" x14ac:dyDescent="0.15">
      <c r="A369" s="11">
        <v>376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>
        <v>0</v>
      </c>
      <c r="N369" s="12"/>
      <c r="O369" s="12"/>
      <c r="P369" s="13">
        <f t="shared" si="69"/>
        <v>0</v>
      </c>
      <c r="Q369" s="14">
        <f t="shared" si="70"/>
        <v>1900</v>
      </c>
      <c r="R369" s="14">
        <f t="shared" si="71"/>
        <v>1</v>
      </c>
      <c r="S369" s="14">
        <f t="shared" si="72"/>
        <v>0</v>
      </c>
      <c r="T369" s="11" t="str">
        <f t="shared" si="73"/>
        <v/>
      </c>
      <c r="U369" s="15"/>
      <c r="V369" s="11"/>
      <c r="W369" s="11"/>
      <c r="X369" s="16">
        <v>0</v>
      </c>
      <c r="Y369" s="16">
        <f t="shared" si="74"/>
        <v>0</v>
      </c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8">
        <f t="shared" si="75"/>
        <v>0</v>
      </c>
      <c r="AO369" s="11"/>
      <c r="AP369" s="17">
        <f t="shared" si="76"/>
        <v>0</v>
      </c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4">
        <f t="shared" si="77"/>
        <v>0</v>
      </c>
      <c r="BH369" s="11"/>
      <c r="BI369" s="17">
        <f t="shared" si="78"/>
        <v>0</v>
      </c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</row>
    <row r="370" spans="1:75" x14ac:dyDescent="0.15">
      <c r="A370" s="11">
        <v>377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>
        <v>0</v>
      </c>
      <c r="N370" s="12"/>
      <c r="O370" s="12"/>
      <c r="P370" s="13">
        <f t="shared" si="69"/>
        <v>0</v>
      </c>
      <c r="Q370" s="14">
        <f t="shared" si="70"/>
        <v>1900</v>
      </c>
      <c r="R370" s="14">
        <f t="shared" si="71"/>
        <v>1</v>
      </c>
      <c r="S370" s="14">
        <f t="shared" si="72"/>
        <v>0</v>
      </c>
      <c r="T370" s="11" t="str">
        <f t="shared" si="73"/>
        <v/>
      </c>
      <c r="U370" s="15"/>
      <c r="V370" s="11"/>
      <c r="W370" s="11"/>
      <c r="X370" s="16">
        <v>0</v>
      </c>
      <c r="Y370" s="16">
        <f t="shared" si="74"/>
        <v>0</v>
      </c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8">
        <f t="shared" si="75"/>
        <v>0</v>
      </c>
      <c r="AO370" s="11"/>
      <c r="AP370" s="17">
        <f t="shared" si="76"/>
        <v>0</v>
      </c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4">
        <f t="shared" si="77"/>
        <v>0</v>
      </c>
      <c r="BH370" s="11"/>
      <c r="BI370" s="17">
        <f t="shared" si="78"/>
        <v>0</v>
      </c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</row>
    <row r="371" spans="1:75" x14ac:dyDescent="0.15">
      <c r="A371" s="11">
        <v>378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>
        <v>0</v>
      </c>
      <c r="N371" s="12"/>
      <c r="O371" s="12"/>
      <c r="P371" s="13">
        <f t="shared" si="69"/>
        <v>0</v>
      </c>
      <c r="Q371" s="14">
        <f t="shared" si="70"/>
        <v>1900</v>
      </c>
      <c r="R371" s="14">
        <f t="shared" si="71"/>
        <v>1</v>
      </c>
      <c r="S371" s="14">
        <f t="shared" si="72"/>
        <v>0</v>
      </c>
      <c r="T371" s="11" t="str">
        <f t="shared" si="73"/>
        <v/>
      </c>
      <c r="U371" s="15"/>
      <c r="V371" s="11"/>
      <c r="W371" s="11"/>
      <c r="X371" s="16">
        <v>0</v>
      </c>
      <c r="Y371" s="16">
        <f t="shared" si="74"/>
        <v>0</v>
      </c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8">
        <f t="shared" si="75"/>
        <v>0</v>
      </c>
      <c r="AO371" s="11"/>
      <c r="AP371" s="17">
        <f t="shared" si="76"/>
        <v>0</v>
      </c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4">
        <f t="shared" si="77"/>
        <v>0</v>
      </c>
      <c r="BH371" s="11"/>
      <c r="BI371" s="17">
        <f t="shared" si="78"/>
        <v>0</v>
      </c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</row>
    <row r="372" spans="1:75" x14ac:dyDescent="0.15">
      <c r="A372" s="11">
        <v>379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>
        <v>0</v>
      </c>
      <c r="N372" s="12"/>
      <c r="O372" s="12"/>
      <c r="P372" s="13">
        <f t="shared" si="69"/>
        <v>0</v>
      </c>
      <c r="Q372" s="14">
        <f t="shared" si="70"/>
        <v>1900</v>
      </c>
      <c r="R372" s="14">
        <f t="shared" si="71"/>
        <v>1</v>
      </c>
      <c r="S372" s="14">
        <f t="shared" si="72"/>
        <v>0</v>
      </c>
      <c r="T372" s="11" t="str">
        <f t="shared" si="73"/>
        <v/>
      </c>
      <c r="U372" s="15"/>
      <c r="V372" s="11"/>
      <c r="W372" s="11"/>
      <c r="X372" s="16">
        <v>0</v>
      </c>
      <c r="Y372" s="16">
        <f t="shared" si="74"/>
        <v>0</v>
      </c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8">
        <f t="shared" si="75"/>
        <v>0</v>
      </c>
      <c r="AO372" s="11"/>
      <c r="AP372" s="17">
        <f t="shared" si="76"/>
        <v>0</v>
      </c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4">
        <f t="shared" si="77"/>
        <v>0</v>
      </c>
      <c r="BH372" s="11"/>
      <c r="BI372" s="17">
        <f t="shared" si="78"/>
        <v>0</v>
      </c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</row>
    <row r="373" spans="1:75" x14ac:dyDescent="0.15">
      <c r="A373" s="11">
        <v>380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>
        <v>0</v>
      </c>
      <c r="N373" s="12"/>
      <c r="O373" s="12"/>
      <c r="P373" s="13">
        <f t="shared" si="69"/>
        <v>0</v>
      </c>
      <c r="Q373" s="14">
        <f t="shared" si="70"/>
        <v>1900</v>
      </c>
      <c r="R373" s="14">
        <f t="shared" si="71"/>
        <v>1</v>
      </c>
      <c r="S373" s="14">
        <f t="shared" si="72"/>
        <v>0</v>
      </c>
      <c r="T373" s="11" t="str">
        <f t="shared" si="73"/>
        <v/>
      </c>
      <c r="U373" s="15"/>
      <c r="V373" s="11"/>
      <c r="W373" s="11"/>
      <c r="X373" s="16">
        <v>0</v>
      </c>
      <c r="Y373" s="16">
        <f t="shared" si="74"/>
        <v>0</v>
      </c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8">
        <f t="shared" si="75"/>
        <v>0</v>
      </c>
      <c r="AO373" s="11"/>
      <c r="AP373" s="17">
        <f t="shared" si="76"/>
        <v>0</v>
      </c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4">
        <f t="shared" si="77"/>
        <v>0</v>
      </c>
      <c r="BH373" s="11"/>
      <c r="BI373" s="17">
        <f t="shared" si="78"/>
        <v>0</v>
      </c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</row>
    <row r="374" spans="1:75" x14ac:dyDescent="0.15">
      <c r="A374" s="11">
        <v>381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>
        <v>0</v>
      </c>
      <c r="N374" s="12"/>
      <c r="O374" s="12"/>
      <c r="P374" s="13">
        <f t="shared" si="69"/>
        <v>0</v>
      </c>
      <c r="Q374" s="14">
        <f t="shared" si="70"/>
        <v>1900</v>
      </c>
      <c r="R374" s="14">
        <f t="shared" si="71"/>
        <v>1</v>
      </c>
      <c r="S374" s="14">
        <f t="shared" si="72"/>
        <v>0</v>
      </c>
      <c r="T374" s="11" t="str">
        <f t="shared" si="73"/>
        <v/>
      </c>
      <c r="U374" s="15"/>
      <c r="V374" s="11"/>
      <c r="W374" s="11"/>
      <c r="X374" s="16">
        <v>0</v>
      </c>
      <c r="Y374" s="16">
        <f t="shared" si="74"/>
        <v>0</v>
      </c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8">
        <f t="shared" si="75"/>
        <v>0</v>
      </c>
      <c r="AO374" s="11"/>
      <c r="AP374" s="17">
        <f t="shared" si="76"/>
        <v>0</v>
      </c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4">
        <f t="shared" si="77"/>
        <v>0</v>
      </c>
      <c r="BH374" s="11"/>
      <c r="BI374" s="17">
        <f t="shared" si="78"/>
        <v>0</v>
      </c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</row>
    <row r="375" spans="1:75" x14ac:dyDescent="0.15">
      <c r="A375" s="11">
        <v>382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>
        <v>0</v>
      </c>
      <c r="N375" s="12"/>
      <c r="O375" s="12"/>
      <c r="P375" s="13">
        <f t="shared" si="69"/>
        <v>0</v>
      </c>
      <c r="Q375" s="14">
        <f t="shared" si="70"/>
        <v>1900</v>
      </c>
      <c r="R375" s="14">
        <f t="shared" si="71"/>
        <v>1</v>
      </c>
      <c r="S375" s="14">
        <f t="shared" si="72"/>
        <v>0</v>
      </c>
      <c r="T375" s="11" t="str">
        <f t="shared" si="73"/>
        <v/>
      </c>
      <c r="U375" s="15"/>
      <c r="V375" s="11"/>
      <c r="W375" s="11"/>
      <c r="X375" s="16">
        <v>0</v>
      </c>
      <c r="Y375" s="16">
        <f t="shared" si="74"/>
        <v>0</v>
      </c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8">
        <f t="shared" si="75"/>
        <v>0</v>
      </c>
      <c r="AO375" s="11"/>
      <c r="AP375" s="17">
        <f t="shared" si="76"/>
        <v>0</v>
      </c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4">
        <f t="shared" si="77"/>
        <v>0</v>
      </c>
      <c r="BH375" s="11"/>
      <c r="BI375" s="17">
        <f t="shared" si="78"/>
        <v>0</v>
      </c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</row>
    <row r="376" spans="1:75" x14ac:dyDescent="0.15">
      <c r="A376" s="11">
        <v>383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>
        <v>0</v>
      </c>
      <c r="N376" s="12"/>
      <c r="O376" s="12"/>
      <c r="P376" s="13">
        <f t="shared" si="69"/>
        <v>0</v>
      </c>
      <c r="Q376" s="14">
        <f t="shared" si="70"/>
        <v>1900</v>
      </c>
      <c r="R376" s="14">
        <f t="shared" si="71"/>
        <v>1</v>
      </c>
      <c r="S376" s="14">
        <f t="shared" si="72"/>
        <v>0</v>
      </c>
      <c r="T376" s="11" t="str">
        <f t="shared" si="73"/>
        <v/>
      </c>
      <c r="U376" s="15"/>
      <c r="V376" s="11"/>
      <c r="W376" s="11"/>
      <c r="X376" s="16">
        <v>0</v>
      </c>
      <c r="Y376" s="16">
        <f t="shared" si="74"/>
        <v>0</v>
      </c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8">
        <f t="shared" si="75"/>
        <v>0</v>
      </c>
      <c r="AO376" s="11"/>
      <c r="AP376" s="17">
        <f t="shared" si="76"/>
        <v>0</v>
      </c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4">
        <f t="shared" si="77"/>
        <v>0</v>
      </c>
      <c r="BH376" s="11"/>
      <c r="BI376" s="17">
        <f t="shared" si="78"/>
        <v>0</v>
      </c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</row>
    <row r="377" spans="1:75" x14ac:dyDescent="0.15">
      <c r="A377" s="11">
        <v>384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>
        <v>0</v>
      </c>
      <c r="N377" s="12"/>
      <c r="O377" s="12"/>
      <c r="P377" s="13">
        <f t="shared" si="69"/>
        <v>0</v>
      </c>
      <c r="Q377" s="14">
        <f t="shared" si="70"/>
        <v>1900</v>
      </c>
      <c r="R377" s="14">
        <f t="shared" si="71"/>
        <v>1</v>
      </c>
      <c r="S377" s="14">
        <f t="shared" si="72"/>
        <v>0</v>
      </c>
      <c r="T377" s="11" t="str">
        <f t="shared" si="73"/>
        <v/>
      </c>
      <c r="U377" s="15"/>
      <c r="V377" s="11"/>
      <c r="W377" s="11"/>
      <c r="X377" s="16">
        <v>0</v>
      </c>
      <c r="Y377" s="16">
        <f t="shared" si="74"/>
        <v>0</v>
      </c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8">
        <f t="shared" si="75"/>
        <v>0</v>
      </c>
      <c r="AO377" s="11"/>
      <c r="AP377" s="17">
        <f t="shared" si="76"/>
        <v>0</v>
      </c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4">
        <f t="shared" si="77"/>
        <v>0</v>
      </c>
      <c r="BH377" s="11"/>
      <c r="BI377" s="17">
        <f t="shared" si="78"/>
        <v>0</v>
      </c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</row>
    <row r="378" spans="1:75" x14ac:dyDescent="0.15">
      <c r="A378" s="11">
        <v>385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>
        <v>0</v>
      </c>
      <c r="N378" s="12"/>
      <c r="O378" s="12"/>
      <c r="P378" s="13">
        <f t="shared" si="69"/>
        <v>0</v>
      </c>
      <c r="Q378" s="14">
        <f t="shared" si="70"/>
        <v>1900</v>
      </c>
      <c r="R378" s="14">
        <f t="shared" si="71"/>
        <v>1</v>
      </c>
      <c r="S378" s="14">
        <f t="shared" si="72"/>
        <v>0</v>
      </c>
      <c r="T378" s="11" t="str">
        <f t="shared" si="73"/>
        <v/>
      </c>
      <c r="U378" s="15"/>
      <c r="V378" s="11"/>
      <c r="W378" s="11"/>
      <c r="X378" s="16">
        <v>0</v>
      </c>
      <c r="Y378" s="16">
        <f t="shared" si="74"/>
        <v>0</v>
      </c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8">
        <f t="shared" si="75"/>
        <v>0</v>
      </c>
      <c r="AO378" s="11"/>
      <c r="AP378" s="17">
        <f t="shared" si="76"/>
        <v>0</v>
      </c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4">
        <f t="shared" si="77"/>
        <v>0</v>
      </c>
      <c r="BH378" s="11"/>
      <c r="BI378" s="17">
        <f t="shared" si="78"/>
        <v>0</v>
      </c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</row>
    <row r="379" spans="1:75" x14ac:dyDescent="0.15">
      <c r="A379" s="11">
        <v>386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>
        <v>0</v>
      </c>
      <c r="N379" s="12"/>
      <c r="O379" s="12"/>
      <c r="P379" s="13">
        <f t="shared" si="69"/>
        <v>0</v>
      </c>
      <c r="Q379" s="14">
        <f t="shared" si="70"/>
        <v>1900</v>
      </c>
      <c r="R379" s="14">
        <f t="shared" si="71"/>
        <v>1</v>
      </c>
      <c r="S379" s="14">
        <f t="shared" si="72"/>
        <v>0</v>
      </c>
      <c r="T379" s="11" t="str">
        <f t="shared" si="73"/>
        <v/>
      </c>
      <c r="U379" s="15"/>
      <c r="V379" s="11"/>
      <c r="W379" s="11"/>
      <c r="X379" s="16">
        <v>0</v>
      </c>
      <c r="Y379" s="16">
        <f t="shared" si="74"/>
        <v>0</v>
      </c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8">
        <f t="shared" si="75"/>
        <v>0</v>
      </c>
      <c r="AO379" s="11"/>
      <c r="AP379" s="17">
        <f t="shared" si="76"/>
        <v>0</v>
      </c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4">
        <f t="shared" si="77"/>
        <v>0</v>
      </c>
      <c r="BH379" s="11"/>
      <c r="BI379" s="17">
        <f t="shared" si="78"/>
        <v>0</v>
      </c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</row>
    <row r="380" spans="1:75" x14ac:dyDescent="0.15">
      <c r="A380" s="11">
        <v>387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>
        <v>0</v>
      </c>
      <c r="N380" s="12"/>
      <c r="O380" s="12"/>
      <c r="P380" s="13">
        <f t="shared" si="69"/>
        <v>0</v>
      </c>
      <c r="Q380" s="14">
        <f t="shared" si="70"/>
        <v>1900</v>
      </c>
      <c r="R380" s="14">
        <f t="shared" si="71"/>
        <v>1</v>
      </c>
      <c r="S380" s="14">
        <f t="shared" si="72"/>
        <v>0</v>
      </c>
      <c r="T380" s="11" t="str">
        <f t="shared" si="73"/>
        <v/>
      </c>
      <c r="U380" s="15"/>
      <c r="V380" s="11"/>
      <c r="W380" s="11"/>
      <c r="X380" s="16">
        <v>0</v>
      </c>
      <c r="Y380" s="16">
        <f t="shared" si="74"/>
        <v>0</v>
      </c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8">
        <f t="shared" si="75"/>
        <v>0</v>
      </c>
      <c r="AO380" s="11"/>
      <c r="AP380" s="17">
        <f t="shared" si="76"/>
        <v>0</v>
      </c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4">
        <f t="shared" si="77"/>
        <v>0</v>
      </c>
      <c r="BH380" s="11"/>
      <c r="BI380" s="17">
        <f t="shared" si="78"/>
        <v>0</v>
      </c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</row>
    <row r="381" spans="1:75" x14ac:dyDescent="0.15">
      <c r="A381" s="11">
        <v>388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>
        <v>0</v>
      </c>
      <c r="N381" s="12"/>
      <c r="O381" s="12"/>
      <c r="P381" s="13">
        <f t="shared" si="69"/>
        <v>0</v>
      </c>
      <c r="Q381" s="14">
        <f t="shared" si="70"/>
        <v>1900</v>
      </c>
      <c r="R381" s="14">
        <f t="shared" si="71"/>
        <v>1</v>
      </c>
      <c r="S381" s="14">
        <f t="shared" si="72"/>
        <v>0</v>
      </c>
      <c r="T381" s="11" t="str">
        <f t="shared" si="73"/>
        <v/>
      </c>
      <c r="U381" s="15"/>
      <c r="V381" s="11"/>
      <c r="W381" s="11"/>
      <c r="X381" s="16">
        <v>0</v>
      </c>
      <c r="Y381" s="16">
        <f t="shared" si="74"/>
        <v>0</v>
      </c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8">
        <f t="shared" si="75"/>
        <v>0</v>
      </c>
      <c r="AO381" s="11"/>
      <c r="AP381" s="17">
        <f t="shared" si="76"/>
        <v>0</v>
      </c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4">
        <f t="shared" si="77"/>
        <v>0</v>
      </c>
      <c r="BH381" s="11"/>
      <c r="BI381" s="17">
        <f t="shared" si="78"/>
        <v>0</v>
      </c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</row>
    <row r="382" spans="1:75" x14ac:dyDescent="0.15">
      <c r="A382" s="11">
        <v>389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>
        <v>0</v>
      </c>
      <c r="N382" s="12"/>
      <c r="O382" s="12"/>
      <c r="P382" s="13">
        <f t="shared" si="69"/>
        <v>0</v>
      </c>
      <c r="Q382" s="14">
        <f t="shared" si="70"/>
        <v>1900</v>
      </c>
      <c r="R382" s="14">
        <f t="shared" si="71"/>
        <v>1</v>
      </c>
      <c r="S382" s="14">
        <f t="shared" si="72"/>
        <v>0</v>
      </c>
      <c r="T382" s="11" t="str">
        <f t="shared" si="73"/>
        <v/>
      </c>
      <c r="U382" s="15"/>
      <c r="V382" s="11"/>
      <c r="W382" s="11"/>
      <c r="X382" s="16">
        <v>0</v>
      </c>
      <c r="Y382" s="16">
        <f t="shared" si="74"/>
        <v>0</v>
      </c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8">
        <f t="shared" si="75"/>
        <v>0</v>
      </c>
      <c r="AO382" s="11"/>
      <c r="AP382" s="17">
        <f t="shared" si="76"/>
        <v>0</v>
      </c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4">
        <f t="shared" si="77"/>
        <v>0</v>
      </c>
      <c r="BH382" s="11"/>
      <c r="BI382" s="17">
        <f t="shared" si="78"/>
        <v>0</v>
      </c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</row>
    <row r="383" spans="1:75" x14ac:dyDescent="0.15">
      <c r="A383" s="11">
        <v>390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>
        <v>0</v>
      </c>
      <c r="N383" s="12"/>
      <c r="O383" s="12"/>
      <c r="P383" s="13">
        <f t="shared" si="69"/>
        <v>0</v>
      </c>
      <c r="Q383" s="14">
        <f t="shared" si="70"/>
        <v>1900</v>
      </c>
      <c r="R383" s="14">
        <f t="shared" si="71"/>
        <v>1</v>
      </c>
      <c r="S383" s="14">
        <f t="shared" si="72"/>
        <v>0</v>
      </c>
      <c r="T383" s="11" t="str">
        <f t="shared" si="73"/>
        <v/>
      </c>
      <c r="U383" s="15"/>
      <c r="V383" s="11"/>
      <c r="W383" s="11"/>
      <c r="X383" s="16">
        <v>0</v>
      </c>
      <c r="Y383" s="16">
        <f t="shared" si="74"/>
        <v>0</v>
      </c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8">
        <f t="shared" si="75"/>
        <v>0</v>
      </c>
      <c r="AO383" s="11"/>
      <c r="AP383" s="17">
        <f t="shared" si="76"/>
        <v>0</v>
      </c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4">
        <f t="shared" si="77"/>
        <v>0</v>
      </c>
      <c r="BH383" s="11"/>
      <c r="BI383" s="17">
        <f t="shared" si="78"/>
        <v>0</v>
      </c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</row>
    <row r="384" spans="1:75" x14ac:dyDescent="0.15">
      <c r="A384" s="11">
        <v>391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>
        <v>0</v>
      </c>
      <c r="N384" s="12"/>
      <c r="O384" s="12"/>
      <c r="P384" s="13">
        <f t="shared" si="69"/>
        <v>0</v>
      </c>
      <c r="Q384" s="14">
        <f t="shared" si="70"/>
        <v>1900</v>
      </c>
      <c r="R384" s="14">
        <f t="shared" si="71"/>
        <v>1</v>
      </c>
      <c r="S384" s="14">
        <f t="shared" si="72"/>
        <v>0</v>
      </c>
      <c r="T384" s="11" t="str">
        <f t="shared" si="73"/>
        <v/>
      </c>
      <c r="U384" s="15"/>
      <c r="V384" s="11"/>
      <c r="W384" s="11"/>
      <c r="X384" s="16">
        <v>0</v>
      </c>
      <c r="Y384" s="16">
        <f t="shared" si="74"/>
        <v>0</v>
      </c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8">
        <f t="shared" si="75"/>
        <v>0</v>
      </c>
      <c r="AO384" s="11"/>
      <c r="AP384" s="17">
        <f t="shared" si="76"/>
        <v>0</v>
      </c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4">
        <f t="shared" si="77"/>
        <v>0</v>
      </c>
      <c r="BH384" s="11"/>
      <c r="BI384" s="17">
        <f t="shared" si="78"/>
        <v>0</v>
      </c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</row>
    <row r="385" spans="1:75" x14ac:dyDescent="0.15">
      <c r="A385" s="11">
        <v>392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>
        <v>0</v>
      </c>
      <c r="N385" s="12"/>
      <c r="O385" s="12"/>
      <c r="P385" s="13">
        <f t="shared" si="69"/>
        <v>0</v>
      </c>
      <c r="Q385" s="14">
        <f t="shared" si="70"/>
        <v>1900</v>
      </c>
      <c r="R385" s="14">
        <f t="shared" si="71"/>
        <v>1</v>
      </c>
      <c r="S385" s="14">
        <f t="shared" si="72"/>
        <v>0</v>
      </c>
      <c r="T385" s="11" t="str">
        <f t="shared" si="73"/>
        <v/>
      </c>
      <c r="U385" s="15"/>
      <c r="V385" s="11"/>
      <c r="W385" s="11"/>
      <c r="X385" s="16">
        <v>0</v>
      </c>
      <c r="Y385" s="16">
        <f t="shared" si="74"/>
        <v>0</v>
      </c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8">
        <f t="shared" si="75"/>
        <v>0</v>
      </c>
      <c r="AO385" s="11"/>
      <c r="AP385" s="17">
        <f t="shared" si="76"/>
        <v>0</v>
      </c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4">
        <f t="shared" si="77"/>
        <v>0</v>
      </c>
      <c r="BH385" s="11"/>
      <c r="BI385" s="17">
        <f t="shared" si="78"/>
        <v>0</v>
      </c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</row>
    <row r="386" spans="1:75" x14ac:dyDescent="0.15">
      <c r="A386" s="11">
        <v>393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>
        <v>0</v>
      </c>
      <c r="N386" s="12"/>
      <c r="O386" s="12"/>
      <c r="P386" s="13">
        <f t="shared" si="69"/>
        <v>0</v>
      </c>
      <c r="Q386" s="14">
        <f t="shared" si="70"/>
        <v>1900</v>
      </c>
      <c r="R386" s="14">
        <f t="shared" si="71"/>
        <v>1</v>
      </c>
      <c r="S386" s="14">
        <f t="shared" si="72"/>
        <v>0</v>
      </c>
      <c r="T386" s="11" t="str">
        <f t="shared" si="73"/>
        <v/>
      </c>
      <c r="U386" s="15"/>
      <c r="V386" s="11"/>
      <c r="W386" s="11"/>
      <c r="X386" s="16">
        <v>0</v>
      </c>
      <c r="Y386" s="16">
        <f t="shared" si="74"/>
        <v>0</v>
      </c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8">
        <f t="shared" si="75"/>
        <v>0</v>
      </c>
      <c r="AO386" s="11"/>
      <c r="AP386" s="17">
        <f t="shared" si="76"/>
        <v>0</v>
      </c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4">
        <f t="shared" si="77"/>
        <v>0</v>
      </c>
      <c r="BH386" s="11"/>
      <c r="BI386" s="17">
        <f t="shared" si="78"/>
        <v>0</v>
      </c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</row>
    <row r="387" spans="1:75" x14ac:dyDescent="0.15">
      <c r="A387" s="11">
        <v>394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>
        <v>0</v>
      </c>
      <c r="N387" s="12"/>
      <c r="O387" s="12"/>
      <c r="P387" s="13">
        <f t="shared" si="69"/>
        <v>0</v>
      </c>
      <c r="Q387" s="14">
        <f t="shared" si="70"/>
        <v>1900</v>
      </c>
      <c r="R387" s="14">
        <f t="shared" si="71"/>
        <v>1</v>
      </c>
      <c r="S387" s="14">
        <f t="shared" si="72"/>
        <v>0</v>
      </c>
      <c r="T387" s="11" t="str">
        <f t="shared" si="73"/>
        <v/>
      </c>
      <c r="U387" s="15"/>
      <c r="V387" s="11"/>
      <c r="W387" s="11"/>
      <c r="X387" s="16">
        <v>0</v>
      </c>
      <c r="Y387" s="16">
        <f t="shared" si="74"/>
        <v>0</v>
      </c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8">
        <f t="shared" si="75"/>
        <v>0</v>
      </c>
      <c r="AO387" s="11"/>
      <c r="AP387" s="17">
        <f t="shared" si="76"/>
        <v>0</v>
      </c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4">
        <f t="shared" si="77"/>
        <v>0</v>
      </c>
      <c r="BH387" s="11"/>
      <c r="BI387" s="17">
        <f t="shared" si="78"/>
        <v>0</v>
      </c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</row>
    <row r="388" spans="1:75" x14ac:dyDescent="0.15">
      <c r="A388" s="11">
        <v>395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>
        <v>0</v>
      </c>
      <c r="N388" s="12"/>
      <c r="O388" s="12"/>
      <c r="P388" s="13">
        <f t="shared" si="69"/>
        <v>0</v>
      </c>
      <c r="Q388" s="14">
        <f t="shared" si="70"/>
        <v>1900</v>
      </c>
      <c r="R388" s="14">
        <f t="shared" si="71"/>
        <v>1</v>
      </c>
      <c r="S388" s="14">
        <f t="shared" si="72"/>
        <v>0</v>
      </c>
      <c r="T388" s="11" t="str">
        <f t="shared" si="73"/>
        <v/>
      </c>
      <c r="U388" s="15"/>
      <c r="V388" s="11"/>
      <c r="W388" s="11"/>
      <c r="X388" s="16">
        <v>0</v>
      </c>
      <c r="Y388" s="16">
        <f t="shared" si="74"/>
        <v>0</v>
      </c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8">
        <f t="shared" si="75"/>
        <v>0</v>
      </c>
      <c r="AO388" s="11"/>
      <c r="AP388" s="17">
        <f t="shared" si="76"/>
        <v>0</v>
      </c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4">
        <f t="shared" si="77"/>
        <v>0</v>
      </c>
      <c r="BH388" s="11"/>
      <c r="BI388" s="17">
        <f t="shared" si="78"/>
        <v>0</v>
      </c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</row>
    <row r="389" spans="1:75" x14ac:dyDescent="0.15">
      <c r="A389" s="11">
        <v>396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>
        <v>0</v>
      </c>
      <c r="N389" s="12"/>
      <c r="O389" s="12"/>
      <c r="P389" s="13">
        <f t="shared" si="69"/>
        <v>0</v>
      </c>
      <c r="Q389" s="14">
        <f t="shared" si="70"/>
        <v>1900</v>
      </c>
      <c r="R389" s="14">
        <f t="shared" si="71"/>
        <v>1</v>
      </c>
      <c r="S389" s="14">
        <f t="shared" si="72"/>
        <v>0</v>
      </c>
      <c r="T389" s="11" t="str">
        <f t="shared" si="73"/>
        <v/>
      </c>
      <c r="U389" s="15"/>
      <c r="V389" s="11"/>
      <c r="W389" s="11"/>
      <c r="X389" s="16">
        <v>0</v>
      </c>
      <c r="Y389" s="16">
        <f t="shared" si="74"/>
        <v>0</v>
      </c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8">
        <f t="shared" si="75"/>
        <v>0</v>
      </c>
      <c r="AO389" s="11"/>
      <c r="AP389" s="17">
        <f t="shared" si="76"/>
        <v>0</v>
      </c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4">
        <f t="shared" si="77"/>
        <v>0</v>
      </c>
      <c r="BH389" s="11"/>
      <c r="BI389" s="17">
        <f t="shared" si="78"/>
        <v>0</v>
      </c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</row>
    <row r="390" spans="1:75" x14ac:dyDescent="0.15">
      <c r="A390" s="11">
        <v>397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>
        <v>0</v>
      </c>
      <c r="N390" s="12"/>
      <c r="O390" s="12"/>
      <c r="P390" s="13">
        <f t="shared" si="69"/>
        <v>0</v>
      </c>
      <c r="Q390" s="14">
        <f t="shared" si="70"/>
        <v>1900</v>
      </c>
      <c r="R390" s="14">
        <f t="shared" si="71"/>
        <v>1</v>
      </c>
      <c r="S390" s="14">
        <f t="shared" si="72"/>
        <v>0</v>
      </c>
      <c r="T390" s="11" t="str">
        <f t="shared" si="73"/>
        <v/>
      </c>
      <c r="U390" s="15"/>
      <c r="V390" s="11"/>
      <c r="W390" s="11"/>
      <c r="X390" s="16">
        <v>0</v>
      </c>
      <c r="Y390" s="16">
        <f t="shared" si="74"/>
        <v>0</v>
      </c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8">
        <f t="shared" si="75"/>
        <v>0</v>
      </c>
      <c r="AO390" s="11"/>
      <c r="AP390" s="17">
        <f t="shared" si="76"/>
        <v>0</v>
      </c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4">
        <f t="shared" si="77"/>
        <v>0</v>
      </c>
      <c r="BH390" s="11"/>
      <c r="BI390" s="17">
        <f t="shared" si="78"/>
        <v>0</v>
      </c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</row>
    <row r="391" spans="1:75" x14ac:dyDescent="0.15">
      <c r="A391" s="11">
        <v>398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>
        <v>0</v>
      </c>
      <c r="N391" s="12"/>
      <c r="O391" s="12"/>
      <c r="P391" s="13">
        <f t="shared" si="69"/>
        <v>0</v>
      </c>
      <c r="Q391" s="14">
        <f t="shared" si="70"/>
        <v>1900</v>
      </c>
      <c r="R391" s="14">
        <f t="shared" si="71"/>
        <v>1</v>
      </c>
      <c r="S391" s="14">
        <f t="shared" si="72"/>
        <v>0</v>
      </c>
      <c r="T391" s="11" t="str">
        <f t="shared" si="73"/>
        <v/>
      </c>
      <c r="U391" s="15"/>
      <c r="V391" s="11"/>
      <c r="W391" s="11"/>
      <c r="X391" s="16">
        <v>0</v>
      </c>
      <c r="Y391" s="16">
        <f t="shared" si="74"/>
        <v>0</v>
      </c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8">
        <f t="shared" si="75"/>
        <v>0</v>
      </c>
      <c r="AO391" s="11"/>
      <c r="AP391" s="17">
        <f t="shared" si="76"/>
        <v>0</v>
      </c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4">
        <f t="shared" si="77"/>
        <v>0</v>
      </c>
      <c r="BH391" s="11"/>
      <c r="BI391" s="17">
        <f t="shared" si="78"/>
        <v>0</v>
      </c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</row>
    <row r="392" spans="1:75" x14ac:dyDescent="0.15">
      <c r="A392" s="11">
        <v>399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>
        <v>0</v>
      </c>
      <c r="N392" s="12"/>
      <c r="O392" s="12"/>
      <c r="P392" s="13">
        <f t="shared" si="69"/>
        <v>0</v>
      </c>
      <c r="Q392" s="14">
        <f t="shared" si="70"/>
        <v>1900</v>
      </c>
      <c r="R392" s="14">
        <f t="shared" si="71"/>
        <v>1</v>
      </c>
      <c r="S392" s="14">
        <f t="shared" si="72"/>
        <v>0</v>
      </c>
      <c r="T392" s="11" t="str">
        <f t="shared" si="73"/>
        <v/>
      </c>
      <c r="U392" s="15"/>
      <c r="V392" s="11"/>
      <c r="W392" s="11"/>
      <c r="X392" s="16">
        <v>0</v>
      </c>
      <c r="Y392" s="16">
        <f t="shared" si="74"/>
        <v>0</v>
      </c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8">
        <f t="shared" si="75"/>
        <v>0</v>
      </c>
      <c r="AO392" s="11"/>
      <c r="AP392" s="17">
        <f t="shared" si="76"/>
        <v>0</v>
      </c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4">
        <f t="shared" si="77"/>
        <v>0</v>
      </c>
      <c r="BH392" s="11"/>
      <c r="BI392" s="17">
        <f t="shared" si="78"/>
        <v>0</v>
      </c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</row>
    <row r="393" spans="1:75" x14ac:dyDescent="0.15">
      <c r="A393" s="11">
        <v>400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>
        <v>0</v>
      </c>
      <c r="N393" s="12"/>
      <c r="O393" s="12"/>
      <c r="P393" s="13">
        <f t="shared" si="69"/>
        <v>0</v>
      </c>
      <c r="Q393" s="14">
        <f t="shared" si="70"/>
        <v>1900</v>
      </c>
      <c r="R393" s="14">
        <f t="shared" si="71"/>
        <v>1</v>
      </c>
      <c r="S393" s="14">
        <f t="shared" si="72"/>
        <v>0</v>
      </c>
      <c r="T393" s="11" t="str">
        <f t="shared" si="73"/>
        <v/>
      </c>
      <c r="U393" s="15"/>
      <c r="V393" s="11"/>
      <c r="W393" s="11"/>
      <c r="X393" s="16">
        <v>0</v>
      </c>
      <c r="Y393" s="16">
        <f t="shared" si="74"/>
        <v>0</v>
      </c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8">
        <f t="shared" si="75"/>
        <v>0</v>
      </c>
      <c r="AO393" s="11"/>
      <c r="AP393" s="17">
        <f t="shared" si="76"/>
        <v>0</v>
      </c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4">
        <f t="shared" si="77"/>
        <v>0</v>
      </c>
      <c r="BH393" s="11"/>
      <c r="BI393" s="17">
        <f t="shared" si="78"/>
        <v>0</v>
      </c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</row>
    <row r="394" spans="1:75" x14ac:dyDescent="0.15">
      <c r="A394" s="11">
        <v>401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>
        <v>0</v>
      </c>
      <c r="N394" s="12"/>
      <c r="O394" s="12"/>
      <c r="P394" s="13">
        <f t="shared" si="69"/>
        <v>0</v>
      </c>
      <c r="Q394" s="14">
        <f t="shared" si="70"/>
        <v>1900</v>
      </c>
      <c r="R394" s="14">
        <f t="shared" si="71"/>
        <v>1</v>
      </c>
      <c r="S394" s="14">
        <f t="shared" si="72"/>
        <v>0</v>
      </c>
      <c r="T394" s="11" t="str">
        <f t="shared" si="73"/>
        <v/>
      </c>
      <c r="U394" s="15"/>
      <c r="V394" s="11"/>
      <c r="W394" s="11"/>
      <c r="X394" s="16">
        <v>0</v>
      </c>
      <c r="Y394" s="16">
        <f t="shared" si="74"/>
        <v>0</v>
      </c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8">
        <f t="shared" si="75"/>
        <v>0</v>
      </c>
      <c r="AO394" s="11"/>
      <c r="AP394" s="17">
        <f t="shared" si="76"/>
        <v>0</v>
      </c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4">
        <f t="shared" si="77"/>
        <v>0</v>
      </c>
      <c r="BH394" s="11"/>
      <c r="BI394" s="17">
        <f t="shared" si="78"/>
        <v>0</v>
      </c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</row>
    <row r="395" spans="1:75" x14ac:dyDescent="0.15">
      <c r="A395" s="11">
        <v>402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>
        <v>0</v>
      </c>
      <c r="N395" s="12"/>
      <c r="O395" s="12"/>
      <c r="P395" s="13">
        <f t="shared" si="69"/>
        <v>0</v>
      </c>
      <c r="Q395" s="14">
        <f t="shared" si="70"/>
        <v>1900</v>
      </c>
      <c r="R395" s="14">
        <f t="shared" si="71"/>
        <v>1</v>
      </c>
      <c r="S395" s="14">
        <f t="shared" si="72"/>
        <v>0</v>
      </c>
      <c r="T395" s="11" t="str">
        <f t="shared" si="73"/>
        <v/>
      </c>
      <c r="U395" s="15"/>
      <c r="V395" s="11"/>
      <c r="W395" s="11"/>
      <c r="X395" s="16">
        <v>0</v>
      </c>
      <c r="Y395" s="16">
        <f t="shared" si="74"/>
        <v>0</v>
      </c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8">
        <f t="shared" si="75"/>
        <v>0</v>
      </c>
      <c r="AO395" s="11"/>
      <c r="AP395" s="17">
        <f t="shared" si="76"/>
        <v>0</v>
      </c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4">
        <f t="shared" si="77"/>
        <v>0</v>
      </c>
      <c r="BH395" s="11"/>
      <c r="BI395" s="17">
        <f t="shared" si="78"/>
        <v>0</v>
      </c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</row>
    <row r="396" spans="1:75" x14ac:dyDescent="0.15">
      <c r="A396" s="11">
        <v>403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>
        <v>0</v>
      </c>
      <c r="N396" s="12"/>
      <c r="O396" s="12"/>
      <c r="P396" s="13">
        <f t="shared" si="69"/>
        <v>0</v>
      </c>
      <c r="Q396" s="14">
        <f t="shared" si="70"/>
        <v>1900</v>
      </c>
      <c r="R396" s="14">
        <f t="shared" si="71"/>
        <v>1</v>
      </c>
      <c r="S396" s="14">
        <f t="shared" si="72"/>
        <v>0</v>
      </c>
      <c r="T396" s="11" t="str">
        <f t="shared" si="73"/>
        <v/>
      </c>
      <c r="U396" s="15"/>
      <c r="V396" s="11"/>
      <c r="W396" s="11"/>
      <c r="X396" s="16">
        <v>0</v>
      </c>
      <c r="Y396" s="16">
        <f t="shared" si="74"/>
        <v>0</v>
      </c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8">
        <f t="shared" si="75"/>
        <v>0</v>
      </c>
      <c r="AO396" s="11"/>
      <c r="AP396" s="17">
        <f t="shared" si="76"/>
        <v>0</v>
      </c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4">
        <f t="shared" si="77"/>
        <v>0</v>
      </c>
      <c r="BH396" s="11"/>
      <c r="BI396" s="17">
        <f t="shared" si="78"/>
        <v>0</v>
      </c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</row>
    <row r="397" spans="1:75" x14ac:dyDescent="0.15">
      <c r="A397" s="11">
        <v>404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>
        <v>0</v>
      </c>
      <c r="N397" s="12"/>
      <c r="O397" s="12"/>
      <c r="P397" s="13">
        <f t="shared" si="69"/>
        <v>0</v>
      </c>
      <c r="Q397" s="14">
        <f t="shared" si="70"/>
        <v>1900</v>
      </c>
      <c r="R397" s="14">
        <f t="shared" si="71"/>
        <v>1</v>
      </c>
      <c r="S397" s="14">
        <f t="shared" si="72"/>
        <v>0</v>
      </c>
      <c r="T397" s="11" t="str">
        <f t="shared" si="73"/>
        <v/>
      </c>
      <c r="U397" s="15"/>
      <c r="V397" s="11"/>
      <c r="W397" s="11"/>
      <c r="X397" s="16">
        <v>0</v>
      </c>
      <c r="Y397" s="16">
        <f t="shared" si="74"/>
        <v>0</v>
      </c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8">
        <f t="shared" si="75"/>
        <v>0</v>
      </c>
      <c r="AO397" s="11"/>
      <c r="AP397" s="17">
        <f t="shared" si="76"/>
        <v>0</v>
      </c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4">
        <f t="shared" si="77"/>
        <v>0</v>
      </c>
      <c r="BH397" s="11"/>
      <c r="BI397" s="17">
        <f t="shared" si="78"/>
        <v>0</v>
      </c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</row>
    <row r="398" spans="1:75" x14ac:dyDescent="0.15">
      <c r="A398" s="11">
        <v>405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>
        <v>0</v>
      </c>
      <c r="N398" s="12"/>
      <c r="O398" s="12"/>
      <c r="P398" s="13">
        <f t="shared" si="69"/>
        <v>0</v>
      </c>
      <c r="Q398" s="14">
        <f t="shared" si="70"/>
        <v>1900</v>
      </c>
      <c r="R398" s="14">
        <f t="shared" si="71"/>
        <v>1</v>
      </c>
      <c r="S398" s="14">
        <f t="shared" si="72"/>
        <v>0</v>
      </c>
      <c r="T398" s="11" t="str">
        <f t="shared" si="73"/>
        <v/>
      </c>
      <c r="U398" s="15"/>
      <c r="V398" s="11"/>
      <c r="W398" s="11"/>
      <c r="X398" s="16">
        <v>0</v>
      </c>
      <c r="Y398" s="16">
        <f t="shared" si="74"/>
        <v>0</v>
      </c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8">
        <f t="shared" si="75"/>
        <v>0</v>
      </c>
      <c r="AO398" s="11"/>
      <c r="AP398" s="17">
        <f t="shared" si="76"/>
        <v>0</v>
      </c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4">
        <f t="shared" si="77"/>
        <v>0</v>
      </c>
      <c r="BH398" s="11"/>
      <c r="BI398" s="17">
        <f t="shared" si="78"/>
        <v>0</v>
      </c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</row>
    <row r="399" spans="1:75" x14ac:dyDescent="0.15">
      <c r="A399" s="11">
        <v>406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>
        <v>0</v>
      </c>
      <c r="N399" s="12"/>
      <c r="O399" s="12"/>
      <c r="P399" s="13">
        <f t="shared" si="69"/>
        <v>0</v>
      </c>
      <c r="Q399" s="14">
        <f t="shared" si="70"/>
        <v>1900</v>
      </c>
      <c r="R399" s="14">
        <f t="shared" si="71"/>
        <v>1</v>
      </c>
      <c r="S399" s="14">
        <f t="shared" si="72"/>
        <v>0</v>
      </c>
      <c r="T399" s="11" t="str">
        <f t="shared" si="73"/>
        <v/>
      </c>
      <c r="U399" s="15"/>
      <c r="V399" s="11"/>
      <c r="W399" s="11"/>
      <c r="X399" s="16">
        <v>0</v>
      </c>
      <c r="Y399" s="16">
        <f t="shared" si="74"/>
        <v>0</v>
      </c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8">
        <f t="shared" si="75"/>
        <v>0</v>
      </c>
      <c r="AO399" s="11"/>
      <c r="AP399" s="17">
        <f t="shared" si="76"/>
        <v>0</v>
      </c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4">
        <f t="shared" si="77"/>
        <v>0</v>
      </c>
      <c r="BH399" s="11"/>
      <c r="BI399" s="17">
        <f t="shared" si="78"/>
        <v>0</v>
      </c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</row>
    <row r="400" spans="1:75" x14ac:dyDescent="0.15">
      <c r="A400" s="11">
        <v>407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>
        <v>0</v>
      </c>
      <c r="N400" s="12"/>
      <c r="O400" s="12"/>
      <c r="P400" s="13">
        <f t="shared" si="69"/>
        <v>0</v>
      </c>
      <c r="Q400" s="14">
        <f t="shared" si="70"/>
        <v>1900</v>
      </c>
      <c r="R400" s="14">
        <f t="shared" si="71"/>
        <v>1</v>
      </c>
      <c r="S400" s="14">
        <f t="shared" si="72"/>
        <v>0</v>
      </c>
      <c r="T400" s="11" t="str">
        <f t="shared" si="73"/>
        <v/>
      </c>
      <c r="U400" s="15"/>
      <c r="V400" s="11"/>
      <c r="W400" s="11"/>
      <c r="X400" s="16">
        <v>0</v>
      </c>
      <c r="Y400" s="16">
        <f t="shared" si="74"/>
        <v>0</v>
      </c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8">
        <f t="shared" si="75"/>
        <v>0</v>
      </c>
      <c r="AO400" s="11"/>
      <c r="AP400" s="17">
        <f t="shared" si="76"/>
        <v>0</v>
      </c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4">
        <f t="shared" si="77"/>
        <v>0</v>
      </c>
      <c r="BH400" s="11"/>
      <c r="BI400" s="17">
        <f t="shared" si="78"/>
        <v>0</v>
      </c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</row>
    <row r="401" spans="1:75" x14ac:dyDescent="0.15">
      <c r="A401" s="11">
        <v>408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>
        <v>0</v>
      </c>
      <c r="N401" s="12"/>
      <c r="O401" s="12"/>
      <c r="P401" s="13">
        <f t="shared" si="69"/>
        <v>0</v>
      </c>
      <c r="Q401" s="14">
        <f t="shared" si="70"/>
        <v>1900</v>
      </c>
      <c r="R401" s="14">
        <f t="shared" si="71"/>
        <v>1</v>
      </c>
      <c r="S401" s="14">
        <f t="shared" si="72"/>
        <v>0</v>
      </c>
      <c r="T401" s="11" t="str">
        <f t="shared" si="73"/>
        <v/>
      </c>
      <c r="U401" s="15"/>
      <c r="V401" s="11"/>
      <c r="W401" s="11"/>
      <c r="X401" s="16">
        <v>0</v>
      </c>
      <c r="Y401" s="16">
        <f t="shared" si="74"/>
        <v>0</v>
      </c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8">
        <f t="shared" si="75"/>
        <v>0</v>
      </c>
      <c r="AO401" s="11"/>
      <c r="AP401" s="17">
        <f t="shared" si="76"/>
        <v>0</v>
      </c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4">
        <f t="shared" si="77"/>
        <v>0</v>
      </c>
      <c r="BH401" s="11"/>
      <c r="BI401" s="17">
        <f t="shared" si="78"/>
        <v>0</v>
      </c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</row>
    <row r="402" spans="1:75" x14ac:dyDescent="0.15">
      <c r="A402" s="11">
        <v>409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>
        <v>0</v>
      </c>
      <c r="N402" s="12"/>
      <c r="O402" s="12"/>
      <c r="P402" s="13">
        <f t="shared" si="69"/>
        <v>0</v>
      </c>
      <c r="Q402" s="14">
        <f t="shared" si="70"/>
        <v>1900</v>
      </c>
      <c r="R402" s="14">
        <f t="shared" si="71"/>
        <v>1</v>
      </c>
      <c r="S402" s="14">
        <f t="shared" si="72"/>
        <v>0</v>
      </c>
      <c r="T402" s="11" t="str">
        <f t="shared" si="73"/>
        <v/>
      </c>
      <c r="U402" s="15"/>
      <c r="V402" s="11"/>
      <c r="W402" s="11"/>
      <c r="X402" s="16">
        <v>0</v>
      </c>
      <c r="Y402" s="16">
        <f t="shared" si="74"/>
        <v>0</v>
      </c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8">
        <f t="shared" si="75"/>
        <v>0</v>
      </c>
      <c r="AO402" s="11"/>
      <c r="AP402" s="17">
        <f t="shared" si="76"/>
        <v>0</v>
      </c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4">
        <f t="shared" si="77"/>
        <v>0</v>
      </c>
      <c r="BH402" s="11"/>
      <c r="BI402" s="17">
        <f t="shared" si="78"/>
        <v>0</v>
      </c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</row>
    <row r="403" spans="1:75" x14ac:dyDescent="0.15">
      <c r="A403" s="11">
        <v>410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>
        <v>0</v>
      </c>
      <c r="N403" s="12"/>
      <c r="O403" s="12"/>
      <c r="P403" s="13">
        <f t="shared" si="69"/>
        <v>0</v>
      </c>
      <c r="Q403" s="14">
        <f t="shared" si="70"/>
        <v>1900</v>
      </c>
      <c r="R403" s="14">
        <f t="shared" si="71"/>
        <v>1</v>
      </c>
      <c r="S403" s="14">
        <f t="shared" si="72"/>
        <v>0</v>
      </c>
      <c r="T403" s="11" t="str">
        <f t="shared" si="73"/>
        <v/>
      </c>
      <c r="U403" s="15"/>
      <c r="V403" s="11"/>
      <c r="W403" s="11"/>
      <c r="X403" s="16">
        <v>0</v>
      </c>
      <c r="Y403" s="16">
        <f t="shared" si="74"/>
        <v>0</v>
      </c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8">
        <f t="shared" si="75"/>
        <v>0</v>
      </c>
      <c r="AO403" s="11"/>
      <c r="AP403" s="17">
        <f t="shared" si="76"/>
        <v>0</v>
      </c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4">
        <f t="shared" si="77"/>
        <v>0</v>
      </c>
      <c r="BH403" s="11"/>
      <c r="BI403" s="17">
        <f t="shared" si="78"/>
        <v>0</v>
      </c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</row>
    <row r="404" spans="1:75" x14ac:dyDescent="0.15">
      <c r="A404" s="11">
        <v>411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>
        <v>0</v>
      </c>
      <c r="N404" s="12"/>
      <c r="O404" s="12"/>
      <c r="P404" s="13">
        <f t="shared" si="69"/>
        <v>0</v>
      </c>
      <c r="Q404" s="14">
        <f t="shared" si="70"/>
        <v>1900</v>
      </c>
      <c r="R404" s="14">
        <f t="shared" si="71"/>
        <v>1</v>
      </c>
      <c r="S404" s="14">
        <f t="shared" si="72"/>
        <v>0</v>
      </c>
      <c r="T404" s="11" t="str">
        <f t="shared" si="73"/>
        <v/>
      </c>
      <c r="U404" s="15"/>
      <c r="V404" s="11"/>
      <c r="W404" s="11"/>
      <c r="X404" s="16">
        <v>0</v>
      </c>
      <c r="Y404" s="16">
        <f t="shared" si="74"/>
        <v>0</v>
      </c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8">
        <f t="shared" si="75"/>
        <v>0</v>
      </c>
      <c r="AO404" s="11"/>
      <c r="AP404" s="17">
        <f t="shared" si="76"/>
        <v>0</v>
      </c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4">
        <f t="shared" si="77"/>
        <v>0</v>
      </c>
      <c r="BH404" s="11"/>
      <c r="BI404" s="17">
        <f t="shared" si="78"/>
        <v>0</v>
      </c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</row>
    <row r="405" spans="1:75" x14ac:dyDescent="0.15">
      <c r="A405" s="11">
        <v>412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>
        <v>0</v>
      </c>
      <c r="N405" s="12"/>
      <c r="O405" s="12"/>
      <c r="P405" s="13">
        <f t="shared" si="69"/>
        <v>0</v>
      </c>
      <c r="Q405" s="14">
        <f t="shared" si="70"/>
        <v>1900</v>
      </c>
      <c r="R405" s="14">
        <f t="shared" si="71"/>
        <v>1</v>
      </c>
      <c r="S405" s="14">
        <f t="shared" si="72"/>
        <v>0</v>
      </c>
      <c r="T405" s="11" t="str">
        <f t="shared" si="73"/>
        <v/>
      </c>
      <c r="U405" s="15"/>
      <c r="V405" s="11"/>
      <c r="W405" s="11"/>
      <c r="X405" s="16">
        <v>0</v>
      </c>
      <c r="Y405" s="16">
        <f t="shared" si="74"/>
        <v>0</v>
      </c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8">
        <f t="shared" si="75"/>
        <v>0</v>
      </c>
      <c r="AO405" s="11"/>
      <c r="AP405" s="17">
        <f t="shared" si="76"/>
        <v>0</v>
      </c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4">
        <f t="shared" si="77"/>
        <v>0</v>
      </c>
      <c r="BH405" s="11"/>
      <c r="BI405" s="17">
        <f t="shared" si="78"/>
        <v>0</v>
      </c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</row>
    <row r="406" spans="1:75" x14ac:dyDescent="0.15">
      <c r="A406" s="11">
        <v>413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>
        <v>0</v>
      </c>
      <c r="N406" s="12"/>
      <c r="O406" s="12"/>
      <c r="P406" s="13">
        <f t="shared" si="69"/>
        <v>0</v>
      </c>
      <c r="Q406" s="14">
        <f t="shared" si="70"/>
        <v>1900</v>
      </c>
      <c r="R406" s="14">
        <f t="shared" si="71"/>
        <v>1</v>
      </c>
      <c r="S406" s="14">
        <f t="shared" si="72"/>
        <v>0</v>
      </c>
      <c r="T406" s="11" t="str">
        <f t="shared" si="73"/>
        <v/>
      </c>
      <c r="U406" s="15"/>
      <c r="V406" s="11"/>
      <c r="W406" s="11"/>
      <c r="X406" s="16">
        <v>0</v>
      </c>
      <c r="Y406" s="16">
        <f t="shared" si="74"/>
        <v>0</v>
      </c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8">
        <f t="shared" si="75"/>
        <v>0</v>
      </c>
      <c r="AO406" s="11"/>
      <c r="AP406" s="17">
        <f t="shared" si="76"/>
        <v>0</v>
      </c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4">
        <f t="shared" si="77"/>
        <v>0</v>
      </c>
      <c r="BH406" s="11"/>
      <c r="BI406" s="17">
        <f t="shared" si="78"/>
        <v>0</v>
      </c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</row>
    <row r="407" spans="1:75" x14ac:dyDescent="0.15">
      <c r="A407" s="11">
        <v>414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>
        <v>0</v>
      </c>
      <c r="N407" s="12"/>
      <c r="O407" s="12"/>
      <c r="P407" s="13">
        <f t="shared" si="69"/>
        <v>0</v>
      </c>
      <c r="Q407" s="14">
        <f t="shared" si="70"/>
        <v>1900</v>
      </c>
      <c r="R407" s="14">
        <f t="shared" si="71"/>
        <v>1</v>
      </c>
      <c r="S407" s="14">
        <f t="shared" si="72"/>
        <v>0</v>
      </c>
      <c r="T407" s="11" t="str">
        <f t="shared" si="73"/>
        <v/>
      </c>
      <c r="U407" s="15"/>
      <c r="V407" s="11"/>
      <c r="W407" s="11"/>
      <c r="X407" s="16">
        <v>0</v>
      </c>
      <c r="Y407" s="16">
        <f t="shared" si="74"/>
        <v>0</v>
      </c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8">
        <f t="shared" si="75"/>
        <v>0</v>
      </c>
      <c r="AO407" s="11"/>
      <c r="AP407" s="17">
        <f t="shared" si="76"/>
        <v>0</v>
      </c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4">
        <f t="shared" si="77"/>
        <v>0</v>
      </c>
      <c r="BH407" s="11"/>
      <c r="BI407" s="17">
        <f t="shared" si="78"/>
        <v>0</v>
      </c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</row>
    <row r="408" spans="1:75" x14ac:dyDescent="0.15">
      <c r="A408" s="11">
        <v>415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>
        <v>0</v>
      </c>
      <c r="N408" s="12"/>
      <c r="O408" s="12"/>
      <c r="P408" s="13">
        <f t="shared" si="69"/>
        <v>0</v>
      </c>
      <c r="Q408" s="14">
        <f t="shared" si="70"/>
        <v>1900</v>
      </c>
      <c r="R408" s="14">
        <f t="shared" si="71"/>
        <v>1</v>
      </c>
      <c r="S408" s="14">
        <f t="shared" si="72"/>
        <v>0</v>
      </c>
      <c r="T408" s="11" t="str">
        <f t="shared" si="73"/>
        <v/>
      </c>
      <c r="U408" s="15"/>
      <c r="V408" s="11"/>
      <c r="W408" s="11"/>
      <c r="X408" s="16">
        <v>0</v>
      </c>
      <c r="Y408" s="16">
        <f t="shared" si="74"/>
        <v>0</v>
      </c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8">
        <f t="shared" si="75"/>
        <v>0</v>
      </c>
      <c r="AO408" s="11"/>
      <c r="AP408" s="17">
        <f t="shared" si="76"/>
        <v>0</v>
      </c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4">
        <f t="shared" si="77"/>
        <v>0</v>
      </c>
      <c r="BH408" s="11"/>
      <c r="BI408" s="17">
        <f t="shared" si="78"/>
        <v>0</v>
      </c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</row>
    <row r="409" spans="1:75" x14ac:dyDescent="0.15">
      <c r="A409" s="11">
        <v>416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>
        <v>0</v>
      </c>
      <c r="N409" s="12"/>
      <c r="O409" s="12"/>
      <c r="P409" s="13">
        <f t="shared" si="69"/>
        <v>0</v>
      </c>
      <c r="Q409" s="14">
        <f t="shared" si="70"/>
        <v>1900</v>
      </c>
      <c r="R409" s="14">
        <f t="shared" si="71"/>
        <v>1</v>
      </c>
      <c r="S409" s="14">
        <f t="shared" si="72"/>
        <v>0</v>
      </c>
      <c r="T409" s="11" t="str">
        <f t="shared" si="73"/>
        <v/>
      </c>
      <c r="U409" s="15"/>
      <c r="V409" s="11"/>
      <c r="W409" s="11"/>
      <c r="X409" s="16">
        <v>0</v>
      </c>
      <c r="Y409" s="16">
        <f t="shared" si="74"/>
        <v>0</v>
      </c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8">
        <f t="shared" si="75"/>
        <v>0</v>
      </c>
      <c r="AO409" s="11"/>
      <c r="AP409" s="17">
        <f t="shared" si="76"/>
        <v>0</v>
      </c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4">
        <f t="shared" si="77"/>
        <v>0</v>
      </c>
      <c r="BH409" s="11"/>
      <c r="BI409" s="17">
        <f t="shared" si="78"/>
        <v>0</v>
      </c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</row>
    <row r="410" spans="1:75" x14ac:dyDescent="0.15">
      <c r="A410" s="11">
        <v>417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>
        <v>0</v>
      </c>
      <c r="N410" s="12"/>
      <c r="O410" s="12"/>
      <c r="P410" s="13">
        <f t="shared" si="69"/>
        <v>0</v>
      </c>
      <c r="Q410" s="14">
        <f t="shared" si="70"/>
        <v>1900</v>
      </c>
      <c r="R410" s="14">
        <f t="shared" si="71"/>
        <v>1</v>
      </c>
      <c r="S410" s="14">
        <f t="shared" si="72"/>
        <v>0</v>
      </c>
      <c r="T410" s="11" t="str">
        <f t="shared" si="73"/>
        <v/>
      </c>
      <c r="U410" s="15"/>
      <c r="V410" s="11"/>
      <c r="W410" s="11"/>
      <c r="X410" s="16">
        <v>0</v>
      </c>
      <c r="Y410" s="16">
        <f t="shared" si="74"/>
        <v>0</v>
      </c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8">
        <f t="shared" si="75"/>
        <v>0</v>
      </c>
      <c r="AO410" s="11"/>
      <c r="AP410" s="17">
        <f t="shared" si="76"/>
        <v>0</v>
      </c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4">
        <f t="shared" si="77"/>
        <v>0</v>
      </c>
      <c r="BH410" s="11"/>
      <c r="BI410" s="17">
        <f t="shared" si="78"/>
        <v>0</v>
      </c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</row>
    <row r="411" spans="1:75" x14ac:dyDescent="0.15">
      <c r="A411" s="11">
        <v>418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>
        <v>0</v>
      </c>
      <c r="N411" s="12"/>
      <c r="O411" s="12"/>
      <c r="P411" s="13">
        <f t="shared" si="69"/>
        <v>0</v>
      </c>
      <c r="Q411" s="14">
        <f t="shared" si="70"/>
        <v>1900</v>
      </c>
      <c r="R411" s="14">
        <f t="shared" si="71"/>
        <v>1</v>
      </c>
      <c r="S411" s="14">
        <f t="shared" si="72"/>
        <v>0</v>
      </c>
      <c r="T411" s="11" t="str">
        <f t="shared" si="73"/>
        <v/>
      </c>
      <c r="U411" s="15"/>
      <c r="V411" s="11"/>
      <c r="W411" s="11"/>
      <c r="X411" s="16">
        <v>0</v>
      </c>
      <c r="Y411" s="16">
        <f t="shared" si="74"/>
        <v>0</v>
      </c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8">
        <f t="shared" si="75"/>
        <v>0</v>
      </c>
      <c r="AO411" s="11"/>
      <c r="AP411" s="17">
        <f t="shared" si="76"/>
        <v>0</v>
      </c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4">
        <f t="shared" si="77"/>
        <v>0</v>
      </c>
      <c r="BH411" s="11"/>
      <c r="BI411" s="17">
        <f t="shared" si="78"/>
        <v>0</v>
      </c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</row>
    <row r="412" spans="1:75" x14ac:dyDescent="0.15">
      <c r="A412" s="11">
        <v>419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>
        <v>0</v>
      </c>
      <c r="N412" s="12"/>
      <c r="O412" s="12"/>
      <c r="P412" s="13">
        <f t="shared" si="69"/>
        <v>0</v>
      </c>
      <c r="Q412" s="14">
        <f t="shared" si="70"/>
        <v>1900</v>
      </c>
      <c r="R412" s="14">
        <f t="shared" si="71"/>
        <v>1</v>
      </c>
      <c r="S412" s="14">
        <f t="shared" si="72"/>
        <v>0</v>
      </c>
      <c r="T412" s="11" t="str">
        <f t="shared" si="73"/>
        <v/>
      </c>
      <c r="U412" s="15"/>
      <c r="V412" s="11"/>
      <c r="W412" s="11"/>
      <c r="X412" s="16">
        <v>0</v>
      </c>
      <c r="Y412" s="16">
        <f t="shared" si="74"/>
        <v>0</v>
      </c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8">
        <f t="shared" si="75"/>
        <v>0</v>
      </c>
      <c r="AO412" s="11"/>
      <c r="AP412" s="17">
        <f t="shared" si="76"/>
        <v>0</v>
      </c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4">
        <f t="shared" si="77"/>
        <v>0</v>
      </c>
      <c r="BH412" s="11"/>
      <c r="BI412" s="17">
        <f t="shared" si="78"/>
        <v>0</v>
      </c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</row>
    <row r="413" spans="1:75" x14ac:dyDescent="0.15">
      <c r="A413" s="11">
        <v>420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>
        <v>0</v>
      </c>
      <c r="N413" s="12"/>
      <c r="O413" s="12"/>
      <c r="P413" s="13">
        <f t="shared" si="69"/>
        <v>0</v>
      </c>
      <c r="Q413" s="14">
        <f t="shared" si="70"/>
        <v>1900</v>
      </c>
      <c r="R413" s="14">
        <f t="shared" si="71"/>
        <v>1</v>
      </c>
      <c r="S413" s="14">
        <f t="shared" si="72"/>
        <v>0</v>
      </c>
      <c r="T413" s="11" t="str">
        <f t="shared" si="73"/>
        <v/>
      </c>
      <c r="U413" s="15"/>
      <c r="V413" s="11"/>
      <c r="W413" s="11"/>
      <c r="X413" s="16">
        <v>0</v>
      </c>
      <c r="Y413" s="16">
        <f t="shared" si="74"/>
        <v>0</v>
      </c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8">
        <f t="shared" si="75"/>
        <v>0</v>
      </c>
      <c r="AO413" s="11"/>
      <c r="AP413" s="17">
        <f t="shared" si="76"/>
        <v>0</v>
      </c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4">
        <f t="shared" si="77"/>
        <v>0</v>
      </c>
      <c r="BH413" s="11"/>
      <c r="BI413" s="17">
        <f t="shared" si="78"/>
        <v>0</v>
      </c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</row>
    <row r="414" spans="1:75" x14ac:dyDescent="0.15">
      <c r="A414" s="11">
        <v>421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>
        <v>0</v>
      </c>
      <c r="N414" s="12"/>
      <c r="O414" s="12"/>
      <c r="P414" s="13">
        <f t="shared" si="69"/>
        <v>0</v>
      </c>
      <c r="Q414" s="14">
        <f t="shared" si="70"/>
        <v>1900</v>
      </c>
      <c r="R414" s="14">
        <f t="shared" si="71"/>
        <v>1</v>
      </c>
      <c r="S414" s="14">
        <f t="shared" si="72"/>
        <v>0</v>
      </c>
      <c r="T414" s="11" t="str">
        <f t="shared" si="73"/>
        <v/>
      </c>
      <c r="U414" s="15"/>
      <c r="V414" s="11"/>
      <c r="W414" s="11"/>
      <c r="X414" s="16">
        <v>0</v>
      </c>
      <c r="Y414" s="16">
        <f t="shared" si="74"/>
        <v>0</v>
      </c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8">
        <f t="shared" si="75"/>
        <v>0</v>
      </c>
      <c r="AO414" s="11"/>
      <c r="AP414" s="17">
        <f t="shared" si="76"/>
        <v>0</v>
      </c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4">
        <f t="shared" si="77"/>
        <v>0</v>
      </c>
      <c r="BH414" s="11"/>
      <c r="BI414" s="17">
        <f t="shared" si="78"/>
        <v>0</v>
      </c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</row>
    <row r="415" spans="1:75" x14ac:dyDescent="0.15">
      <c r="A415" s="11">
        <v>422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>
        <v>0</v>
      </c>
      <c r="N415" s="12"/>
      <c r="O415" s="12"/>
      <c r="P415" s="13">
        <f t="shared" si="69"/>
        <v>0</v>
      </c>
      <c r="Q415" s="14">
        <f t="shared" si="70"/>
        <v>1900</v>
      </c>
      <c r="R415" s="14">
        <f t="shared" si="71"/>
        <v>1</v>
      </c>
      <c r="S415" s="14">
        <f t="shared" si="72"/>
        <v>0</v>
      </c>
      <c r="T415" s="11" t="str">
        <f t="shared" si="73"/>
        <v/>
      </c>
      <c r="U415" s="15"/>
      <c r="V415" s="11"/>
      <c r="W415" s="11"/>
      <c r="X415" s="16">
        <v>0</v>
      </c>
      <c r="Y415" s="16">
        <f t="shared" si="74"/>
        <v>0</v>
      </c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8">
        <f t="shared" si="75"/>
        <v>0</v>
      </c>
      <c r="AO415" s="11"/>
      <c r="AP415" s="17">
        <f t="shared" si="76"/>
        <v>0</v>
      </c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4">
        <f t="shared" si="77"/>
        <v>0</v>
      </c>
      <c r="BH415" s="11"/>
      <c r="BI415" s="17">
        <f t="shared" si="78"/>
        <v>0</v>
      </c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</row>
    <row r="416" spans="1:75" x14ac:dyDescent="0.15">
      <c r="A416" s="11">
        <v>423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>
        <v>0</v>
      </c>
      <c r="N416" s="12"/>
      <c r="O416" s="12"/>
      <c r="P416" s="13">
        <f t="shared" si="69"/>
        <v>0</v>
      </c>
      <c r="Q416" s="14">
        <f t="shared" si="70"/>
        <v>1900</v>
      </c>
      <c r="R416" s="14">
        <f t="shared" si="71"/>
        <v>1</v>
      </c>
      <c r="S416" s="14">
        <f t="shared" si="72"/>
        <v>0</v>
      </c>
      <c r="T416" s="11" t="str">
        <f t="shared" si="73"/>
        <v/>
      </c>
      <c r="U416" s="15"/>
      <c r="V416" s="11"/>
      <c r="W416" s="11"/>
      <c r="X416" s="16">
        <v>0</v>
      </c>
      <c r="Y416" s="16">
        <f t="shared" si="74"/>
        <v>0</v>
      </c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8">
        <f t="shared" si="75"/>
        <v>0</v>
      </c>
      <c r="AO416" s="11"/>
      <c r="AP416" s="17">
        <f t="shared" si="76"/>
        <v>0</v>
      </c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4">
        <f t="shared" si="77"/>
        <v>0</v>
      </c>
      <c r="BH416" s="11"/>
      <c r="BI416" s="17">
        <f t="shared" si="78"/>
        <v>0</v>
      </c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</row>
    <row r="417" spans="1:75" x14ac:dyDescent="0.15">
      <c r="A417" s="11">
        <v>424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>
        <v>0</v>
      </c>
      <c r="N417" s="12"/>
      <c r="O417" s="12"/>
      <c r="P417" s="13">
        <f t="shared" si="69"/>
        <v>0</v>
      </c>
      <c r="Q417" s="14">
        <f t="shared" si="70"/>
        <v>1900</v>
      </c>
      <c r="R417" s="14">
        <f t="shared" si="71"/>
        <v>1</v>
      </c>
      <c r="S417" s="14">
        <f t="shared" si="72"/>
        <v>0</v>
      </c>
      <c r="T417" s="11" t="str">
        <f t="shared" si="73"/>
        <v/>
      </c>
      <c r="U417" s="15"/>
      <c r="V417" s="11"/>
      <c r="W417" s="11"/>
      <c r="X417" s="16">
        <v>0</v>
      </c>
      <c r="Y417" s="16">
        <f t="shared" si="74"/>
        <v>0</v>
      </c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8">
        <f t="shared" si="75"/>
        <v>0</v>
      </c>
      <c r="AO417" s="11"/>
      <c r="AP417" s="17">
        <f t="shared" si="76"/>
        <v>0</v>
      </c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4">
        <f t="shared" si="77"/>
        <v>0</v>
      </c>
      <c r="BH417" s="11"/>
      <c r="BI417" s="17">
        <f t="shared" si="78"/>
        <v>0</v>
      </c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</row>
    <row r="418" spans="1:75" x14ac:dyDescent="0.15">
      <c r="A418" s="11">
        <v>425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>
        <v>0</v>
      </c>
      <c r="N418" s="12"/>
      <c r="O418" s="12"/>
      <c r="P418" s="13">
        <f t="shared" ref="P418:P481" si="79">IF(O418="",N418,O418)</f>
        <v>0</v>
      </c>
      <c r="Q418" s="14">
        <f t="shared" ref="Q418:Q481" si="80">YEAR(P418)</f>
        <v>1900</v>
      </c>
      <c r="R418" s="14">
        <f t="shared" ref="R418:R481" si="81">MONTH(P418)</f>
        <v>1</v>
      </c>
      <c r="S418" s="14">
        <f t="shared" ref="S418:S481" si="82">DAY(N418)</f>
        <v>0</v>
      </c>
      <c r="T418" s="11" t="str">
        <f t="shared" ref="T418:T481" si="83">IF(Q418=1900,"",IF(R418&lt;4,Q418-1,Q418))</f>
        <v/>
      </c>
      <c r="U418" s="15"/>
      <c r="V418" s="11"/>
      <c r="W418" s="11"/>
      <c r="X418" s="16">
        <v>0</v>
      </c>
      <c r="Y418" s="16">
        <f t="shared" ref="Y418:Y481" si="84">U418-X418</f>
        <v>0</v>
      </c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8">
        <f t="shared" ref="AN418:AN481" si="85">IF(BG418=0,0,IF(BG418=L418,Y418-1,IF(Y418=1,0,ROUND(U418*M418,0))))</f>
        <v>0</v>
      </c>
      <c r="AO418" s="11"/>
      <c r="AP418" s="17">
        <f t="shared" ref="AP418:AP481" si="86">Y418-AN418</f>
        <v>0</v>
      </c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4">
        <f t="shared" ref="BG418:BG481" si="87">IF(T418="",0,$O$1-T418)</f>
        <v>0</v>
      </c>
      <c r="BH418" s="11"/>
      <c r="BI418" s="17">
        <f t="shared" ref="BI418:BI481" si="88">U418-AP418</f>
        <v>0</v>
      </c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</row>
    <row r="419" spans="1:75" x14ac:dyDescent="0.15">
      <c r="A419" s="11">
        <v>426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>
        <v>0</v>
      </c>
      <c r="N419" s="12"/>
      <c r="O419" s="12"/>
      <c r="P419" s="13">
        <f t="shared" si="79"/>
        <v>0</v>
      </c>
      <c r="Q419" s="14">
        <f t="shared" si="80"/>
        <v>1900</v>
      </c>
      <c r="R419" s="14">
        <f t="shared" si="81"/>
        <v>1</v>
      </c>
      <c r="S419" s="14">
        <f t="shared" si="82"/>
        <v>0</v>
      </c>
      <c r="T419" s="11" t="str">
        <f t="shared" si="83"/>
        <v/>
      </c>
      <c r="U419" s="15"/>
      <c r="V419" s="11"/>
      <c r="W419" s="11"/>
      <c r="X419" s="16">
        <v>0</v>
      </c>
      <c r="Y419" s="16">
        <f t="shared" si="84"/>
        <v>0</v>
      </c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8">
        <f t="shared" si="85"/>
        <v>0</v>
      </c>
      <c r="AO419" s="11"/>
      <c r="AP419" s="17">
        <f t="shared" si="86"/>
        <v>0</v>
      </c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4">
        <f t="shared" si="87"/>
        <v>0</v>
      </c>
      <c r="BH419" s="11"/>
      <c r="BI419" s="17">
        <f t="shared" si="88"/>
        <v>0</v>
      </c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</row>
    <row r="420" spans="1:75" x14ac:dyDescent="0.15">
      <c r="A420" s="11">
        <v>427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>
        <v>0</v>
      </c>
      <c r="N420" s="12"/>
      <c r="O420" s="12"/>
      <c r="P420" s="13">
        <f t="shared" si="79"/>
        <v>0</v>
      </c>
      <c r="Q420" s="14">
        <f t="shared" si="80"/>
        <v>1900</v>
      </c>
      <c r="R420" s="14">
        <f t="shared" si="81"/>
        <v>1</v>
      </c>
      <c r="S420" s="14">
        <f t="shared" si="82"/>
        <v>0</v>
      </c>
      <c r="T420" s="11" t="str">
        <f t="shared" si="83"/>
        <v/>
      </c>
      <c r="U420" s="15"/>
      <c r="V420" s="11"/>
      <c r="W420" s="11"/>
      <c r="X420" s="16">
        <v>0</v>
      </c>
      <c r="Y420" s="16">
        <f t="shared" si="84"/>
        <v>0</v>
      </c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8">
        <f t="shared" si="85"/>
        <v>0</v>
      </c>
      <c r="AO420" s="11"/>
      <c r="AP420" s="17">
        <f t="shared" si="86"/>
        <v>0</v>
      </c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4">
        <f t="shared" si="87"/>
        <v>0</v>
      </c>
      <c r="BH420" s="11"/>
      <c r="BI420" s="17">
        <f t="shared" si="88"/>
        <v>0</v>
      </c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</row>
    <row r="421" spans="1:75" x14ac:dyDescent="0.15">
      <c r="A421" s="11">
        <v>428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>
        <v>0</v>
      </c>
      <c r="N421" s="12"/>
      <c r="O421" s="12"/>
      <c r="P421" s="13">
        <f t="shared" si="79"/>
        <v>0</v>
      </c>
      <c r="Q421" s="14">
        <f t="shared" si="80"/>
        <v>1900</v>
      </c>
      <c r="R421" s="14">
        <f t="shared" si="81"/>
        <v>1</v>
      </c>
      <c r="S421" s="14">
        <f t="shared" si="82"/>
        <v>0</v>
      </c>
      <c r="T421" s="11" t="str">
        <f t="shared" si="83"/>
        <v/>
      </c>
      <c r="U421" s="15"/>
      <c r="V421" s="11"/>
      <c r="W421" s="11"/>
      <c r="X421" s="16">
        <v>0</v>
      </c>
      <c r="Y421" s="16">
        <f t="shared" si="84"/>
        <v>0</v>
      </c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8">
        <f t="shared" si="85"/>
        <v>0</v>
      </c>
      <c r="AO421" s="11"/>
      <c r="AP421" s="17">
        <f t="shared" si="86"/>
        <v>0</v>
      </c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4">
        <f t="shared" si="87"/>
        <v>0</v>
      </c>
      <c r="BH421" s="11"/>
      <c r="BI421" s="17">
        <f t="shared" si="88"/>
        <v>0</v>
      </c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</row>
    <row r="422" spans="1:75" x14ac:dyDescent="0.15">
      <c r="A422" s="11">
        <v>429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>
        <v>0</v>
      </c>
      <c r="N422" s="12"/>
      <c r="O422" s="12"/>
      <c r="P422" s="13">
        <f t="shared" si="79"/>
        <v>0</v>
      </c>
      <c r="Q422" s="14">
        <f t="shared" si="80"/>
        <v>1900</v>
      </c>
      <c r="R422" s="14">
        <f t="shared" si="81"/>
        <v>1</v>
      </c>
      <c r="S422" s="14">
        <f t="shared" si="82"/>
        <v>0</v>
      </c>
      <c r="T422" s="11" t="str">
        <f t="shared" si="83"/>
        <v/>
      </c>
      <c r="U422" s="15"/>
      <c r="V422" s="11"/>
      <c r="W422" s="11"/>
      <c r="X422" s="16">
        <v>0</v>
      </c>
      <c r="Y422" s="16">
        <f t="shared" si="84"/>
        <v>0</v>
      </c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8">
        <f t="shared" si="85"/>
        <v>0</v>
      </c>
      <c r="AO422" s="11"/>
      <c r="AP422" s="17">
        <f t="shared" si="86"/>
        <v>0</v>
      </c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4">
        <f t="shared" si="87"/>
        <v>0</v>
      </c>
      <c r="BH422" s="11"/>
      <c r="BI422" s="17">
        <f t="shared" si="88"/>
        <v>0</v>
      </c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</row>
    <row r="423" spans="1:75" x14ac:dyDescent="0.15">
      <c r="A423" s="11">
        <v>430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>
        <v>0</v>
      </c>
      <c r="N423" s="12"/>
      <c r="O423" s="12"/>
      <c r="P423" s="13">
        <f t="shared" si="79"/>
        <v>0</v>
      </c>
      <c r="Q423" s="14">
        <f t="shared" si="80"/>
        <v>1900</v>
      </c>
      <c r="R423" s="14">
        <f t="shared" si="81"/>
        <v>1</v>
      </c>
      <c r="S423" s="14">
        <f t="shared" si="82"/>
        <v>0</v>
      </c>
      <c r="T423" s="11" t="str">
        <f t="shared" si="83"/>
        <v/>
      </c>
      <c r="U423" s="15"/>
      <c r="V423" s="11"/>
      <c r="W423" s="11"/>
      <c r="X423" s="16">
        <v>0</v>
      </c>
      <c r="Y423" s="16">
        <f t="shared" si="84"/>
        <v>0</v>
      </c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8">
        <f t="shared" si="85"/>
        <v>0</v>
      </c>
      <c r="AO423" s="11"/>
      <c r="AP423" s="17">
        <f t="shared" si="86"/>
        <v>0</v>
      </c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4">
        <f t="shared" si="87"/>
        <v>0</v>
      </c>
      <c r="BH423" s="11"/>
      <c r="BI423" s="17">
        <f t="shared" si="88"/>
        <v>0</v>
      </c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</row>
    <row r="424" spans="1:75" x14ac:dyDescent="0.15">
      <c r="A424" s="11">
        <v>431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>
        <v>0</v>
      </c>
      <c r="N424" s="12"/>
      <c r="O424" s="12"/>
      <c r="P424" s="13">
        <f t="shared" si="79"/>
        <v>0</v>
      </c>
      <c r="Q424" s="14">
        <f t="shared" si="80"/>
        <v>1900</v>
      </c>
      <c r="R424" s="14">
        <f t="shared" si="81"/>
        <v>1</v>
      </c>
      <c r="S424" s="14">
        <f t="shared" si="82"/>
        <v>0</v>
      </c>
      <c r="T424" s="11" t="str">
        <f t="shared" si="83"/>
        <v/>
      </c>
      <c r="U424" s="15"/>
      <c r="V424" s="11"/>
      <c r="W424" s="11"/>
      <c r="X424" s="16">
        <v>0</v>
      </c>
      <c r="Y424" s="16">
        <f t="shared" si="84"/>
        <v>0</v>
      </c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8">
        <f t="shared" si="85"/>
        <v>0</v>
      </c>
      <c r="AO424" s="11"/>
      <c r="AP424" s="17">
        <f t="shared" si="86"/>
        <v>0</v>
      </c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4">
        <f t="shared" si="87"/>
        <v>0</v>
      </c>
      <c r="BH424" s="11"/>
      <c r="BI424" s="17">
        <f t="shared" si="88"/>
        <v>0</v>
      </c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</row>
    <row r="425" spans="1:75" x14ac:dyDescent="0.15">
      <c r="A425" s="11">
        <v>432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>
        <v>0</v>
      </c>
      <c r="N425" s="12"/>
      <c r="O425" s="12"/>
      <c r="P425" s="13">
        <f t="shared" si="79"/>
        <v>0</v>
      </c>
      <c r="Q425" s="14">
        <f t="shared" si="80"/>
        <v>1900</v>
      </c>
      <c r="R425" s="14">
        <f t="shared" si="81"/>
        <v>1</v>
      </c>
      <c r="S425" s="14">
        <f t="shared" si="82"/>
        <v>0</v>
      </c>
      <c r="T425" s="11" t="str">
        <f t="shared" si="83"/>
        <v/>
      </c>
      <c r="U425" s="15"/>
      <c r="V425" s="11"/>
      <c r="W425" s="11"/>
      <c r="X425" s="16">
        <v>0</v>
      </c>
      <c r="Y425" s="16">
        <f t="shared" si="84"/>
        <v>0</v>
      </c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8">
        <f t="shared" si="85"/>
        <v>0</v>
      </c>
      <c r="AO425" s="11"/>
      <c r="AP425" s="17">
        <f t="shared" si="86"/>
        <v>0</v>
      </c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4">
        <f t="shared" si="87"/>
        <v>0</v>
      </c>
      <c r="BH425" s="11"/>
      <c r="BI425" s="17">
        <f t="shared" si="88"/>
        <v>0</v>
      </c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</row>
    <row r="426" spans="1:75" x14ac:dyDescent="0.15">
      <c r="A426" s="11">
        <v>433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>
        <v>0</v>
      </c>
      <c r="N426" s="12"/>
      <c r="O426" s="12"/>
      <c r="P426" s="13">
        <f t="shared" si="79"/>
        <v>0</v>
      </c>
      <c r="Q426" s="14">
        <f t="shared" si="80"/>
        <v>1900</v>
      </c>
      <c r="R426" s="14">
        <f t="shared" si="81"/>
        <v>1</v>
      </c>
      <c r="S426" s="14">
        <f t="shared" si="82"/>
        <v>0</v>
      </c>
      <c r="T426" s="11" t="str">
        <f t="shared" si="83"/>
        <v/>
      </c>
      <c r="U426" s="15"/>
      <c r="V426" s="11"/>
      <c r="W426" s="11"/>
      <c r="X426" s="16">
        <v>0</v>
      </c>
      <c r="Y426" s="16">
        <f t="shared" si="84"/>
        <v>0</v>
      </c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8">
        <f t="shared" si="85"/>
        <v>0</v>
      </c>
      <c r="AO426" s="11"/>
      <c r="AP426" s="17">
        <f t="shared" si="86"/>
        <v>0</v>
      </c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4">
        <f t="shared" si="87"/>
        <v>0</v>
      </c>
      <c r="BH426" s="11"/>
      <c r="BI426" s="17">
        <f t="shared" si="88"/>
        <v>0</v>
      </c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</row>
    <row r="427" spans="1:75" x14ac:dyDescent="0.15">
      <c r="A427" s="11">
        <v>434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>
        <v>0</v>
      </c>
      <c r="N427" s="12"/>
      <c r="O427" s="12"/>
      <c r="P427" s="13">
        <f t="shared" si="79"/>
        <v>0</v>
      </c>
      <c r="Q427" s="14">
        <f t="shared" si="80"/>
        <v>1900</v>
      </c>
      <c r="R427" s="14">
        <f t="shared" si="81"/>
        <v>1</v>
      </c>
      <c r="S427" s="14">
        <f t="shared" si="82"/>
        <v>0</v>
      </c>
      <c r="T427" s="11" t="str">
        <f t="shared" si="83"/>
        <v/>
      </c>
      <c r="U427" s="15"/>
      <c r="V427" s="11"/>
      <c r="W427" s="11"/>
      <c r="X427" s="16">
        <v>0</v>
      </c>
      <c r="Y427" s="16">
        <f t="shared" si="84"/>
        <v>0</v>
      </c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8">
        <f t="shared" si="85"/>
        <v>0</v>
      </c>
      <c r="AO427" s="11"/>
      <c r="AP427" s="17">
        <f t="shared" si="86"/>
        <v>0</v>
      </c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4">
        <f t="shared" si="87"/>
        <v>0</v>
      </c>
      <c r="BH427" s="11"/>
      <c r="BI427" s="17">
        <f t="shared" si="88"/>
        <v>0</v>
      </c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</row>
    <row r="428" spans="1:75" x14ac:dyDescent="0.15">
      <c r="A428" s="11">
        <v>435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>
        <v>0</v>
      </c>
      <c r="N428" s="12"/>
      <c r="O428" s="12"/>
      <c r="P428" s="13">
        <f t="shared" si="79"/>
        <v>0</v>
      </c>
      <c r="Q428" s="14">
        <f t="shared" si="80"/>
        <v>1900</v>
      </c>
      <c r="R428" s="14">
        <f t="shared" si="81"/>
        <v>1</v>
      </c>
      <c r="S428" s="14">
        <f t="shared" si="82"/>
        <v>0</v>
      </c>
      <c r="T428" s="11" t="str">
        <f t="shared" si="83"/>
        <v/>
      </c>
      <c r="U428" s="15"/>
      <c r="V428" s="11"/>
      <c r="W428" s="11"/>
      <c r="X428" s="16">
        <v>0</v>
      </c>
      <c r="Y428" s="16">
        <f t="shared" si="84"/>
        <v>0</v>
      </c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8">
        <f t="shared" si="85"/>
        <v>0</v>
      </c>
      <c r="AO428" s="11"/>
      <c r="AP428" s="17">
        <f t="shared" si="86"/>
        <v>0</v>
      </c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4">
        <f t="shared" si="87"/>
        <v>0</v>
      </c>
      <c r="BH428" s="11"/>
      <c r="BI428" s="17">
        <f t="shared" si="88"/>
        <v>0</v>
      </c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</row>
    <row r="429" spans="1:75" x14ac:dyDescent="0.15">
      <c r="A429" s="11">
        <v>436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>
        <v>0</v>
      </c>
      <c r="N429" s="12"/>
      <c r="O429" s="12"/>
      <c r="P429" s="13">
        <f t="shared" si="79"/>
        <v>0</v>
      </c>
      <c r="Q429" s="14">
        <f t="shared" si="80"/>
        <v>1900</v>
      </c>
      <c r="R429" s="14">
        <f t="shared" si="81"/>
        <v>1</v>
      </c>
      <c r="S429" s="14">
        <f t="shared" si="82"/>
        <v>0</v>
      </c>
      <c r="T429" s="11" t="str">
        <f t="shared" si="83"/>
        <v/>
      </c>
      <c r="U429" s="15"/>
      <c r="V429" s="11"/>
      <c r="W429" s="11"/>
      <c r="X429" s="16">
        <v>0</v>
      </c>
      <c r="Y429" s="16">
        <f t="shared" si="84"/>
        <v>0</v>
      </c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8">
        <f t="shared" si="85"/>
        <v>0</v>
      </c>
      <c r="AO429" s="11"/>
      <c r="AP429" s="17">
        <f t="shared" si="86"/>
        <v>0</v>
      </c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4">
        <f t="shared" si="87"/>
        <v>0</v>
      </c>
      <c r="BH429" s="11"/>
      <c r="BI429" s="17">
        <f t="shared" si="88"/>
        <v>0</v>
      </c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</row>
    <row r="430" spans="1:75" x14ac:dyDescent="0.15">
      <c r="A430" s="11">
        <v>437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>
        <v>0</v>
      </c>
      <c r="N430" s="12"/>
      <c r="O430" s="12"/>
      <c r="P430" s="13">
        <f t="shared" si="79"/>
        <v>0</v>
      </c>
      <c r="Q430" s="14">
        <f t="shared" si="80"/>
        <v>1900</v>
      </c>
      <c r="R430" s="14">
        <f t="shared" si="81"/>
        <v>1</v>
      </c>
      <c r="S430" s="14">
        <f t="shared" si="82"/>
        <v>0</v>
      </c>
      <c r="T430" s="11" t="str">
        <f t="shared" si="83"/>
        <v/>
      </c>
      <c r="U430" s="15"/>
      <c r="V430" s="11"/>
      <c r="W430" s="11"/>
      <c r="X430" s="16">
        <v>0</v>
      </c>
      <c r="Y430" s="16">
        <f t="shared" si="84"/>
        <v>0</v>
      </c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8">
        <f t="shared" si="85"/>
        <v>0</v>
      </c>
      <c r="AO430" s="11"/>
      <c r="AP430" s="17">
        <f t="shared" si="86"/>
        <v>0</v>
      </c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4">
        <f t="shared" si="87"/>
        <v>0</v>
      </c>
      <c r="BH430" s="11"/>
      <c r="BI430" s="17">
        <f t="shared" si="88"/>
        <v>0</v>
      </c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</row>
    <row r="431" spans="1:75" x14ac:dyDescent="0.15">
      <c r="A431" s="11">
        <v>438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>
        <v>0</v>
      </c>
      <c r="N431" s="12"/>
      <c r="O431" s="12"/>
      <c r="P431" s="13">
        <f t="shared" si="79"/>
        <v>0</v>
      </c>
      <c r="Q431" s="14">
        <f t="shared" si="80"/>
        <v>1900</v>
      </c>
      <c r="R431" s="14">
        <f t="shared" si="81"/>
        <v>1</v>
      </c>
      <c r="S431" s="14">
        <f t="shared" si="82"/>
        <v>0</v>
      </c>
      <c r="T431" s="11" t="str">
        <f t="shared" si="83"/>
        <v/>
      </c>
      <c r="U431" s="15"/>
      <c r="V431" s="11"/>
      <c r="W431" s="11"/>
      <c r="X431" s="16">
        <v>0</v>
      </c>
      <c r="Y431" s="16">
        <f t="shared" si="84"/>
        <v>0</v>
      </c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8">
        <f t="shared" si="85"/>
        <v>0</v>
      </c>
      <c r="AO431" s="11"/>
      <c r="AP431" s="17">
        <f t="shared" si="86"/>
        <v>0</v>
      </c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4">
        <f t="shared" si="87"/>
        <v>0</v>
      </c>
      <c r="BH431" s="11"/>
      <c r="BI431" s="17">
        <f t="shared" si="88"/>
        <v>0</v>
      </c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</row>
    <row r="432" spans="1:75" x14ac:dyDescent="0.15">
      <c r="A432" s="11">
        <v>439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>
        <v>0</v>
      </c>
      <c r="N432" s="12"/>
      <c r="O432" s="12"/>
      <c r="P432" s="13">
        <f t="shared" si="79"/>
        <v>0</v>
      </c>
      <c r="Q432" s="14">
        <f t="shared" si="80"/>
        <v>1900</v>
      </c>
      <c r="R432" s="14">
        <f t="shared" si="81"/>
        <v>1</v>
      </c>
      <c r="S432" s="14">
        <f t="shared" si="82"/>
        <v>0</v>
      </c>
      <c r="T432" s="11" t="str">
        <f t="shared" si="83"/>
        <v/>
      </c>
      <c r="U432" s="15"/>
      <c r="V432" s="11"/>
      <c r="W432" s="11"/>
      <c r="X432" s="16">
        <v>0</v>
      </c>
      <c r="Y432" s="16">
        <f t="shared" si="84"/>
        <v>0</v>
      </c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8">
        <f t="shared" si="85"/>
        <v>0</v>
      </c>
      <c r="AO432" s="11"/>
      <c r="AP432" s="17">
        <f t="shared" si="86"/>
        <v>0</v>
      </c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4">
        <f t="shared" si="87"/>
        <v>0</v>
      </c>
      <c r="BH432" s="11"/>
      <c r="BI432" s="17">
        <f t="shared" si="88"/>
        <v>0</v>
      </c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</row>
    <row r="433" spans="1:75" x14ac:dyDescent="0.15">
      <c r="A433" s="11">
        <v>440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>
        <v>0</v>
      </c>
      <c r="N433" s="12"/>
      <c r="O433" s="12"/>
      <c r="P433" s="13">
        <f t="shared" si="79"/>
        <v>0</v>
      </c>
      <c r="Q433" s="14">
        <f t="shared" si="80"/>
        <v>1900</v>
      </c>
      <c r="R433" s="14">
        <f t="shared" si="81"/>
        <v>1</v>
      </c>
      <c r="S433" s="14">
        <f t="shared" si="82"/>
        <v>0</v>
      </c>
      <c r="T433" s="11" t="str">
        <f t="shared" si="83"/>
        <v/>
      </c>
      <c r="U433" s="15"/>
      <c r="V433" s="11"/>
      <c r="W433" s="11"/>
      <c r="X433" s="16">
        <v>0</v>
      </c>
      <c r="Y433" s="16">
        <f t="shared" si="84"/>
        <v>0</v>
      </c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8">
        <f t="shared" si="85"/>
        <v>0</v>
      </c>
      <c r="AO433" s="11"/>
      <c r="AP433" s="17">
        <f t="shared" si="86"/>
        <v>0</v>
      </c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4">
        <f t="shared" si="87"/>
        <v>0</v>
      </c>
      <c r="BH433" s="11"/>
      <c r="BI433" s="17">
        <f t="shared" si="88"/>
        <v>0</v>
      </c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</row>
    <row r="434" spans="1:75" x14ac:dyDescent="0.15">
      <c r="A434" s="11">
        <v>441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>
        <v>0</v>
      </c>
      <c r="N434" s="12"/>
      <c r="O434" s="12"/>
      <c r="P434" s="13">
        <f t="shared" si="79"/>
        <v>0</v>
      </c>
      <c r="Q434" s="14">
        <f t="shared" si="80"/>
        <v>1900</v>
      </c>
      <c r="R434" s="14">
        <f t="shared" si="81"/>
        <v>1</v>
      </c>
      <c r="S434" s="14">
        <f t="shared" si="82"/>
        <v>0</v>
      </c>
      <c r="T434" s="11" t="str">
        <f t="shared" si="83"/>
        <v/>
      </c>
      <c r="U434" s="15"/>
      <c r="V434" s="11"/>
      <c r="W434" s="11"/>
      <c r="X434" s="16">
        <v>0</v>
      </c>
      <c r="Y434" s="16">
        <f t="shared" si="84"/>
        <v>0</v>
      </c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8">
        <f t="shared" si="85"/>
        <v>0</v>
      </c>
      <c r="AO434" s="11"/>
      <c r="AP434" s="17">
        <f t="shared" si="86"/>
        <v>0</v>
      </c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4">
        <f t="shared" si="87"/>
        <v>0</v>
      </c>
      <c r="BH434" s="11"/>
      <c r="BI434" s="17">
        <f t="shared" si="88"/>
        <v>0</v>
      </c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</row>
    <row r="435" spans="1:75" x14ac:dyDescent="0.15">
      <c r="A435" s="11">
        <v>442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>
        <v>0</v>
      </c>
      <c r="N435" s="12"/>
      <c r="O435" s="12"/>
      <c r="P435" s="13">
        <f t="shared" si="79"/>
        <v>0</v>
      </c>
      <c r="Q435" s="14">
        <f t="shared" si="80"/>
        <v>1900</v>
      </c>
      <c r="R435" s="14">
        <f t="shared" si="81"/>
        <v>1</v>
      </c>
      <c r="S435" s="14">
        <f t="shared" si="82"/>
        <v>0</v>
      </c>
      <c r="T435" s="11" t="str">
        <f t="shared" si="83"/>
        <v/>
      </c>
      <c r="U435" s="15"/>
      <c r="V435" s="11"/>
      <c r="W435" s="11"/>
      <c r="X435" s="16">
        <v>0</v>
      </c>
      <c r="Y435" s="16">
        <f t="shared" si="84"/>
        <v>0</v>
      </c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8">
        <f t="shared" si="85"/>
        <v>0</v>
      </c>
      <c r="AO435" s="11"/>
      <c r="AP435" s="17">
        <f t="shared" si="86"/>
        <v>0</v>
      </c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4">
        <f t="shared" si="87"/>
        <v>0</v>
      </c>
      <c r="BH435" s="11"/>
      <c r="BI435" s="17">
        <f t="shared" si="88"/>
        <v>0</v>
      </c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</row>
    <row r="436" spans="1:75" x14ac:dyDescent="0.15">
      <c r="A436" s="11">
        <v>443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>
        <v>0</v>
      </c>
      <c r="N436" s="12"/>
      <c r="O436" s="12"/>
      <c r="P436" s="13">
        <f t="shared" si="79"/>
        <v>0</v>
      </c>
      <c r="Q436" s="14">
        <f t="shared" si="80"/>
        <v>1900</v>
      </c>
      <c r="R436" s="14">
        <f t="shared" si="81"/>
        <v>1</v>
      </c>
      <c r="S436" s="14">
        <f t="shared" si="82"/>
        <v>0</v>
      </c>
      <c r="T436" s="11" t="str">
        <f t="shared" si="83"/>
        <v/>
      </c>
      <c r="U436" s="15"/>
      <c r="V436" s="11"/>
      <c r="W436" s="11"/>
      <c r="X436" s="16">
        <v>0</v>
      </c>
      <c r="Y436" s="16">
        <f t="shared" si="84"/>
        <v>0</v>
      </c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8">
        <f t="shared" si="85"/>
        <v>0</v>
      </c>
      <c r="AO436" s="11"/>
      <c r="AP436" s="17">
        <f t="shared" si="86"/>
        <v>0</v>
      </c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4">
        <f t="shared" si="87"/>
        <v>0</v>
      </c>
      <c r="BH436" s="11"/>
      <c r="BI436" s="17">
        <f t="shared" si="88"/>
        <v>0</v>
      </c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</row>
    <row r="437" spans="1:75" x14ac:dyDescent="0.15">
      <c r="A437" s="11">
        <v>444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>
        <v>0</v>
      </c>
      <c r="N437" s="12"/>
      <c r="O437" s="12"/>
      <c r="P437" s="13">
        <f t="shared" si="79"/>
        <v>0</v>
      </c>
      <c r="Q437" s="14">
        <f t="shared" si="80"/>
        <v>1900</v>
      </c>
      <c r="R437" s="14">
        <f t="shared" si="81"/>
        <v>1</v>
      </c>
      <c r="S437" s="14">
        <f t="shared" si="82"/>
        <v>0</v>
      </c>
      <c r="T437" s="11" t="str">
        <f t="shared" si="83"/>
        <v/>
      </c>
      <c r="U437" s="15"/>
      <c r="V437" s="11"/>
      <c r="W437" s="11"/>
      <c r="X437" s="16">
        <v>0</v>
      </c>
      <c r="Y437" s="16">
        <f t="shared" si="84"/>
        <v>0</v>
      </c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8">
        <f t="shared" si="85"/>
        <v>0</v>
      </c>
      <c r="AO437" s="11"/>
      <c r="AP437" s="17">
        <f t="shared" si="86"/>
        <v>0</v>
      </c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4">
        <f t="shared" si="87"/>
        <v>0</v>
      </c>
      <c r="BH437" s="11"/>
      <c r="BI437" s="17">
        <f t="shared" si="88"/>
        <v>0</v>
      </c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</row>
    <row r="438" spans="1:75" x14ac:dyDescent="0.15">
      <c r="A438" s="11">
        <v>445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>
        <v>0</v>
      </c>
      <c r="N438" s="12"/>
      <c r="O438" s="12"/>
      <c r="P438" s="13">
        <f t="shared" si="79"/>
        <v>0</v>
      </c>
      <c r="Q438" s="14">
        <f t="shared" si="80"/>
        <v>1900</v>
      </c>
      <c r="R438" s="14">
        <f t="shared" si="81"/>
        <v>1</v>
      </c>
      <c r="S438" s="14">
        <f t="shared" si="82"/>
        <v>0</v>
      </c>
      <c r="T438" s="11" t="str">
        <f t="shared" si="83"/>
        <v/>
      </c>
      <c r="U438" s="15"/>
      <c r="V438" s="11"/>
      <c r="W438" s="11"/>
      <c r="X438" s="16">
        <v>0</v>
      </c>
      <c r="Y438" s="16">
        <f t="shared" si="84"/>
        <v>0</v>
      </c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8">
        <f t="shared" si="85"/>
        <v>0</v>
      </c>
      <c r="AO438" s="11"/>
      <c r="AP438" s="17">
        <f t="shared" si="86"/>
        <v>0</v>
      </c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4">
        <f t="shared" si="87"/>
        <v>0</v>
      </c>
      <c r="BH438" s="11"/>
      <c r="BI438" s="17">
        <f t="shared" si="88"/>
        <v>0</v>
      </c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</row>
    <row r="439" spans="1:75" x14ac:dyDescent="0.15">
      <c r="A439" s="11">
        <v>446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>
        <v>0</v>
      </c>
      <c r="N439" s="12"/>
      <c r="O439" s="12"/>
      <c r="P439" s="13">
        <f t="shared" si="79"/>
        <v>0</v>
      </c>
      <c r="Q439" s="14">
        <f t="shared" si="80"/>
        <v>1900</v>
      </c>
      <c r="R439" s="14">
        <f t="shared" si="81"/>
        <v>1</v>
      </c>
      <c r="S439" s="14">
        <f t="shared" si="82"/>
        <v>0</v>
      </c>
      <c r="T439" s="11" t="str">
        <f t="shared" si="83"/>
        <v/>
      </c>
      <c r="U439" s="15"/>
      <c r="V439" s="11"/>
      <c r="W439" s="11"/>
      <c r="X439" s="16">
        <v>0</v>
      </c>
      <c r="Y439" s="16">
        <f t="shared" si="84"/>
        <v>0</v>
      </c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8">
        <f t="shared" si="85"/>
        <v>0</v>
      </c>
      <c r="AO439" s="11"/>
      <c r="AP439" s="17">
        <f t="shared" si="86"/>
        <v>0</v>
      </c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4">
        <f t="shared" si="87"/>
        <v>0</v>
      </c>
      <c r="BH439" s="11"/>
      <c r="BI439" s="17">
        <f t="shared" si="88"/>
        <v>0</v>
      </c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</row>
    <row r="440" spans="1:75" x14ac:dyDescent="0.15">
      <c r="A440" s="11">
        <v>447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>
        <v>0</v>
      </c>
      <c r="N440" s="12"/>
      <c r="O440" s="12"/>
      <c r="P440" s="13">
        <f t="shared" si="79"/>
        <v>0</v>
      </c>
      <c r="Q440" s="14">
        <f t="shared" si="80"/>
        <v>1900</v>
      </c>
      <c r="R440" s="14">
        <f t="shared" si="81"/>
        <v>1</v>
      </c>
      <c r="S440" s="14">
        <f t="shared" si="82"/>
        <v>0</v>
      </c>
      <c r="T440" s="11" t="str">
        <f t="shared" si="83"/>
        <v/>
      </c>
      <c r="U440" s="15"/>
      <c r="V440" s="11"/>
      <c r="W440" s="11"/>
      <c r="X440" s="16">
        <v>0</v>
      </c>
      <c r="Y440" s="16">
        <f t="shared" si="84"/>
        <v>0</v>
      </c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8">
        <f t="shared" si="85"/>
        <v>0</v>
      </c>
      <c r="AO440" s="11"/>
      <c r="AP440" s="17">
        <f t="shared" si="86"/>
        <v>0</v>
      </c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4">
        <f t="shared" si="87"/>
        <v>0</v>
      </c>
      <c r="BH440" s="11"/>
      <c r="BI440" s="17">
        <f t="shared" si="88"/>
        <v>0</v>
      </c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</row>
    <row r="441" spans="1:75" x14ac:dyDescent="0.15">
      <c r="A441" s="11">
        <v>448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>
        <v>0</v>
      </c>
      <c r="N441" s="12"/>
      <c r="O441" s="12"/>
      <c r="P441" s="13">
        <f t="shared" si="79"/>
        <v>0</v>
      </c>
      <c r="Q441" s="14">
        <f t="shared" si="80"/>
        <v>1900</v>
      </c>
      <c r="R441" s="14">
        <f t="shared" si="81"/>
        <v>1</v>
      </c>
      <c r="S441" s="14">
        <f t="shared" si="82"/>
        <v>0</v>
      </c>
      <c r="T441" s="11" t="str">
        <f t="shared" si="83"/>
        <v/>
      </c>
      <c r="U441" s="15"/>
      <c r="V441" s="11"/>
      <c r="W441" s="11"/>
      <c r="X441" s="16">
        <v>0</v>
      </c>
      <c r="Y441" s="16">
        <f t="shared" si="84"/>
        <v>0</v>
      </c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8">
        <f t="shared" si="85"/>
        <v>0</v>
      </c>
      <c r="AO441" s="11"/>
      <c r="AP441" s="17">
        <f t="shared" si="86"/>
        <v>0</v>
      </c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4">
        <f t="shared" si="87"/>
        <v>0</v>
      </c>
      <c r="BH441" s="11"/>
      <c r="BI441" s="17">
        <f t="shared" si="88"/>
        <v>0</v>
      </c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</row>
    <row r="442" spans="1:75" x14ac:dyDescent="0.15">
      <c r="A442" s="11">
        <v>449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>
        <v>0</v>
      </c>
      <c r="N442" s="12"/>
      <c r="O442" s="12"/>
      <c r="P442" s="13">
        <f t="shared" si="79"/>
        <v>0</v>
      </c>
      <c r="Q442" s="14">
        <f t="shared" si="80"/>
        <v>1900</v>
      </c>
      <c r="R442" s="14">
        <f t="shared" si="81"/>
        <v>1</v>
      </c>
      <c r="S442" s="14">
        <f t="shared" si="82"/>
        <v>0</v>
      </c>
      <c r="T442" s="11" t="str">
        <f t="shared" si="83"/>
        <v/>
      </c>
      <c r="U442" s="15"/>
      <c r="V442" s="11"/>
      <c r="W442" s="11"/>
      <c r="X442" s="16">
        <v>0</v>
      </c>
      <c r="Y442" s="16">
        <f t="shared" si="84"/>
        <v>0</v>
      </c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8">
        <f t="shared" si="85"/>
        <v>0</v>
      </c>
      <c r="AO442" s="11"/>
      <c r="AP442" s="17">
        <f t="shared" si="86"/>
        <v>0</v>
      </c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4">
        <f t="shared" si="87"/>
        <v>0</v>
      </c>
      <c r="BH442" s="11"/>
      <c r="BI442" s="17">
        <f t="shared" si="88"/>
        <v>0</v>
      </c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</row>
    <row r="443" spans="1:75" x14ac:dyDescent="0.15">
      <c r="A443" s="11">
        <v>450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>
        <v>0</v>
      </c>
      <c r="N443" s="12"/>
      <c r="O443" s="12"/>
      <c r="P443" s="13">
        <f t="shared" si="79"/>
        <v>0</v>
      </c>
      <c r="Q443" s="14">
        <f t="shared" si="80"/>
        <v>1900</v>
      </c>
      <c r="R443" s="14">
        <f t="shared" si="81"/>
        <v>1</v>
      </c>
      <c r="S443" s="14">
        <f t="shared" si="82"/>
        <v>0</v>
      </c>
      <c r="T443" s="11" t="str">
        <f t="shared" si="83"/>
        <v/>
      </c>
      <c r="U443" s="15"/>
      <c r="V443" s="11"/>
      <c r="W443" s="11"/>
      <c r="X443" s="16">
        <v>0</v>
      </c>
      <c r="Y443" s="16">
        <f t="shared" si="84"/>
        <v>0</v>
      </c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8">
        <f t="shared" si="85"/>
        <v>0</v>
      </c>
      <c r="AO443" s="11"/>
      <c r="AP443" s="17">
        <f t="shared" si="86"/>
        <v>0</v>
      </c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4">
        <f t="shared" si="87"/>
        <v>0</v>
      </c>
      <c r="BH443" s="11"/>
      <c r="BI443" s="17">
        <f t="shared" si="88"/>
        <v>0</v>
      </c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</row>
    <row r="444" spans="1:75" x14ac:dyDescent="0.15">
      <c r="A444" s="11">
        <v>451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>
        <v>0</v>
      </c>
      <c r="N444" s="12"/>
      <c r="O444" s="12"/>
      <c r="P444" s="13">
        <f t="shared" si="79"/>
        <v>0</v>
      </c>
      <c r="Q444" s="14">
        <f t="shared" si="80"/>
        <v>1900</v>
      </c>
      <c r="R444" s="14">
        <f t="shared" si="81"/>
        <v>1</v>
      </c>
      <c r="S444" s="14">
        <f t="shared" si="82"/>
        <v>0</v>
      </c>
      <c r="T444" s="11" t="str">
        <f t="shared" si="83"/>
        <v/>
      </c>
      <c r="U444" s="15"/>
      <c r="V444" s="11"/>
      <c r="W444" s="11"/>
      <c r="X444" s="16">
        <v>0</v>
      </c>
      <c r="Y444" s="16">
        <f t="shared" si="84"/>
        <v>0</v>
      </c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8">
        <f t="shared" si="85"/>
        <v>0</v>
      </c>
      <c r="AO444" s="11"/>
      <c r="AP444" s="17">
        <f t="shared" si="86"/>
        <v>0</v>
      </c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4">
        <f t="shared" si="87"/>
        <v>0</v>
      </c>
      <c r="BH444" s="11"/>
      <c r="BI444" s="17">
        <f t="shared" si="88"/>
        <v>0</v>
      </c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</row>
    <row r="445" spans="1:75" x14ac:dyDescent="0.15">
      <c r="A445" s="11">
        <v>452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>
        <v>0</v>
      </c>
      <c r="N445" s="12"/>
      <c r="O445" s="12"/>
      <c r="P445" s="13">
        <f t="shared" si="79"/>
        <v>0</v>
      </c>
      <c r="Q445" s="14">
        <f t="shared" si="80"/>
        <v>1900</v>
      </c>
      <c r="R445" s="14">
        <f t="shared" si="81"/>
        <v>1</v>
      </c>
      <c r="S445" s="14">
        <f t="shared" si="82"/>
        <v>0</v>
      </c>
      <c r="T445" s="11" t="str">
        <f t="shared" si="83"/>
        <v/>
      </c>
      <c r="U445" s="15"/>
      <c r="V445" s="11"/>
      <c r="W445" s="11"/>
      <c r="X445" s="16">
        <v>0</v>
      </c>
      <c r="Y445" s="16">
        <f t="shared" si="84"/>
        <v>0</v>
      </c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8">
        <f t="shared" si="85"/>
        <v>0</v>
      </c>
      <c r="AO445" s="11"/>
      <c r="AP445" s="17">
        <f t="shared" si="86"/>
        <v>0</v>
      </c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4">
        <f t="shared" si="87"/>
        <v>0</v>
      </c>
      <c r="BH445" s="11"/>
      <c r="BI445" s="17">
        <f t="shared" si="88"/>
        <v>0</v>
      </c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</row>
    <row r="446" spans="1:75" x14ac:dyDescent="0.15">
      <c r="A446" s="11">
        <v>453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>
        <v>0</v>
      </c>
      <c r="N446" s="12"/>
      <c r="O446" s="12"/>
      <c r="P446" s="13">
        <f t="shared" si="79"/>
        <v>0</v>
      </c>
      <c r="Q446" s="14">
        <f t="shared" si="80"/>
        <v>1900</v>
      </c>
      <c r="R446" s="14">
        <f t="shared" si="81"/>
        <v>1</v>
      </c>
      <c r="S446" s="14">
        <f t="shared" si="82"/>
        <v>0</v>
      </c>
      <c r="T446" s="11" t="str">
        <f t="shared" si="83"/>
        <v/>
      </c>
      <c r="U446" s="15"/>
      <c r="V446" s="11"/>
      <c r="W446" s="11"/>
      <c r="X446" s="16">
        <v>0</v>
      </c>
      <c r="Y446" s="16">
        <f t="shared" si="84"/>
        <v>0</v>
      </c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8">
        <f t="shared" si="85"/>
        <v>0</v>
      </c>
      <c r="AO446" s="11"/>
      <c r="AP446" s="17">
        <f t="shared" si="86"/>
        <v>0</v>
      </c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4">
        <f t="shared" si="87"/>
        <v>0</v>
      </c>
      <c r="BH446" s="11"/>
      <c r="BI446" s="17">
        <f t="shared" si="88"/>
        <v>0</v>
      </c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</row>
    <row r="447" spans="1:75" x14ac:dyDescent="0.15">
      <c r="A447" s="11">
        <v>454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>
        <v>0</v>
      </c>
      <c r="N447" s="12"/>
      <c r="O447" s="12"/>
      <c r="P447" s="13">
        <f t="shared" si="79"/>
        <v>0</v>
      </c>
      <c r="Q447" s="14">
        <f t="shared" si="80"/>
        <v>1900</v>
      </c>
      <c r="R447" s="14">
        <f t="shared" si="81"/>
        <v>1</v>
      </c>
      <c r="S447" s="14">
        <f t="shared" si="82"/>
        <v>0</v>
      </c>
      <c r="T447" s="11" t="str">
        <f t="shared" si="83"/>
        <v/>
      </c>
      <c r="U447" s="15"/>
      <c r="V447" s="11"/>
      <c r="W447" s="11"/>
      <c r="X447" s="16">
        <v>0</v>
      </c>
      <c r="Y447" s="16">
        <f t="shared" si="84"/>
        <v>0</v>
      </c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8">
        <f t="shared" si="85"/>
        <v>0</v>
      </c>
      <c r="AO447" s="11"/>
      <c r="AP447" s="17">
        <f t="shared" si="86"/>
        <v>0</v>
      </c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4">
        <f t="shared" si="87"/>
        <v>0</v>
      </c>
      <c r="BH447" s="11"/>
      <c r="BI447" s="17">
        <f t="shared" si="88"/>
        <v>0</v>
      </c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</row>
    <row r="448" spans="1:75" x14ac:dyDescent="0.15">
      <c r="A448" s="11">
        <v>455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>
        <v>0</v>
      </c>
      <c r="N448" s="12"/>
      <c r="O448" s="12"/>
      <c r="P448" s="13">
        <f t="shared" si="79"/>
        <v>0</v>
      </c>
      <c r="Q448" s="14">
        <f t="shared" si="80"/>
        <v>1900</v>
      </c>
      <c r="R448" s="14">
        <f t="shared" si="81"/>
        <v>1</v>
      </c>
      <c r="S448" s="14">
        <f t="shared" si="82"/>
        <v>0</v>
      </c>
      <c r="T448" s="11" t="str">
        <f t="shared" si="83"/>
        <v/>
      </c>
      <c r="U448" s="15"/>
      <c r="V448" s="11"/>
      <c r="W448" s="11"/>
      <c r="X448" s="16">
        <v>0</v>
      </c>
      <c r="Y448" s="16">
        <f t="shared" si="84"/>
        <v>0</v>
      </c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8">
        <f t="shared" si="85"/>
        <v>0</v>
      </c>
      <c r="AO448" s="11"/>
      <c r="AP448" s="17">
        <f t="shared" si="86"/>
        <v>0</v>
      </c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4">
        <f t="shared" si="87"/>
        <v>0</v>
      </c>
      <c r="BH448" s="11"/>
      <c r="BI448" s="17">
        <f t="shared" si="88"/>
        <v>0</v>
      </c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</row>
    <row r="449" spans="1:75" x14ac:dyDescent="0.15">
      <c r="A449" s="11">
        <v>456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>
        <v>0</v>
      </c>
      <c r="N449" s="12"/>
      <c r="O449" s="12"/>
      <c r="P449" s="13">
        <f t="shared" si="79"/>
        <v>0</v>
      </c>
      <c r="Q449" s="14">
        <f t="shared" si="80"/>
        <v>1900</v>
      </c>
      <c r="R449" s="14">
        <f t="shared" si="81"/>
        <v>1</v>
      </c>
      <c r="S449" s="14">
        <f t="shared" si="82"/>
        <v>0</v>
      </c>
      <c r="T449" s="11" t="str">
        <f t="shared" si="83"/>
        <v/>
      </c>
      <c r="U449" s="15"/>
      <c r="V449" s="11"/>
      <c r="W449" s="11"/>
      <c r="X449" s="16">
        <v>0</v>
      </c>
      <c r="Y449" s="16">
        <f t="shared" si="84"/>
        <v>0</v>
      </c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8">
        <f t="shared" si="85"/>
        <v>0</v>
      </c>
      <c r="AO449" s="11"/>
      <c r="AP449" s="17">
        <f t="shared" si="86"/>
        <v>0</v>
      </c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4">
        <f t="shared" si="87"/>
        <v>0</v>
      </c>
      <c r="BH449" s="11"/>
      <c r="BI449" s="17">
        <f t="shared" si="88"/>
        <v>0</v>
      </c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</row>
    <row r="450" spans="1:75" x14ac:dyDescent="0.15">
      <c r="A450" s="11">
        <v>457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>
        <v>0</v>
      </c>
      <c r="N450" s="12"/>
      <c r="O450" s="12"/>
      <c r="P450" s="13">
        <f t="shared" si="79"/>
        <v>0</v>
      </c>
      <c r="Q450" s="14">
        <f t="shared" si="80"/>
        <v>1900</v>
      </c>
      <c r="R450" s="14">
        <f t="shared" si="81"/>
        <v>1</v>
      </c>
      <c r="S450" s="14">
        <f t="shared" si="82"/>
        <v>0</v>
      </c>
      <c r="T450" s="11" t="str">
        <f t="shared" si="83"/>
        <v/>
      </c>
      <c r="U450" s="15"/>
      <c r="V450" s="11"/>
      <c r="W450" s="11"/>
      <c r="X450" s="16">
        <v>0</v>
      </c>
      <c r="Y450" s="16">
        <f t="shared" si="84"/>
        <v>0</v>
      </c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8">
        <f t="shared" si="85"/>
        <v>0</v>
      </c>
      <c r="AO450" s="11"/>
      <c r="AP450" s="17">
        <f t="shared" si="86"/>
        <v>0</v>
      </c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4">
        <f t="shared" si="87"/>
        <v>0</v>
      </c>
      <c r="BH450" s="11"/>
      <c r="BI450" s="17">
        <f t="shared" si="88"/>
        <v>0</v>
      </c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</row>
    <row r="451" spans="1:75" x14ac:dyDescent="0.15">
      <c r="A451" s="11">
        <v>458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>
        <v>0</v>
      </c>
      <c r="N451" s="12"/>
      <c r="O451" s="12"/>
      <c r="P451" s="13">
        <f t="shared" si="79"/>
        <v>0</v>
      </c>
      <c r="Q451" s="14">
        <f t="shared" si="80"/>
        <v>1900</v>
      </c>
      <c r="R451" s="14">
        <f t="shared" si="81"/>
        <v>1</v>
      </c>
      <c r="S451" s="14">
        <f t="shared" si="82"/>
        <v>0</v>
      </c>
      <c r="T451" s="11" t="str">
        <f t="shared" si="83"/>
        <v/>
      </c>
      <c r="U451" s="15"/>
      <c r="V451" s="11"/>
      <c r="W451" s="11"/>
      <c r="X451" s="16">
        <v>0</v>
      </c>
      <c r="Y451" s="16">
        <f t="shared" si="84"/>
        <v>0</v>
      </c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8">
        <f t="shared" si="85"/>
        <v>0</v>
      </c>
      <c r="AO451" s="11"/>
      <c r="AP451" s="17">
        <f t="shared" si="86"/>
        <v>0</v>
      </c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4">
        <f t="shared" si="87"/>
        <v>0</v>
      </c>
      <c r="BH451" s="11"/>
      <c r="BI451" s="17">
        <f t="shared" si="88"/>
        <v>0</v>
      </c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</row>
    <row r="452" spans="1:75" x14ac:dyDescent="0.15">
      <c r="A452" s="11">
        <v>459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>
        <v>0</v>
      </c>
      <c r="N452" s="12"/>
      <c r="O452" s="12"/>
      <c r="P452" s="13">
        <f t="shared" si="79"/>
        <v>0</v>
      </c>
      <c r="Q452" s="14">
        <f t="shared" si="80"/>
        <v>1900</v>
      </c>
      <c r="R452" s="14">
        <f t="shared" si="81"/>
        <v>1</v>
      </c>
      <c r="S452" s="14">
        <f t="shared" si="82"/>
        <v>0</v>
      </c>
      <c r="T452" s="11" t="str">
        <f t="shared" si="83"/>
        <v/>
      </c>
      <c r="U452" s="15"/>
      <c r="V452" s="11"/>
      <c r="W452" s="11"/>
      <c r="X452" s="16">
        <v>0</v>
      </c>
      <c r="Y452" s="16">
        <f t="shared" si="84"/>
        <v>0</v>
      </c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8">
        <f t="shared" si="85"/>
        <v>0</v>
      </c>
      <c r="AO452" s="11"/>
      <c r="AP452" s="17">
        <f t="shared" si="86"/>
        <v>0</v>
      </c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4">
        <f t="shared" si="87"/>
        <v>0</v>
      </c>
      <c r="BH452" s="11"/>
      <c r="BI452" s="17">
        <f t="shared" si="88"/>
        <v>0</v>
      </c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</row>
    <row r="453" spans="1:75" x14ac:dyDescent="0.15">
      <c r="A453" s="11">
        <v>460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>
        <v>0</v>
      </c>
      <c r="N453" s="12"/>
      <c r="O453" s="12"/>
      <c r="P453" s="13">
        <f t="shared" si="79"/>
        <v>0</v>
      </c>
      <c r="Q453" s="14">
        <f t="shared" si="80"/>
        <v>1900</v>
      </c>
      <c r="R453" s="14">
        <f t="shared" si="81"/>
        <v>1</v>
      </c>
      <c r="S453" s="14">
        <f t="shared" si="82"/>
        <v>0</v>
      </c>
      <c r="T453" s="11" t="str">
        <f t="shared" si="83"/>
        <v/>
      </c>
      <c r="U453" s="15"/>
      <c r="V453" s="11"/>
      <c r="W453" s="11"/>
      <c r="X453" s="16">
        <v>0</v>
      </c>
      <c r="Y453" s="16">
        <f t="shared" si="84"/>
        <v>0</v>
      </c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8">
        <f t="shared" si="85"/>
        <v>0</v>
      </c>
      <c r="AO453" s="11"/>
      <c r="AP453" s="17">
        <f t="shared" si="86"/>
        <v>0</v>
      </c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4">
        <f t="shared" si="87"/>
        <v>0</v>
      </c>
      <c r="BH453" s="11"/>
      <c r="BI453" s="17">
        <f t="shared" si="88"/>
        <v>0</v>
      </c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</row>
    <row r="454" spans="1:75" x14ac:dyDescent="0.15">
      <c r="A454" s="11">
        <v>461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>
        <v>0</v>
      </c>
      <c r="N454" s="12"/>
      <c r="O454" s="12"/>
      <c r="P454" s="13">
        <f t="shared" si="79"/>
        <v>0</v>
      </c>
      <c r="Q454" s="14">
        <f t="shared" si="80"/>
        <v>1900</v>
      </c>
      <c r="R454" s="14">
        <f t="shared" si="81"/>
        <v>1</v>
      </c>
      <c r="S454" s="14">
        <f t="shared" si="82"/>
        <v>0</v>
      </c>
      <c r="T454" s="11" t="str">
        <f t="shared" si="83"/>
        <v/>
      </c>
      <c r="U454" s="15"/>
      <c r="V454" s="11"/>
      <c r="W454" s="11"/>
      <c r="X454" s="16">
        <v>0</v>
      </c>
      <c r="Y454" s="16">
        <f t="shared" si="84"/>
        <v>0</v>
      </c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8">
        <f t="shared" si="85"/>
        <v>0</v>
      </c>
      <c r="AO454" s="11"/>
      <c r="AP454" s="17">
        <f t="shared" si="86"/>
        <v>0</v>
      </c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4">
        <f t="shared" si="87"/>
        <v>0</v>
      </c>
      <c r="BH454" s="11"/>
      <c r="BI454" s="17">
        <f t="shared" si="88"/>
        <v>0</v>
      </c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</row>
    <row r="455" spans="1:75" x14ac:dyDescent="0.15">
      <c r="A455" s="11">
        <v>462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>
        <v>0</v>
      </c>
      <c r="N455" s="12"/>
      <c r="O455" s="12"/>
      <c r="P455" s="13">
        <f t="shared" si="79"/>
        <v>0</v>
      </c>
      <c r="Q455" s="14">
        <f t="shared" si="80"/>
        <v>1900</v>
      </c>
      <c r="R455" s="14">
        <f t="shared" si="81"/>
        <v>1</v>
      </c>
      <c r="S455" s="14">
        <f t="shared" si="82"/>
        <v>0</v>
      </c>
      <c r="T455" s="11" t="str">
        <f t="shared" si="83"/>
        <v/>
      </c>
      <c r="U455" s="15"/>
      <c r="V455" s="11"/>
      <c r="W455" s="11"/>
      <c r="X455" s="16">
        <v>0</v>
      </c>
      <c r="Y455" s="16">
        <f t="shared" si="84"/>
        <v>0</v>
      </c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8">
        <f t="shared" si="85"/>
        <v>0</v>
      </c>
      <c r="AO455" s="11"/>
      <c r="AP455" s="17">
        <f t="shared" si="86"/>
        <v>0</v>
      </c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4">
        <f t="shared" si="87"/>
        <v>0</v>
      </c>
      <c r="BH455" s="11"/>
      <c r="BI455" s="17">
        <f t="shared" si="88"/>
        <v>0</v>
      </c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</row>
    <row r="456" spans="1:75" x14ac:dyDescent="0.15">
      <c r="A456" s="11">
        <v>463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>
        <v>0</v>
      </c>
      <c r="N456" s="12"/>
      <c r="O456" s="12"/>
      <c r="P456" s="13">
        <f t="shared" si="79"/>
        <v>0</v>
      </c>
      <c r="Q456" s="14">
        <f t="shared" si="80"/>
        <v>1900</v>
      </c>
      <c r="R456" s="14">
        <f t="shared" si="81"/>
        <v>1</v>
      </c>
      <c r="S456" s="14">
        <f t="shared" si="82"/>
        <v>0</v>
      </c>
      <c r="T456" s="11" t="str">
        <f t="shared" si="83"/>
        <v/>
      </c>
      <c r="U456" s="15"/>
      <c r="V456" s="11"/>
      <c r="W456" s="11"/>
      <c r="X456" s="16">
        <v>0</v>
      </c>
      <c r="Y456" s="16">
        <f t="shared" si="84"/>
        <v>0</v>
      </c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8">
        <f t="shared" si="85"/>
        <v>0</v>
      </c>
      <c r="AO456" s="11"/>
      <c r="AP456" s="17">
        <f t="shared" si="86"/>
        <v>0</v>
      </c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4">
        <f t="shared" si="87"/>
        <v>0</v>
      </c>
      <c r="BH456" s="11"/>
      <c r="BI456" s="17">
        <f t="shared" si="88"/>
        <v>0</v>
      </c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</row>
    <row r="457" spans="1:75" x14ac:dyDescent="0.15">
      <c r="A457" s="11">
        <v>464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>
        <v>0</v>
      </c>
      <c r="N457" s="12"/>
      <c r="O457" s="12"/>
      <c r="P457" s="13">
        <f t="shared" si="79"/>
        <v>0</v>
      </c>
      <c r="Q457" s="14">
        <f t="shared" si="80"/>
        <v>1900</v>
      </c>
      <c r="R457" s="14">
        <f t="shared" si="81"/>
        <v>1</v>
      </c>
      <c r="S457" s="14">
        <f t="shared" si="82"/>
        <v>0</v>
      </c>
      <c r="T457" s="11" t="str">
        <f t="shared" si="83"/>
        <v/>
      </c>
      <c r="U457" s="15"/>
      <c r="V457" s="11"/>
      <c r="W457" s="11"/>
      <c r="X457" s="16">
        <v>0</v>
      </c>
      <c r="Y457" s="16">
        <f t="shared" si="84"/>
        <v>0</v>
      </c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8">
        <f t="shared" si="85"/>
        <v>0</v>
      </c>
      <c r="AO457" s="11"/>
      <c r="AP457" s="17">
        <f t="shared" si="86"/>
        <v>0</v>
      </c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4">
        <f t="shared" si="87"/>
        <v>0</v>
      </c>
      <c r="BH457" s="11"/>
      <c r="BI457" s="17">
        <f t="shared" si="88"/>
        <v>0</v>
      </c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</row>
    <row r="458" spans="1:75" x14ac:dyDescent="0.15">
      <c r="A458" s="11">
        <v>465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>
        <v>0</v>
      </c>
      <c r="N458" s="12"/>
      <c r="O458" s="12"/>
      <c r="P458" s="13">
        <f t="shared" si="79"/>
        <v>0</v>
      </c>
      <c r="Q458" s="14">
        <f t="shared" si="80"/>
        <v>1900</v>
      </c>
      <c r="R458" s="14">
        <f t="shared" si="81"/>
        <v>1</v>
      </c>
      <c r="S458" s="14">
        <f t="shared" si="82"/>
        <v>0</v>
      </c>
      <c r="T458" s="11" t="str">
        <f t="shared" si="83"/>
        <v/>
      </c>
      <c r="U458" s="15"/>
      <c r="V458" s="11"/>
      <c r="W458" s="11"/>
      <c r="X458" s="16">
        <v>0</v>
      </c>
      <c r="Y458" s="16">
        <f t="shared" si="84"/>
        <v>0</v>
      </c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8">
        <f t="shared" si="85"/>
        <v>0</v>
      </c>
      <c r="AO458" s="11"/>
      <c r="AP458" s="17">
        <f t="shared" si="86"/>
        <v>0</v>
      </c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4">
        <f t="shared" si="87"/>
        <v>0</v>
      </c>
      <c r="BH458" s="11"/>
      <c r="BI458" s="17">
        <f t="shared" si="88"/>
        <v>0</v>
      </c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</row>
    <row r="459" spans="1:75" x14ac:dyDescent="0.15">
      <c r="A459" s="11">
        <v>466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>
        <v>0</v>
      </c>
      <c r="N459" s="12"/>
      <c r="O459" s="12"/>
      <c r="P459" s="13">
        <f t="shared" si="79"/>
        <v>0</v>
      </c>
      <c r="Q459" s="14">
        <f t="shared" si="80"/>
        <v>1900</v>
      </c>
      <c r="R459" s="14">
        <f t="shared" si="81"/>
        <v>1</v>
      </c>
      <c r="S459" s="14">
        <f t="shared" si="82"/>
        <v>0</v>
      </c>
      <c r="T459" s="11" t="str">
        <f t="shared" si="83"/>
        <v/>
      </c>
      <c r="U459" s="15"/>
      <c r="V459" s="11"/>
      <c r="W459" s="11"/>
      <c r="X459" s="16">
        <v>0</v>
      </c>
      <c r="Y459" s="16">
        <f t="shared" si="84"/>
        <v>0</v>
      </c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8">
        <f t="shared" si="85"/>
        <v>0</v>
      </c>
      <c r="AO459" s="11"/>
      <c r="AP459" s="17">
        <f t="shared" si="86"/>
        <v>0</v>
      </c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4">
        <f t="shared" si="87"/>
        <v>0</v>
      </c>
      <c r="BH459" s="11"/>
      <c r="BI459" s="17">
        <f t="shared" si="88"/>
        <v>0</v>
      </c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</row>
    <row r="460" spans="1:75" x14ac:dyDescent="0.15">
      <c r="A460" s="11">
        <v>467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>
        <v>0</v>
      </c>
      <c r="N460" s="12"/>
      <c r="O460" s="12"/>
      <c r="P460" s="13">
        <f t="shared" si="79"/>
        <v>0</v>
      </c>
      <c r="Q460" s="14">
        <f t="shared" si="80"/>
        <v>1900</v>
      </c>
      <c r="R460" s="14">
        <f t="shared" si="81"/>
        <v>1</v>
      </c>
      <c r="S460" s="14">
        <f t="shared" si="82"/>
        <v>0</v>
      </c>
      <c r="T460" s="11" t="str">
        <f t="shared" si="83"/>
        <v/>
      </c>
      <c r="U460" s="15"/>
      <c r="V460" s="11"/>
      <c r="W460" s="11"/>
      <c r="X460" s="16">
        <v>0</v>
      </c>
      <c r="Y460" s="16">
        <f t="shared" si="84"/>
        <v>0</v>
      </c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8">
        <f t="shared" si="85"/>
        <v>0</v>
      </c>
      <c r="AO460" s="11"/>
      <c r="AP460" s="17">
        <f t="shared" si="86"/>
        <v>0</v>
      </c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4">
        <f t="shared" si="87"/>
        <v>0</v>
      </c>
      <c r="BH460" s="11"/>
      <c r="BI460" s="17">
        <f t="shared" si="88"/>
        <v>0</v>
      </c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</row>
    <row r="461" spans="1:75" x14ac:dyDescent="0.15">
      <c r="A461" s="11">
        <v>468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>
        <v>0</v>
      </c>
      <c r="N461" s="12"/>
      <c r="O461" s="12"/>
      <c r="P461" s="13">
        <f t="shared" si="79"/>
        <v>0</v>
      </c>
      <c r="Q461" s="14">
        <f t="shared" si="80"/>
        <v>1900</v>
      </c>
      <c r="R461" s="14">
        <f t="shared" si="81"/>
        <v>1</v>
      </c>
      <c r="S461" s="14">
        <f t="shared" si="82"/>
        <v>0</v>
      </c>
      <c r="T461" s="11" t="str">
        <f t="shared" si="83"/>
        <v/>
      </c>
      <c r="U461" s="15"/>
      <c r="V461" s="11"/>
      <c r="W461" s="11"/>
      <c r="X461" s="16">
        <v>0</v>
      </c>
      <c r="Y461" s="16">
        <f t="shared" si="84"/>
        <v>0</v>
      </c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8">
        <f t="shared" si="85"/>
        <v>0</v>
      </c>
      <c r="AO461" s="11"/>
      <c r="AP461" s="17">
        <f t="shared" si="86"/>
        <v>0</v>
      </c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4">
        <f t="shared" si="87"/>
        <v>0</v>
      </c>
      <c r="BH461" s="11"/>
      <c r="BI461" s="17">
        <f t="shared" si="88"/>
        <v>0</v>
      </c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</row>
    <row r="462" spans="1:75" x14ac:dyDescent="0.15">
      <c r="A462" s="11">
        <v>469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>
        <v>0</v>
      </c>
      <c r="N462" s="12"/>
      <c r="O462" s="12"/>
      <c r="P462" s="13">
        <f t="shared" si="79"/>
        <v>0</v>
      </c>
      <c r="Q462" s="14">
        <f t="shared" si="80"/>
        <v>1900</v>
      </c>
      <c r="R462" s="14">
        <f t="shared" si="81"/>
        <v>1</v>
      </c>
      <c r="S462" s="14">
        <f t="shared" si="82"/>
        <v>0</v>
      </c>
      <c r="T462" s="11" t="str">
        <f t="shared" si="83"/>
        <v/>
      </c>
      <c r="U462" s="15"/>
      <c r="V462" s="11"/>
      <c r="W462" s="11"/>
      <c r="X462" s="16">
        <v>0</v>
      </c>
      <c r="Y462" s="16">
        <f t="shared" si="84"/>
        <v>0</v>
      </c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8">
        <f t="shared" si="85"/>
        <v>0</v>
      </c>
      <c r="AO462" s="11"/>
      <c r="AP462" s="17">
        <f t="shared" si="86"/>
        <v>0</v>
      </c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4">
        <f t="shared" si="87"/>
        <v>0</v>
      </c>
      <c r="BH462" s="11"/>
      <c r="BI462" s="17">
        <f t="shared" si="88"/>
        <v>0</v>
      </c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</row>
    <row r="463" spans="1:75" x14ac:dyDescent="0.15">
      <c r="A463" s="11">
        <v>470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>
        <v>0</v>
      </c>
      <c r="N463" s="12"/>
      <c r="O463" s="12"/>
      <c r="P463" s="13">
        <f t="shared" si="79"/>
        <v>0</v>
      </c>
      <c r="Q463" s="14">
        <f t="shared" si="80"/>
        <v>1900</v>
      </c>
      <c r="R463" s="14">
        <f t="shared" si="81"/>
        <v>1</v>
      </c>
      <c r="S463" s="14">
        <f t="shared" si="82"/>
        <v>0</v>
      </c>
      <c r="T463" s="11" t="str">
        <f t="shared" si="83"/>
        <v/>
      </c>
      <c r="U463" s="15"/>
      <c r="V463" s="11"/>
      <c r="W463" s="11"/>
      <c r="X463" s="16">
        <v>0</v>
      </c>
      <c r="Y463" s="16">
        <f t="shared" si="84"/>
        <v>0</v>
      </c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8">
        <f t="shared" si="85"/>
        <v>0</v>
      </c>
      <c r="AO463" s="11"/>
      <c r="AP463" s="17">
        <f t="shared" si="86"/>
        <v>0</v>
      </c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4">
        <f t="shared" si="87"/>
        <v>0</v>
      </c>
      <c r="BH463" s="11"/>
      <c r="BI463" s="17">
        <f t="shared" si="88"/>
        <v>0</v>
      </c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</row>
    <row r="464" spans="1:75" x14ac:dyDescent="0.15">
      <c r="A464" s="11">
        <v>471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>
        <v>0</v>
      </c>
      <c r="N464" s="12"/>
      <c r="O464" s="12"/>
      <c r="P464" s="13">
        <f t="shared" si="79"/>
        <v>0</v>
      </c>
      <c r="Q464" s="14">
        <f t="shared" si="80"/>
        <v>1900</v>
      </c>
      <c r="R464" s="14">
        <f t="shared" si="81"/>
        <v>1</v>
      </c>
      <c r="S464" s="14">
        <f t="shared" si="82"/>
        <v>0</v>
      </c>
      <c r="T464" s="11" t="str">
        <f t="shared" si="83"/>
        <v/>
      </c>
      <c r="U464" s="15"/>
      <c r="V464" s="11"/>
      <c r="W464" s="11"/>
      <c r="X464" s="16">
        <v>0</v>
      </c>
      <c r="Y464" s="16">
        <f t="shared" si="84"/>
        <v>0</v>
      </c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8">
        <f t="shared" si="85"/>
        <v>0</v>
      </c>
      <c r="AO464" s="11"/>
      <c r="AP464" s="17">
        <f t="shared" si="86"/>
        <v>0</v>
      </c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4">
        <f t="shared" si="87"/>
        <v>0</v>
      </c>
      <c r="BH464" s="11"/>
      <c r="BI464" s="17">
        <f t="shared" si="88"/>
        <v>0</v>
      </c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</row>
    <row r="465" spans="1:75" x14ac:dyDescent="0.15">
      <c r="A465" s="11">
        <v>472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>
        <v>0</v>
      </c>
      <c r="N465" s="12"/>
      <c r="O465" s="12"/>
      <c r="P465" s="13">
        <f t="shared" si="79"/>
        <v>0</v>
      </c>
      <c r="Q465" s="14">
        <f t="shared" si="80"/>
        <v>1900</v>
      </c>
      <c r="R465" s="14">
        <f t="shared" si="81"/>
        <v>1</v>
      </c>
      <c r="S465" s="14">
        <f t="shared" si="82"/>
        <v>0</v>
      </c>
      <c r="T465" s="11" t="str">
        <f t="shared" si="83"/>
        <v/>
      </c>
      <c r="U465" s="15"/>
      <c r="V465" s="11"/>
      <c r="W465" s="11"/>
      <c r="X465" s="16">
        <v>0</v>
      </c>
      <c r="Y465" s="16">
        <f t="shared" si="84"/>
        <v>0</v>
      </c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8">
        <f t="shared" si="85"/>
        <v>0</v>
      </c>
      <c r="AO465" s="11"/>
      <c r="AP465" s="17">
        <f t="shared" si="86"/>
        <v>0</v>
      </c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4">
        <f t="shared" si="87"/>
        <v>0</v>
      </c>
      <c r="BH465" s="11"/>
      <c r="BI465" s="17">
        <f t="shared" si="88"/>
        <v>0</v>
      </c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</row>
    <row r="466" spans="1:75" x14ac:dyDescent="0.15">
      <c r="A466" s="11">
        <v>473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>
        <v>0</v>
      </c>
      <c r="N466" s="12"/>
      <c r="O466" s="12"/>
      <c r="P466" s="13">
        <f t="shared" si="79"/>
        <v>0</v>
      </c>
      <c r="Q466" s="14">
        <f t="shared" si="80"/>
        <v>1900</v>
      </c>
      <c r="R466" s="14">
        <f t="shared" si="81"/>
        <v>1</v>
      </c>
      <c r="S466" s="14">
        <f t="shared" si="82"/>
        <v>0</v>
      </c>
      <c r="T466" s="11" t="str">
        <f t="shared" si="83"/>
        <v/>
      </c>
      <c r="U466" s="15"/>
      <c r="V466" s="11"/>
      <c r="W466" s="11"/>
      <c r="X466" s="16">
        <v>0</v>
      </c>
      <c r="Y466" s="16">
        <f t="shared" si="84"/>
        <v>0</v>
      </c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8">
        <f t="shared" si="85"/>
        <v>0</v>
      </c>
      <c r="AO466" s="11"/>
      <c r="AP466" s="17">
        <f t="shared" si="86"/>
        <v>0</v>
      </c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4">
        <f t="shared" si="87"/>
        <v>0</v>
      </c>
      <c r="BH466" s="11"/>
      <c r="BI466" s="17">
        <f t="shared" si="88"/>
        <v>0</v>
      </c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</row>
    <row r="467" spans="1:75" x14ac:dyDescent="0.15">
      <c r="A467" s="11">
        <v>474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>
        <v>0</v>
      </c>
      <c r="N467" s="12"/>
      <c r="O467" s="12"/>
      <c r="P467" s="13">
        <f t="shared" si="79"/>
        <v>0</v>
      </c>
      <c r="Q467" s="14">
        <f t="shared" si="80"/>
        <v>1900</v>
      </c>
      <c r="R467" s="14">
        <f t="shared" si="81"/>
        <v>1</v>
      </c>
      <c r="S467" s="14">
        <f t="shared" si="82"/>
        <v>0</v>
      </c>
      <c r="T467" s="11" t="str">
        <f t="shared" si="83"/>
        <v/>
      </c>
      <c r="U467" s="15"/>
      <c r="V467" s="11"/>
      <c r="W467" s="11"/>
      <c r="X467" s="16">
        <v>0</v>
      </c>
      <c r="Y467" s="16">
        <f t="shared" si="84"/>
        <v>0</v>
      </c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8">
        <f t="shared" si="85"/>
        <v>0</v>
      </c>
      <c r="AO467" s="11"/>
      <c r="AP467" s="17">
        <f t="shared" si="86"/>
        <v>0</v>
      </c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4">
        <f t="shared" si="87"/>
        <v>0</v>
      </c>
      <c r="BH467" s="11"/>
      <c r="BI467" s="17">
        <f t="shared" si="88"/>
        <v>0</v>
      </c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</row>
    <row r="468" spans="1:75" x14ac:dyDescent="0.15">
      <c r="A468" s="11">
        <v>475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>
        <v>0</v>
      </c>
      <c r="N468" s="12"/>
      <c r="O468" s="12"/>
      <c r="P468" s="13">
        <f t="shared" si="79"/>
        <v>0</v>
      </c>
      <c r="Q468" s="14">
        <f t="shared" si="80"/>
        <v>1900</v>
      </c>
      <c r="R468" s="14">
        <f t="shared" si="81"/>
        <v>1</v>
      </c>
      <c r="S468" s="14">
        <f t="shared" si="82"/>
        <v>0</v>
      </c>
      <c r="T468" s="11" t="str">
        <f t="shared" si="83"/>
        <v/>
      </c>
      <c r="U468" s="15"/>
      <c r="V468" s="11"/>
      <c r="W468" s="11"/>
      <c r="X468" s="16">
        <v>0</v>
      </c>
      <c r="Y468" s="16">
        <f t="shared" si="84"/>
        <v>0</v>
      </c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8">
        <f t="shared" si="85"/>
        <v>0</v>
      </c>
      <c r="AO468" s="11"/>
      <c r="AP468" s="17">
        <f t="shared" si="86"/>
        <v>0</v>
      </c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4">
        <f t="shared" si="87"/>
        <v>0</v>
      </c>
      <c r="BH468" s="11"/>
      <c r="BI468" s="17">
        <f t="shared" si="88"/>
        <v>0</v>
      </c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</row>
    <row r="469" spans="1:75" x14ac:dyDescent="0.15">
      <c r="A469" s="11">
        <v>476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>
        <v>0</v>
      </c>
      <c r="N469" s="12"/>
      <c r="O469" s="12"/>
      <c r="P469" s="13">
        <f t="shared" si="79"/>
        <v>0</v>
      </c>
      <c r="Q469" s="14">
        <f t="shared" si="80"/>
        <v>1900</v>
      </c>
      <c r="R469" s="14">
        <f t="shared" si="81"/>
        <v>1</v>
      </c>
      <c r="S469" s="14">
        <f t="shared" si="82"/>
        <v>0</v>
      </c>
      <c r="T469" s="11" t="str">
        <f t="shared" si="83"/>
        <v/>
      </c>
      <c r="U469" s="15"/>
      <c r="V469" s="11"/>
      <c r="W469" s="11"/>
      <c r="X469" s="16">
        <v>0</v>
      </c>
      <c r="Y469" s="16">
        <f t="shared" si="84"/>
        <v>0</v>
      </c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8">
        <f t="shared" si="85"/>
        <v>0</v>
      </c>
      <c r="AO469" s="11"/>
      <c r="AP469" s="17">
        <f t="shared" si="86"/>
        <v>0</v>
      </c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4">
        <f t="shared" si="87"/>
        <v>0</v>
      </c>
      <c r="BH469" s="11"/>
      <c r="BI469" s="17">
        <f t="shared" si="88"/>
        <v>0</v>
      </c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</row>
    <row r="470" spans="1:75" x14ac:dyDescent="0.15">
      <c r="A470" s="11">
        <v>477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>
        <v>0</v>
      </c>
      <c r="N470" s="12"/>
      <c r="O470" s="12"/>
      <c r="P470" s="13">
        <f t="shared" si="79"/>
        <v>0</v>
      </c>
      <c r="Q470" s="14">
        <f t="shared" si="80"/>
        <v>1900</v>
      </c>
      <c r="R470" s="14">
        <f t="shared" si="81"/>
        <v>1</v>
      </c>
      <c r="S470" s="14">
        <f t="shared" si="82"/>
        <v>0</v>
      </c>
      <c r="T470" s="11" t="str">
        <f t="shared" si="83"/>
        <v/>
      </c>
      <c r="U470" s="15"/>
      <c r="V470" s="11"/>
      <c r="W470" s="11"/>
      <c r="X470" s="16">
        <v>0</v>
      </c>
      <c r="Y470" s="16">
        <f t="shared" si="84"/>
        <v>0</v>
      </c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8">
        <f t="shared" si="85"/>
        <v>0</v>
      </c>
      <c r="AO470" s="11"/>
      <c r="AP470" s="17">
        <f t="shared" si="86"/>
        <v>0</v>
      </c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4">
        <f t="shared" si="87"/>
        <v>0</v>
      </c>
      <c r="BH470" s="11"/>
      <c r="BI470" s="17">
        <f t="shared" si="88"/>
        <v>0</v>
      </c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</row>
    <row r="471" spans="1:75" x14ac:dyDescent="0.15">
      <c r="A471" s="11">
        <v>478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>
        <v>0</v>
      </c>
      <c r="N471" s="12"/>
      <c r="O471" s="12"/>
      <c r="P471" s="13">
        <f t="shared" si="79"/>
        <v>0</v>
      </c>
      <c r="Q471" s="14">
        <f t="shared" si="80"/>
        <v>1900</v>
      </c>
      <c r="R471" s="14">
        <f t="shared" si="81"/>
        <v>1</v>
      </c>
      <c r="S471" s="14">
        <f t="shared" si="82"/>
        <v>0</v>
      </c>
      <c r="T471" s="11" t="str">
        <f t="shared" si="83"/>
        <v/>
      </c>
      <c r="U471" s="15"/>
      <c r="V471" s="11"/>
      <c r="W471" s="11"/>
      <c r="X471" s="16">
        <v>0</v>
      </c>
      <c r="Y471" s="16">
        <f t="shared" si="84"/>
        <v>0</v>
      </c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8">
        <f t="shared" si="85"/>
        <v>0</v>
      </c>
      <c r="AO471" s="11"/>
      <c r="AP471" s="17">
        <f t="shared" si="86"/>
        <v>0</v>
      </c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4">
        <f t="shared" si="87"/>
        <v>0</v>
      </c>
      <c r="BH471" s="11"/>
      <c r="BI471" s="17">
        <f t="shared" si="88"/>
        <v>0</v>
      </c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</row>
    <row r="472" spans="1:75" x14ac:dyDescent="0.15">
      <c r="A472" s="11">
        <v>479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>
        <v>0</v>
      </c>
      <c r="N472" s="12"/>
      <c r="O472" s="12"/>
      <c r="P472" s="13">
        <f t="shared" si="79"/>
        <v>0</v>
      </c>
      <c r="Q472" s="14">
        <f t="shared" si="80"/>
        <v>1900</v>
      </c>
      <c r="R472" s="14">
        <f t="shared" si="81"/>
        <v>1</v>
      </c>
      <c r="S472" s="14">
        <f t="shared" si="82"/>
        <v>0</v>
      </c>
      <c r="T472" s="11" t="str">
        <f t="shared" si="83"/>
        <v/>
      </c>
      <c r="U472" s="15"/>
      <c r="V472" s="11"/>
      <c r="W472" s="11"/>
      <c r="X472" s="16">
        <v>0</v>
      </c>
      <c r="Y472" s="16">
        <f t="shared" si="84"/>
        <v>0</v>
      </c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8">
        <f t="shared" si="85"/>
        <v>0</v>
      </c>
      <c r="AO472" s="11"/>
      <c r="AP472" s="17">
        <f t="shared" si="86"/>
        <v>0</v>
      </c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4">
        <f t="shared" si="87"/>
        <v>0</v>
      </c>
      <c r="BH472" s="11"/>
      <c r="BI472" s="17">
        <f t="shared" si="88"/>
        <v>0</v>
      </c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</row>
    <row r="473" spans="1:75" x14ac:dyDescent="0.15">
      <c r="A473" s="11">
        <v>480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>
        <v>0</v>
      </c>
      <c r="N473" s="12"/>
      <c r="O473" s="12"/>
      <c r="P473" s="13">
        <f t="shared" si="79"/>
        <v>0</v>
      </c>
      <c r="Q473" s="14">
        <f t="shared" si="80"/>
        <v>1900</v>
      </c>
      <c r="R473" s="14">
        <f t="shared" si="81"/>
        <v>1</v>
      </c>
      <c r="S473" s="14">
        <f t="shared" si="82"/>
        <v>0</v>
      </c>
      <c r="T473" s="11" t="str">
        <f t="shared" si="83"/>
        <v/>
      </c>
      <c r="U473" s="15"/>
      <c r="V473" s="11"/>
      <c r="W473" s="11"/>
      <c r="X473" s="16">
        <v>0</v>
      </c>
      <c r="Y473" s="16">
        <f t="shared" si="84"/>
        <v>0</v>
      </c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8">
        <f t="shared" si="85"/>
        <v>0</v>
      </c>
      <c r="AO473" s="11"/>
      <c r="AP473" s="17">
        <f t="shared" si="86"/>
        <v>0</v>
      </c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4">
        <f t="shared" si="87"/>
        <v>0</v>
      </c>
      <c r="BH473" s="11"/>
      <c r="BI473" s="17">
        <f t="shared" si="88"/>
        <v>0</v>
      </c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</row>
    <row r="474" spans="1:75" x14ac:dyDescent="0.15">
      <c r="A474" s="11">
        <v>481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>
        <v>0</v>
      </c>
      <c r="N474" s="12"/>
      <c r="O474" s="12"/>
      <c r="P474" s="13">
        <f t="shared" si="79"/>
        <v>0</v>
      </c>
      <c r="Q474" s="14">
        <f t="shared" si="80"/>
        <v>1900</v>
      </c>
      <c r="R474" s="14">
        <f t="shared" si="81"/>
        <v>1</v>
      </c>
      <c r="S474" s="14">
        <f t="shared" si="82"/>
        <v>0</v>
      </c>
      <c r="T474" s="11" t="str">
        <f t="shared" si="83"/>
        <v/>
      </c>
      <c r="U474" s="15"/>
      <c r="V474" s="11"/>
      <c r="W474" s="11"/>
      <c r="X474" s="16">
        <v>0</v>
      </c>
      <c r="Y474" s="16">
        <f t="shared" si="84"/>
        <v>0</v>
      </c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8">
        <f t="shared" si="85"/>
        <v>0</v>
      </c>
      <c r="AO474" s="11"/>
      <c r="AP474" s="17">
        <f t="shared" si="86"/>
        <v>0</v>
      </c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4">
        <f t="shared" si="87"/>
        <v>0</v>
      </c>
      <c r="BH474" s="11"/>
      <c r="BI474" s="17">
        <f t="shared" si="88"/>
        <v>0</v>
      </c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</row>
    <row r="475" spans="1:75" x14ac:dyDescent="0.15">
      <c r="A475" s="11">
        <v>482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>
        <v>0</v>
      </c>
      <c r="N475" s="12"/>
      <c r="O475" s="12"/>
      <c r="P475" s="13">
        <f t="shared" si="79"/>
        <v>0</v>
      </c>
      <c r="Q475" s="14">
        <f t="shared" si="80"/>
        <v>1900</v>
      </c>
      <c r="R475" s="14">
        <f t="shared" si="81"/>
        <v>1</v>
      </c>
      <c r="S475" s="14">
        <f t="shared" si="82"/>
        <v>0</v>
      </c>
      <c r="T475" s="11" t="str">
        <f t="shared" si="83"/>
        <v/>
      </c>
      <c r="U475" s="15"/>
      <c r="V475" s="11"/>
      <c r="W475" s="11"/>
      <c r="X475" s="16">
        <v>0</v>
      </c>
      <c r="Y475" s="16">
        <f t="shared" si="84"/>
        <v>0</v>
      </c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8">
        <f t="shared" si="85"/>
        <v>0</v>
      </c>
      <c r="AO475" s="11"/>
      <c r="AP475" s="17">
        <f t="shared" si="86"/>
        <v>0</v>
      </c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4">
        <f t="shared" si="87"/>
        <v>0</v>
      </c>
      <c r="BH475" s="11"/>
      <c r="BI475" s="17">
        <f t="shared" si="88"/>
        <v>0</v>
      </c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</row>
    <row r="476" spans="1:75" x14ac:dyDescent="0.15">
      <c r="A476" s="11">
        <v>483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>
        <v>0</v>
      </c>
      <c r="N476" s="12"/>
      <c r="O476" s="12"/>
      <c r="P476" s="13">
        <f t="shared" si="79"/>
        <v>0</v>
      </c>
      <c r="Q476" s="14">
        <f t="shared" si="80"/>
        <v>1900</v>
      </c>
      <c r="R476" s="14">
        <f t="shared" si="81"/>
        <v>1</v>
      </c>
      <c r="S476" s="14">
        <f t="shared" si="82"/>
        <v>0</v>
      </c>
      <c r="T476" s="11" t="str">
        <f t="shared" si="83"/>
        <v/>
      </c>
      <c r="U476" s="15"/>
      <c r="V476" s="11"/>
      <c r="W476" s="11"/>
      <c r="X476" s="16">
        <v>0</v>
      </c>
      <c r="Y476" s="16">
        <f t="shared" si="84"/>
        <v>0</v>
      </c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8">
        <f t="shared" si="85"/>
        <v>0</v>
      </c>
      <c r="AO476" s="11"/>
      <c r="AP476" s="17">
        <f t="shared" si="86"/>
        <v>0</v>
      </c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4">
        <f t="shared" si="87"/>
        <v>0</v>
      </c>
      <c r="BH476" s="11"/>
      <c r="BI476" s="17">
        <f t="shared" si="88"/>
        <v>0</v>
      </c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</row>
    <row r="477" spans="1:75" x14ac:dyDescent="0.15">
      <c r="A477" s="11">
        <v>484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>
        <v>0</v>
      </c>
      <c r="N477" s="12"/>
      <c r="O477" s="12"/>
      <c r="P477" s="13">
        <f t="shared" si="79"/>
        <v>0</v>
      </c>
      <c r="Q477" s="14">
        <f t="shared" si="80"/>
        <v>1900</v>
      </c>
      <c r="R477" s="14">
        <f t="shared" si="81"/>
        <v>1</v>
      </c>
      <c r="S477" s="14">
        <f t="shared" si="82"/>
        <v>0</v>
      </c>
      <c r="T477" s="11" t="str">
        <f t="shared" si="83"/>
        <v/>
      </c>
      <c r="U477" s="15"/>
      <c r="V477" s="11"/>
      <c r="W477" s="11"/>
      <c r="X477" s="16">
        <v>0</v>
      </c>
      <c r="Y477" s="16">
        <f t="shared" si="84"/>
        <v>0</v>
      </c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8">
        <f t="shared" si="85"/>
        <v>0</v>
      </c>
      <c r="AO477" s="11"/>
      <c r="AP477" s="17">
        <f t="shared" si="86"/>
        <v>0</v>
      </c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4">
        <f t="shared" si="87"/>
        <v>0</v>
      </c>
      <c r="BH477" s="11"/>
      <c r="BI477" s="17">
        <f t="shared" si="88"/>
        <v>0</v>
      </c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</row>
    <row r="478" spans="1:75" x14ac:dyDescent="0.15">
      <c r="A478" s="11">
        <v>485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>
        <v>0</v>
      </c>
      <c r="N478" s="12"/>
      <c r="O478" s="12"/>
      <c r="P478" s="13">
        <f t="shared" si="79"/>
        <v>0</v>
      </c>
      <c r="Q478" s="14">
        <f t="shared" si="80"/>
        <v>1900</v>
      </c>
      <c r="R478" s="14">
        <f t="shared" si="81"/>
        <v>1</v>
      </c>
      <c r="S478" s="14">
        <f t="shared" si="82"/>
        <v>0</v>
      </c>
      <c r="T478" s="11" t="str">
        <f t="shared" si="83"/>
        <v/>
      </c>
      <c r="U478" s="15"/>
      <c r="V478" s="11"/>
      <c r="W478" s="11"/>
      <c r="X478" s="16">
        <v>0</v>
      </c>
      <c r="Y478" s="16">
        <f t="shared" si="84"/>
        <v>0</v>
      </c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8">
        <f t="shared" si="85"/>
        <v>0</v>
      </c>
      <c r="AO478" s="11"/>
      <c r="AP478" s="17">
        <f t="shared" si="86"/>
        <v>0</v>
      </c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4">
        <f t="shared" si="87"/>
        <v>0</v>
      </c>
      <c r="BH478" s="11"/>
      <c r="BI478" s="17">
        <f t="shared" si="88"/>
        <v>0</v>
      </c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</row>
    <row r="479" spans="1:75" x14ac:dyDescent="0.15">
      <c r="A479" s="11">
        <v>486</v>
      </c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>
        <v>0</v>
      </c>
      <c r="N479" s="12"/>
      <c r="O479" s="12"/>
      <c r="P479" s="13">
        <f t="shared" si="79"/>
        <v>0</v>
      </c>
      <c r="Q479" s="14">
        <f t="shared" si="80"/>
        <v>1900</v>
      </c>
      <c r="R479" s="14">
        <f t="shared" si="81"/>
        <v>1</v>
      </c>
      <c r="S479" s="14">
        <f t="shared" si="82"/>
        <v>0</v>
      </c>
      <c r="T479" s="11" t="str">
        <f t="shared" si="83"/>
        <v/>
      </c>
      <c r="U479" s="15"/>
      <c r="V479" s="11"/>
      <c r="W479" s="11"/>
      <c r="X479" s="16">
        <v>0</v>
      </c>
      <c r="Y479" s="16">
        <f t="shared" si="84"/>
        <v>0</v>
      </c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8">
        <f t="shared" si="85"/>
        <v>0</v>
      </c>
      <c r="AO479" s="11"/>
      <c r="AP479" s="17">
        <f t="shared" si="86"/>
        <v>0</v>
      </c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4">
        <f t="shared" si="87"/>
        <v>0</v>
      </c>
      <c r="BH479" s="11"/>
      <c r="BI479" s="17">
        <f t="shared" si="88"/>
        <v>0</v>
      </c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</row>
    <row r="480" spans="1:75" x14ac:dyDescent="0.15">
      <c r="A480" s="11">
        <v>487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>
        <v>0</v>
      </c>
      <c r="N480" s="12"/>
      <c r="O480" s="12"/>
      <c r="P480" s="13">
        <f t="shared" si="79"/>
        <v>0</v>
      </c>
      <c r="Q480" s="14">
        <f t="shared" si="80"/>
        <v>1900</v>
      </c>
      <c r="R480" s="14">
        <f t="shared" si="81"/>
        <v>1</v>
      </c>
      <c r="S480" s="14">
        <f t="shared" si="82"/>
        <v>0</v>
      </c>
      <c r="T480" s="11" t="str">
        <f t="shared" si="83"/>
        <v/>
      </c>
      <c r="U480" s="15"/>
      <c r="V480" s="11"/>
      <c r="W480" s="11"/>
      <c r="X480" s="16">
        <v>0</v>
      </c>
      <c r="Y480" s="16">
        <f t="shared" si="84"/>
        <v>0</v>
      </c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8">
        <f t="shared" si="85"/>
        <v>0</v>
      </c>
      <c r="AO480" s="11"/>
      <c r="AP480" s="17">
        <f t="shared" si="86"/>
        <v>0</v>
      </c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4">
        <f t="shared" si="87"/>
        <v>0</v>
      </c>
      <c r="BH480" s="11"/>
      <c r="BI480" s="17">
        <f t="shared" si="88"/>
        <v>0</v>
      </c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</row>
    <row r="481" spans="1:75" x14ac:dyDescent="0.15">
      <c r="A481" s="11">
        <v>488</v>
      </c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>
        <v>0</v>
      </c>
      <c r="N481" s="12"/>
      <c r="O481" s="12"/>
      <c r="P481" s="13">
        <f t="shared" si="79"/>
        <v>0</v>
      </c>
      <c r="Q481" s="14">
        <f t="shared" si="80"/>
        <v>1900</v>
      </c>
      <c r="R481" s="14">
        <f t="shared" si="81"/>
        <v>1</v>
      </c>
      <c r="S481" s="14">
        <f t="shared" si="82"/>
        <v>0</v>
      </c>
      <c r="T481" s="11" t="str">
        <f t="shared" si="83"/>
        <v/>
      </c>
      <c r="U481" s="15"/>
      <c r="V481" s="11"/>
      <c r="W481" s="11"/>
      <c r="X481" s="16">
        <v>0</v>
      </c>
      <c r="Y481" s="16">
        <f t="shared" si="84"/>
        <v>0</v>
      </c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8">
        <f t="shared" si="85"/>
        <v>0</v>
      </c>
      <c r="AO481" s="11"/>
      <c r="AP481" s="17">
        <f t="shared" si="86"/>
        <v>0</v>
      </c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4">
        <f t="shared" si="87"/>
        <v>0</v>
      </c>
      <c r="BH481" s="11"/>
      <c r="BI481" s="17">
        <f t="shared" si="88"/>
        <v>0</v>
      </c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</row>
    <row r="482" spans="1:75" x14ac:dyDescent="0.15">
      <c r="A482" s="11">
        <v>489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>
        <v>0</v>
      </c>
      <c r="N482" s="12"/>
      <c r="O482" s="12"/>
      <c r="P482" s="13">
        <f t="shared" ref="P482:P489" si="89">IF(O482="",N482,O482)</f>
        <v>0</v>
      </c>
      <c r="Q482" s="14">
        <f t="shared" ref="Q482:Q489" si="90">YEAR(P482)</f>
        <v>1900</v>
      </c>
      <c r="R482" s="14">
        <f t="shared" ref="R482:R489" si="91">MONTH(P482)</f>
        <v>1</v>
      </c>
      <c r="S482" s="14">
        <f t="shared" ref="S482:S489" si="92">DAY(N482)</f>
        <v>0</v>
      </c>
      <c r="T482" s="11" t="str">
        <f t="shared" ref="T482:T489" si="93">IF(Q482=1900,"",IF(R482&lt;4,Q482-1,Q482))</f>
        <v/>
      </c>
      <c r="U482" s="15"/>
      <c r="V482" s="11"/>
      <c r="W482" s="11"/>
      <c r="X482" s="16">
        <v>0</v>
      </c>
      <c r="Y482" s="16">
        <f t="shared" ref="Y482:Y489" si="94">U482-X482</f>
        <v>0</v>
      </c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8">
        <f t="shared" ref="AN482:AN489" si="95">IF(BG482=0,0,IF(BG482=L482,Y482-1,IF(Y482=1,0,ROUND(U482*M482,0))))</f>
        <v>0</v>
      </c>
      <c r="AO482" s="11"/>
      <c r="AP482" s="17">
        <f t="shared" ref="AP482:AP489" si="96">Y482-AN482</f>
        <v>0</v>
      </c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4">
        <f t="shared" ref="BG482:BG489" si="97">IF(T482="",0,$O$1-T482)</f>
        <v>0</v>
      </c>
      <c r="BH482" s="11"/>
      <c r="BI482" s="17">
        <f t="shared" ref="BI482:BI489" si="98">U482-AP482</f>
        <v>0</v>
      </c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</row>
    <row r="483" spans="1:75" x14ac:dyDescent="0.15">
      <c r="A483" s="11">
        <v>490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>
        <v>0</v>
      </c>
      <c r="N483" s="12"/>
      <c r="O483" s="12"/>
      <c r="P483" s="13">
        <f t="shared" si="89"/>
        <v>0</v>
      </c>
      <c r="Q483" s="14">
        <f t="shared" si="90"/>
        <v>1900</v>
      </c>
      <c r="R483" s="14">
        <f t="shared" si="91"/>
        <v>1</v>
      </c>
      <c r="S483" s="14">
        <f t="shared" si="92"/>
        <v>0</v>
      </c>
      <c r="T483" s="11" t="str">
        <f t="shared" si="93"/>
        <v/>
      </c>
      <c r="U483" s="15"/>
      <c r="V483" s="11"/>
      <c r="W483" s="11"/>
      <c r="X483" s="16">
        <v>0</v>
      </c>
      <c r="Y483" s="16">
        <f t="shared" si="94"/>
        <v>0</v>
      </c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8">
        <f t="shared" si="95"/>
        <v>0</v>
      </c>
      <c r="AO483" s="11"/>
      <c r="AP483" s="17">
        <f t="shared" si="96"/>
        <v>0</v>
      </c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4">
        <f t="shared" si="97"/>
        <v>0</v>
      </c>
      <c r="BH483" s="11"/>
      <c r="BI483" s="17">
        <f t="shared" si="98"/>
        <v>0</v>
      </c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</row>
    <row r="484" spans="1:75" x14ac:dyDescent="0.15">
      <c r="A484" s="11">
        <v>491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>
        <v>0</v>
      </c>
      <c r="N484" s="12"/>
      <c r="O484" s="12"/>
      <c r="P484" s="13">
        <f t="shared" si="89"/>
        <v>0</v>
      </c>
      <c r="Q484" s="14">
        <f t="shared" si="90"/>
        <v>1900</v>
      </c>
      <c r="R484" s="14">
        <f t="shared" si="91"/>
        <v>1</v>
      </c>
      <c r="S484" s="14">
        <f t="shared" si="92"/>
        <v>0</v>
      </c>
      <c r="T484" s="11" t="str">
        <f t="shared" si="93"/>
        <v/>
      </c>
      <c r="U484" s="15"/>
      <c r="V484" s="11"/>
      <c r="W484" s="11"/>
      <c r="X484" s="16">
        <v>0</v>
      </c>
      <c r="Y484" s="16">
        <f t="shared" si="94"/>
        <v>0</v>
      </c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8">
        <f t="shared" si="95"/>
        <v>0</v>
      </c>
      <c r="AO484" s="11"/>
      <c r="AP484" s="17">
        <f t="shared" si="96"/>
        <v>0</v>
      </c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4">
        <f t="shared" si="97"/>
        <v>0</v>
      </c>
      <c r="BH484" s="11"/>
      <c r="BI484" s="17">
        <f t="shared" si="98"/>
        <v>0</v>
      </c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</row>
    <row r="485" spans="1:75" x14ac:dyDescent="0.15">
      <c r="A485" s="11">
        <v>492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>
        <v>0</v>
      </c>
      <c r="N485" s="12"/>
      <c r="O485" s="12"/>
      <c r="P485" s="13">
        <f t="shared" si="89"/>
        <v>0</v>
      </c>
      <c r="Q485" s="14">
        <f t="shared" si="90"/>
        <v>1900</v>
      </c>
      <c r="R485" s="14">
        <f t="shared" si="91"/>
        <v>1</v>
      </c>
      <c r="S485" s="14">
        <f t="shared" si="92"/>
        <v>0</v>
      </c>
      <c r="T485" s="11" t="str">
        <f t="shared" si="93"/>
        <v/>
      </c>
      <c r="U485" s="15"/>
      <c r="V485" s="11"/>
      <c r="W485" s="11"/>
      <c r="X485" s="16">
        <v>0</v>
      </c>
      <c r="Y485" s="16">
        <f t="shared" si="94"/>
        <v>0</v>
      </c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8">
        <f t="shared" si="95"/>
        <v>0</v>
      </c>
      <c r="AO485" s="11"/>
      <c r="AP485" s="17">
        <f t="shared" si="96"/>
        <v>0</v>
      </c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4">
        <f t="shared" si="97"/>
        <v>0</v>
      </c>
      <c r="BH485" s="11"/>
      <c r="BI485" s="17">
        <f t="shared" si="98"/>
        <v>0</v>
      </c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</row>
    <row r="486" spans="1:75" x14ac:dyDescent="0.15">
      <c r="A486" s="11">
        <v>493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>
        <v>0</v>
      </c>
      <c r="N486" s="12"/>
      <c r="O486" s="12"/>
      <c r="P486" s="13">
        <f t="shared" si="89"/>
        <v>0</v>
      </c>
      <c r="Q486" s="14">
        <f t="shared" si="90"/>
        <v>1900</v>
      </c>
      <c r="R486" s="14">
        <f t="shared" si="91"/>
        <v>1</v>
      </c>
      <c r="S486" s="14">
        <f t="shared" si="92"/>
        <v>0</v>
      </c>
      <c r="T486" s="11" t="str">
        <f t="shared" si="93"/>
        <v/>
      </c>
      <c r="U486" s="15"/>
      <c r="V486" s="11"/>
      <c r="W486" s="11"/>
      <c r="X486" s="16">
        <v>0</v>
      </c>
      <c r="Y486" s="16">
        <f t="shared" si="94"/>
        <v>0</v>
      </c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8">
        <f t="shared" si="95"/>
        <v>0</v>
      </c>
      <c r="AO486" s="11"/>
      <c r="AP486" s="17">
        <f t="shared" si="96"/>
        <v>0</v>
      </c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4">
        <f t="shared" si="97"/>
        <v>0</v>
      </c>
      <c r="BH486" s="11"/>
      <c r="BI486" s="17">
        <f t="shared" si="98"/>
        <v>0</v>
      </c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</row>
    <row r="487" spans="1:75" x14ac:dyDescent="0.15">
      <c r="A487" s="11">
        <v>494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>
        <v>0</v>
      </c>
      <c r="N487" s="12"/>
      <c r="O487" s="12"/>
      <c r="P487" s="13">
        <f t="shared" si="89"/>
        <v>0</v>
      </c>
      <c r="Q487" s="14">
        <f t="shared" si="90"/>
        <v>1900</v>
      </c>
      <c r="R487" s="14">
        <f t="shared" si="91"/>
        <v>1</v>
      </c>
      <c r="S487" s="14">
        <f t="shared" si="92"/>
        <v>0</v>
      </c>
      <c r="T487" s="11" t="str">
        <f t="shared" si="93"/>
        <v/>
      </c>
      <c r="U487" s="15"/>
      <c r="V487" s="11"/>
      <c r="W487" s="11"/>
      <c r="X487" s="16">
        <v>0</v>
      </c>
      <c r="Y487" s="16">
        <f t="shared" si="94"/>
        <v>0</v>
      </c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8">
        <f t="shared" si="95"/>
        <v>0</v>
      </c>
      <c r="AO487" s="11"/>
      <c r="AP487" s="17">
        <f t="shared" si="96"/>
        <v>0</v>
      </c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4">
        <f t="shared" si="97"/>
        <v>0</v>
      </c>
      <c r="BH487" s="11"/>
      <c r="BI487" s="17">
        <f t="shared" si="98"/>
        <v>0</v>
      </c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</row>
    <row r="488" spans="1:75" x14ac:dyDescent="0.15">
      <c r="A488" s="11">
        <v>495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>
        <v>0</v>
      </c>
      <c r="N488" s="12"/>
      <c r="O488" s="12"/>
      <c r="P488" s="13">
        <f t="shared" si="89"/>
        <v>0</v>
      </c>
      <c r="Q488" s="14">
        <f t="shared" si="90"/>
        <v>1900</v>
      </c>
      <c r="R488" s="14">
        <f t="shared" si="91"/>
        <v>1</v>
      </c>
      <c r="S488" s="14">
        <f t="shared" si="92"/>
        <v>0</v>
      </c>
      <c r="T488" s="11" t="str">
        <f t="shared" si="93"/>
        <v/>
      </c>
      <c r="U488" s="15"/>
      <c r="V488" s="11"/>
      <c r="W488" s="11"/>
      <c r="X488" s="16">
        <v>0</v>
      </c>
      <c r="Y488" s="16">
        <f t="shared" si="94"/>
        <v>0</v>
      </c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8">
        <f t="shared" si="95"/>
        <v>0</v>
      </c>
      <c r="AO488" s="11"/>
      <c r="AP488" s="17">
        <f t="shared" si="96"/>
        <v>0</v>
      </c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4">
        <f t="shared" si="97"/>
        <v>0</v>
      </c>
      <c r="BH488" s="11"/>
      <c r="BI488" s="17">
        <f t="shared" si="98"/>
        <v>0</v>
      </c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</row>
    <row r="489" spans="1:75" x14ac:dyDescent="0.15">
      <c r="A489" s="11">
        <v>496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>
        <v>0</v>
      </c>
      <c r="N489" s="12"/>
      <c r="O489" s="12"/>
      <c r="P489" s="13">
        <f t="shared" si="89"/>
        <v>0</v>
      </c>
      <c r="Q489" s="14">
        <f t="shared" si="90"/>
        <v>1900</v>
      </c>
      <c r="R489" s="14">
        <f t="shared" si="91"/>
        <v>1</v>
      </c>
      <c r="S489" s="14">
        <f t="shared" si="92"/>
        <v>0</v>
      </c>
      <c r="T489" s="11" t="str">
        <f t="shared" si="93"/>
        <v/>
      </c>
      <c r="U489" s="15"/>
      <c r="V489" s="11"/>
      <c r="W489" s="11"/>
      <c r="X489" s="16">
        <v>0</v>
      </c>
      <c r="Y489" s="16">
        <f t="shared" si="94"/>
        <v>0</v>
      </c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8">
        <f t="shared" si="95"/>
        <v>0</v>
      </c>
      <c r="AO489" s="11"/>
      <c r="AP489" s="17">
        <f t="shared" si="96"/>
        <v>0</v>
      </c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4">
        <f t="shared" si="97"/>
        <v>0</v>
      </c>
      <c r="BH489" s="11"/>
      <c r="BI489" s="17">
        <f t="shared" si="98"/>
        <v>0</v>
      </c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</row>
    <row r="491" spans="1:75" x14ac:dyDescent="0.15">
      <c r="A491" s="1" t="s">
        <v>153</v>
      </c>
    </row>
  </sheetData>
  <autoFilter ref="A3:BW489">
    <filterColumn colId="16" showButton="0"/>
    <filterColumn colId="17" showButton="0"/>
    <filterColumn colId="27" showButton="0"/>
    <filterColumn colId="28" showButton="0"/>
    <filterColumn colId="29" showButton="0"/>
    <filterColumn colId="30" showButton="0"/>
    <filterColumn colId="31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3" showButton="0"/>
    <filterColumn colId="44" showButton="0"/>
    <filterColumn colId="45" showButton="0"/>
    <filterColumn colId="54" showButton="0"/>
  </autoFilter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193"/>
  <sheetViews>
    <sheetView zoomScale="75" zoomScaleNormal="75" workbookViewId="0">
      <pane xSplit="10" ySplit="4" topLeftCell="K5" activePane="bottomRight" state="frozen"/>
      <selection pane="topRight" activeCell="J1" sqref="J1"/>
      <selection pane="bottomLeft" activeCell="A5" sqref="A5"/>
      <selection pane="bottomRight" activeCell="H2" sqref="H1:I1048576"/>
    </sheetView>
  </sheetViews>
  <sheetFormatPr defaultRowHeight="18.75" outlineLevelCol="1" x14ac:dyDescent="0.4"/>
  <cols>
    <col min="1" max="1" width="5.25" style="59" bestFit="1" customWidth="1"/>
    <col min="2" max="2" width="57.5" style="59" bestFit="1" customWidth="1"/>
    <col min="3" max="3" width="5.25" style="59" hidden="1" customWidth="1"/>
    <col min="4" max="4" width="30.375" style="59" customWidth="1"/>
    <col min="5" max="5" width="11.625" style="59" hidden="1" customWidth="1"/>
    <col min="6" max="6" width="10.25" style="59" hidden="1" customWidth="1"/>
    <col min="7" max="7" width="13.25" style="59" hidden="1" customWidth="1"/>
    <col min="8" max="9" width="10" style="91" hidden="1" customWidth="1"/>
    <col min="10" max="10" width="44.125" style="59" hidden="1" customWidth="1"/>
    <col min="11" max="11" width="10.125" style="59" hidden="1" customWidth="1"/>
    <col min="12" max="12" width="26.75" style="59" hidden="1" customWidth="1"/>
    <col min="13" max="14" width="9" style="59" hidden="1" customWidth="1"/>
    <col min="15" max="15" width="12.125" style="60" customWidth="1"/>
    <col min="16" max="16" width="8.75" style="61" bestFit="1" customWidth="1" outlineLevel="1"/>
    <col min="17" max="17" width="12" style="60" hidden="1" customWidth="1"/>
    <col min="18" max="18" width="11.625" style="60" hidden="1" customWidth="1"/>
    <col min="19" max="19" width="10.5" style="59" hidden="1" customWidth="1"/>
    <col min="20" max="22" width="9.5" style="59" hidden="1" customWidth="1"/>
    <col min="23" max="23" width="13.25" style="80" bestFit="1" customWidth="1"/>
    <col min="24" max="24" width="9" style="81" hidden="1" customWidth="1"/>
    <col min="25" max="25" width="13" style="59" hidden="1" customWidth="1"/>
    <col min="26" max="26" width="16.875" style="59" hidden="1" customWidth="1"/>
    <col min="27" max="27" width="19.5" style="59" hidden="1" customWidth="1"/>
    <col min="28" max="28" width="13" style="59" hidden="1" customWidth="1" outlineLevel="1"/>
    <col min="29" max="30" width="11" style="59" hidden="1" customWidth="1" outlineLevel="1"/>
    <col min="31" max="31" width="15.125" style="59" hidden="1" customWidth="1" outlineLevel="1"/>
    <col min="32" max="32" width="17.125" style="59" hidden="1" customWidth="1" outlineLevel="1"/>
    <col min="33" max="33" width="13" style="59" hidden="1" customWidth="1" outlineLevel="1"/>
    <col min="34" max="34" width="9" style="59" hidden="1" customWidth="1" outlineLevel="1"/>
    <col min="35" max="36" width="11" style="59" hidden="1" customWidth="1" outlineLevel="1"/>
    <col min="37" max="37" width="9" style="59" hidden="1" customWidth="1" outlineLevel="1"/>
    <col min="38" max="38" width="15.125" style="59" hidden="1" customWidth="1" outlineLevel="1"/>
    <col min="39" max="39" width="17.125" style="59" hidden="1" customWidth="1" outlineLevel="1"/>
    <col min="40" max="40" width="13" style="59" hidden="1" customWidth="1" outlineLevel="1"/>
    <col min="41" max="41" width="14.125" style="59" hidden="1" customWidth="1" outlineLevel="1"/>
    <col min="42" max="42" width="11" style="59" hidden="1" customWidth="1"/>
    <col min="43" max="43" width="11.75" style="59" bestFit="1" customWidth="1"/>
    <col min="44" max="44" width="13.25" style="59" bestFit="1" customWidth="1"/>
    <col min="45" max="45" width="9" style="59" hidden="1" customWidth="1" outlineLevel="1"/>
    <col min="46" max="46" width="15.625" style="59" hidden="1" customWidth="1" outlineLevel="1"/>
    <col min="47" max="47" width="19.75" style="59" hidden="1" customWidth="1" outlineLevel="1"/>
    <col min="48" max="48" width="9.125" style="59" hidden="1" customWidth="1" outlineLevel="1"/>
    <col min="49" max="49" width="9.5" style="59" hidden="1" customWidth="1" outlineLevel="1"/>
    <col min="50" max="50" width="7.5" style="59" hidden="1" customWidth="1" outlineLevel="1"/>
    <col min="51" max="51" width="23.75" style="59" hidden="1" customWidth="1" outlineLevel="1"/>
    <col min="52" max="52" width="15.125" style="59" hidden="1" customWidth="1" outlineLevel="1"/>
    <col min="53" max="54" width="13" style="59" hidden="1" customWidth="1" outlineLevel="1"/>
    <col min="55" max="55" width="7.125" style="59" hidden="1" customWidth="1" outlineLevel="1"/>
    <col min="56" max="56" width="15.125" style="59" hidden="1" customWidth="1" outlineLevel="1"/>
    <col min="57" max="57" width="8.625" style="61" hidden="1" customWidth="1" outlineLevel="1"/>
    <col min="58" max="58" width="11.75" style="59" hidden="1" customWidth="1" outlineLevel="1"/>
    <col min="59" max="59" width="10.75" style="59" hidden="1" customWidth="1" outlineLevel="1"/>
    <col min="60" max="60" width="7.25" style="59" hidden="1" customWidth="1" outlineLevel="1"/>
    <col min="61" max="61" width="0" style="59" hidden="1" customWidth="1"/>
    <col min="62" max="62" width="11" style="59" hidden="1" customWidth="1"/>
    <col min="63" max="63" width="15.125" style="59" hidden="1" customWidth="1"/>
    <col min="64" max="64" width="20.5" style="59" hidden="1" customWidth="1"/>
    <col min="65" max="67" width="0" style="59" hidden="1" customWidth="1"/>
    <col min="68" max="68" width="11.125" style="59" hidden="1" customWidth="1"/>
    <col min="69" max="69" width="11" style="59" hidden="1" customWidth="1"/>
    <col min="70" max="70" width="0" style="59" hidden="1" customWidth="1"/>
    <col min="71" max="71" width="7.125" style="59" hidden="1" customWidth="1"/>
    <col min="72" max="72" width="0" style="59" hidden="1" customWidth="1"/>
    <col min="73" max="73" width="7.125" style="59" hidden="1" customWidth="1"/>
    <col min="74" max="76" width="0" style="59" hidden="1" customWidth="1"/>
    <col min="77" max="77" width="12.5" style="59" hidden="1" customWidth="1"/>
    <col min="78" max="258" width="9" style="59"/>
    <col min="259" max="260" width="5.25" style="59" bestFit="1" customWidth="1"/>
    <col min="261" max="261" width="30.375" style="59" customWidth="1"/>
    <col min="262" max="262" width="11.625" style="59" customWidth="1"/>
    <col min="263" max="263" width="10.25" style="59" bestFit="1" customWidth="1"/>
    <col min="264" max="264" width="13.25" style="59" bestFit="1" customWidth="1"/>
    <col min="265" max="266" width="10" style="59" bestFit="1" customWidth="1"/>
    <col min="267" max="267" width="44.125" style="59" bestFit="1" customWidth="1"/>
    <col min="268" max="268" width="10.125" style="59" bestFit="1" customWidth="1"/>
    <col min="269" max="269" width="26.75" style="59" bestFit="1" customWidth="1"/>
    <col min="270" max="271" width="9" style="59"/>
    <col min="272" max="272" width="12.125" style="59" bestFit="1" customWidth="1"/>
    <col min="273" max="273" width="12" style="59" customWidth="1"/>
    <col min="274" max="274" width="11.625" style="59" customWidth="1"/>
    <col min="275" max="275" width="10.5" style="59" bestFit="1" customWidth="1"/>
    <col min="276" max="278" width="9.5" style="59" customWidth="1"/>
    <col min="279" max="279" width="12.875" style="59" bestFit="1" customWidth="1"/>
    <col min="280" max="280" width="9" style="59"/>
    <col min="281" max="281" width="13" style="59" bestFit="1" customWidth="1"/>
    <col min="282" max="282" width="16.875" style="59" customWidth="1"/>
    <col min="283" max="283" width="19.5" style="59" customWidth="1"/>
    <col min="284" max="284" width="13" style="59" customWidth="1"/>
    <col min="285" max="286" width="11" style="59" customWidth="1"/>
    <col min="287" max="287" width="15.125" style="59" customWidth="1"/>
    <col min="288" max="288" width="17.125" style="59" customWidth="1"/>
    <col min="289" max="289" width="13" style="59" customWidth="1"/>
    <col min="290" max="290" width="9" style="59"/>
    <col min="291" max="292" width="11" style="59" customWidth="1"/>
    <col min="293" max="293" width="9" style="59"/>
    <col min="294" max="294" width="15.125" style="59" customWidth="1"/>
    <col min="295" max="295" width="17.125" style="59" customWidth="1"/>
    <col min="296" max="296" width="13" style="59" customWidth="1"/>
    <col min="297" max="297" width="14.125" style="59" customWidth="1"/>
    <col min="298" max="299" width="11" style="59" bestFit="1" customWidth="1"/>
    <col min="300" max="300" width="15.125" style="59" bestFit="1" customWidth="1"/>
    <col min="301" max="301" width="9" style="59"/>
    <col min="302" max="302" width="15.625" style="59" customWidth="1"/>
    <col min="303" max="303" width="19.75" style="59" customWidth="1"/>
    <col min="304" max="304" width="9.125" style="59" customWidth="1"/>
    <col min="305" max="305" width="9.5" style="59" customWidth="1"/>
    <col min="306" max="306" width="7.5" style="59" customWidth="1"/>
    <col min="307" max="307" width="23.75" style="59" customWidth="1"/>
    <col min="308" max="308" width="15.125" style="59" customWidth="1"/>
    <col min="309" max="310" width="13" style="59" customWidth="1"/>
    <col min="311" max="311" width="7.125" style="59" customWidth="1"/>
    <col min="312" max="312" width="15.125" style="59" customWidth="1"/>
    <col min="313" max="313" width="8.625" style="59" customWidth="1"/>
    <col min="314" max="314" width="11.75" style="59" customWidth="1"/>
    <col min="315" max="315" width="10.75" style="59" customWidth="1"/>
    <col min="316" max="316" width="7.25" style="59" customWidth="1"/>
    <col min="317" max="317" width="9" style="59"/>
    <col min="318" max="318" width="11" style="59" bestFit="1" customWidth="1"/>
    <col min="319" max="319" width="15.125" style="59" customWidth="1"/>
    <col min="320" max="320" width="20.5" style="59" bestFit="1" customWidth="1"/>
    <col min="321" max="323" width="9" style="59"/>
    <col min="324" max="324" width="11.125" style="59" bestFit="1" customWidth="1"/>
    <col min="325" max="325" width="11" style="59" bestFit="1" customWidth="1"/>
    <col min="326" max="326" width="9" style="59"/>
    <col min="327" max="327" width="7.125" style="59" bestFit="1" customWidth="1"/>
    <col min="328" max="328" width="9" style="59"/>
    <col min="329" max="329" width="7.125" style="59" bestFit="1" customWidth="1"/>
    <col min="330" max="332" width="9" style="59"/>
    <col min="333" max="333" width="12.5" style="59" customWidth="1"/>
    <col min="334" max="514" width="9" style="59"/>
    <col min="515" max="516" width="5.25" style="59" bestFit="1" customWidth="1"/>
    <col min="517" max="517" width="30.375" style="59" customWidth="1"/>
    <col min="518" max="518" width="11.625" style="59" customWidth="1"/>
    <col min="519" max="519" width="10.25" style="59" bestFit="1" customWidth="1"/>
    <col min="520" max="520" width="13.25" style="59" bestFit="1" customWidth="1"/>
    <col min="521" max="522" width="10" style="59" bestFit="1" customWidth="1"/>
    <col min="523" max="523" width="44.125" style="59" bestFit="1" customWidth="1"/>
    <col min="524" max="524" width="10.125" style="59" bestFit="1" customWidth="1"/>
    <col min="525" max="525" width="26.75" style="59" bestFit="1" customWidth="1"/>
    <col min="526" max="527" width="9" style="59"/>
    <col min="528" max="528" width="12.125" style="59" bestFit="1" customWidth="1"/>
    <col min="529" max="529" width="12" style="59" customWidth="1"/>
    <col min="530" max="530" width="11.625" style="59" customWidth="1"/>
    <col min="531" max="531" width="10.5" style="59" bestFit="1" customWidth="1"/>
    <col min="532" max="534" width="9.5" style="59" customWidth="1"/>
    <col min="535" max="535" width="12.875" style="59" bestFit="1" customWidth="1"/>
    <col min="536" max="536" width="9" style="59"/>
    <col min="537" max="537" width="13" style="59" bestFit="1" customWidth="1"/>
    <col min="538" max="538" width="16.875" style="59" customWidth="1"/>
    <col min="539" max="539" width="19.5" style="59" customWidth="1"/>
    <col min="540" max="540" width="13" style="59" customWidth="1"/>
    <col min="541" max="542" width="11" style="59" customWidth="1"/>
    <col min="543" max="543" width="15.125" style="59" customWidth="1"/>
    <col min="544" max="544" width="17.125" style="59" customWidth="1"/>
    <col min="545" max="545" width="13" style="59" customWidth="1"/>
    <col min="546" max="546" width="9" style="59"/>
    <col min="547" max="548" width="11" style="59" customWidth="1"/>
    <col min="549" max="549" width="9" style="59"/>
    <col min="550" max="550" width="15.125" style="59" customWidth="1"/>
    <col min="551" max="551" width="17.125" style="59" customWidth="1"/>
    <col min="552" max="552" width="13" style="59" customWidth="1"/>
    <col min="553" max="553" width="14.125" style="59" customWidth="1"/>
    <col min="554" max="555" width="11" style="59" bestFit="1" customWidth="1"/>
    <col min="556" max="556" width="15.125" style="59" bestFit="1" customWidth="1"/>
    <col min="557" max="557" width="9" style="59"/>
    <col min="558" max="558" width="15.625" style="59" customWidth="1"/>
    <col min="559" max="559" width="19.75" style="59" customWidth="1"/>
    <col min="560" max="560" width="9.125" style="59" customWidth="1"/>
    <col min="561" max="561" width="9.5" style="59" customWidth="1"/>
    <col min="562" max="562" width="7.5" style="59" customWidth="1"/>
    <col min="563" max="563" width="23.75" style="59" customWidth="1"/>
    <col min="564" max="564" width="15.125" style="59" customWidth="1"/>
    <col min="565" max="566" width="13" style="59" customWidth="1"/>
    <col min="567" max="567" width="7.125" style="59" customWidth="1"/>
    <col min="568" max="568" width="15.125" style="59" customWidth="1"/>
    <col min="569" max="569" width="8.625" style="59" customWidth="1"/>
    <col min="570" max="570" width="11.75" style="59" customWidth="1"/>
    <col min="571" max="571" width="10.75" style="59" customWidth="1"/>
    <col min="572" max="572" width="7.25" style="59" customWidth="1"/>
    <col min="573" max="573" width="9" style="59"/>
    <col min="574" max="574" width="11" style="59" bestFit="1" customWidth="1"/>
    <col min="575" max="575" width="15.125" style="59" customWidth="1"/>
    <col min="576" max="576" width="20.5" style="59" bestFit="1" customWidth="1"/>
    <col min="577" max="579" width="9" style="59"/>
    <col min="580" max="580" width="11.125" style="59" bestFit="1" customWidth="1"/>
    <col min="581" max="581" width="11" style="59" bestFit="1" customWidth="1"/>
    <col min="582" max="582" width="9" style="59"/>
    <col min="583" max="583" width="7.125" style="59" bestFit="1" customWidth="1"/>
    <col min="584" max="584" width="9" style="59"/>
    <col min="585" max="585" width="7.125" style="59" bestFit="1" customWidth="1"/>
    <col min="586" max="588" width="9" style="59"/>
    <col min="589" max="589" width="12.5" style="59" customWidth="1"/>
    <col min="590" max="770" width="9" style="59"/>
    <col min="771" max="772" width="5.25" style="59" bestFit="1" customWidth="1"/>
    <col min="773" max="773" width="30.375" style="59" customWidth="1"/>
    <col min="774" max="774" width="11.625" style="59" customWidth="1"/>
    <col min="775" max="775" width="10.25" style="59" bestFit="1" customWidth="1"/>
    <col min="776" max="776" width="13.25" style="59" bestFit="1" customWidth="1"/>
    <col min="777" max="778" width="10" style="59" bestFit="1" customWidth="1"/>
    <col min="779" max="779" width="44.125" style="59" bestFit="1" customWidth="1"/>
    <col min="780" max="780" width="10.125" style="59" bestFit="1" customWidth="1"/>
    <col min="781" max="781" width="26.75" style="59" bestFit="1" customWidth="1"/>
    <col min="782" max="783" width="9" style="59"/>
    <col min="784" max="784" width="12.125" style="59" bestFit="1" customWidth="1"/>
    <col min="785" max="785" width="12" style="59" customWidth="1"/>
    <col min="786" max="786" width="11.625" style="59" customWidth="1"/>
    <col min="787" max="787" width="10.5" style="59" bestFit="1" customWidth="1"/>
    <col min="788" max="790" width="9.5" style="59" customWidth="1"/>
    <col min="791" max="791" width="12.875" style="59" bestFit="1" customWidth="1"/>
    <col min="792" max="792" width="9" style="59"/>
    <col min="793" max="793" width="13" style="59" bestFit="1" customWidth="1"/>
    <col min="794" max="794" width="16.875" style="59" customWidth="1"/>
    <col min="795" max="795" width="19.5" style="59" customWidth="1"/>
    <col min="796" max="796" width="13" style="59" customWidth="1"/>
    <col min="797" max="798" width="11" style="59" customWidth="1"/>
    <col min="799" max="799" width="15.125" style="59" customWidth="1"/>
    <col min="800" max="800" width="17.125" style="59" customWidth="1"/>
    <col min="801" max="801" width="13" style="59" customWidth="1"/>
    <col min="802" max="802" width="9" style="59"/>
    <col min="803" max="804" width="11" style="59" customWidth="1"/>
    <col min="805" max="805" width="9" style="59"/>
    <col min="806" max="806" width="15.125" style="59" customWidth="1"/>
    <col min="807" max="807" width="17.125" style="59" customWidth="1"/>
    <col min="808" max="808" width="13" style="59" customWidth="1"/>
    <col min="809" max="809" width="14.125" style="59" customWidth="1"/>
    <col min="810" max="811" width="11" style="59" bestFit="1" customWidth="1"/>
    <col min="812" max="812" width="15.125" style="59" bestFit="1" customWidth="1"/>
    <col min="813" max="813" width="9" style="59"/>
    <col min="814" max="814" width="15.625" style="59" customWidth="1"/>
    <col min="815" max="815" width="19.75" style="59" customWidth="1"/>
    <col min="816" max="816" width="9.125" style="59" customWidth="1"/>
    <col min="817" max="817" width="9.5" style="59" customWidth="1"/>
    <col min="818" max="818" width="7.5" style="59" customWidth="1"/>
    <col min="819" max="819" width="23.75" style="59" customWidth="1"/>
    <col min="820" max="820" width="15.125" style="59" customWidth="1"/>
    <col min="821" max="822" width="13" style="59" customWidth="1"/>
    <col min="823" max="823" width="7.125" style="59" customWidth="1"/>
    <col min="824" max="824" width="15.125" style="59" customWidth="1"/>
    <col min="825" max="825" width="8.625" style="59" customWidth="1"/>
    <col min="826" max="826" width="11.75" style="59" customWidth="1"/>
    <col min="827" max="827" width="10.75" style="59" customWidth="1"/>
    <col min="828" max="828" width="7.25" style="59" customWidth="1"/>
    <col min="829" max="829" width="9" style="59"/>
    <col min="830" max="830" width="11" style="59" bestFit="1" customWidth="1"/>
    <col min="831" max="831" width="15.125" style="59" customWidth="1"/>
    <col min="832" max="832" width="20.5" style="59" bestFit="1" customWidth="1"/>
    <col min="833" max="835" width="9" style="59"/>
    <col min="836" max="836" width="11.125" style="59" bestFit="1" customWidth="1"/>
    <col min="837" max="837" width="11" style="59" bestFit="1" customWidth="1"/>
    <col min="838" max="838" width="9" style="59"/>
    <col min="839" max="839" width="7.125" style="59" bestFit="1" customWidth="1"/>
    <col min="840" max="840" width="9" style="59"/>
    <col min="841" max="841" width="7.125" style="59" bestFit="1" customWidth="1"/>
    <col min="842" max="844" width="9" style="59"/>
    <col min="845" max="845" width="12.5" style="59" customWidth="1"/>
    <col min="846" max="1026" width="9" style="59"/>
    <col min="1027" max="1028" width="5.25" style="59" bestFit="1" customWidth="1"/>
    <col min="1029" max="1029" width="30.375" style="59" customWidth="1"/>
    <col min="1030" max="1030" width="11.625" style="59" customWidth="1"/>
    <col min="1031" max="1031" width="10.25" style="59" bestFit="1" customWidth="1"/>
    <col min="1032" max="1032" width="13.25" style="59" bestFit="1" customWidth="1"/>
    <col min="1033" max="1034" width="10" style="59" bestFit="1" customWidth="1"/>
    <col min="1035" max="1035" width="44.125" style="59" bestFit="1" customWidth="1"/>
    <col min="1036" max="1036" width="10.125" style="59" bestFit="1" customWidth="1"/>
    <col min="1037" max="1037" width="26.75" style="59" bestFit="1" customWidth="1"/>
    <col min="1038" max="1039" width="9" style="59"/>
    <col min="1040" max="1040" width="12.125" style="59" bestFit="1" customWidth="1"/>
    <col min="1041" max="1041" width="12" style="59" customWidth="1"/>
    <col min="1042" max="1042" width="11.625" style="59" customWidth="1"/>
    <col min="1043" max="1043" width="10.5" style="59" bestFit="1" customWidth="1"/>
    <col min="1044" max="1046" width="9.5" style="59" customWidth="1"/>
    <col min="1047" max="1047" width="12.875" style="59" bestFit="1" customWidth="1"/>
    <col min="1048" max="1048" width="9" style="59"/>
    <col min="1049" max="1049" width="13" style="59" bestFit="1" customWidth="1"/>
    <col min="1050" max="1050" width="16.875" style="59" customWidth="1"/>
    <col min="1051" max="1051" width="19.5" style="59" customWidth="1"/>
    <col min="1052" max="1052" width="13" style="59" customWidth="1"/>
    <col min="1053" max="1054" width="11" style="59" customWidth="1"/>
    <col min="1055" max="1055" width="15.125" style="59" customWidth="1"/>
    <col min="1056" max="1056" width="17.125" style="59" customWidth="1"/>
    <col min="1057" max="1057" width="13" style="59" customWidth="1"/>
    <col min="1058" max="1058" width="9" style="59"/>
    <col min="1059" max="1060" width="11" style="59" customWidth="1"/>
    <col min="1061" max="1061" width="9" style="59"/>
    <col min="1062" max="1062" width="15.125" style="59" customWidth="1"/>
    <col min="1063" max="1063" width="17.125" style="59" customWidth="1"/>
    <col min="1064" max="1064" width="13" style="59" customWidth="1"/>
    <col min="1065" max="1065" width="14.125" style="59" customWidth="1"/>
    <col min="1066" max="1067" width="11" style="59" bestFit="1" customWidth="1"/>
    <col min="1068" max="1068" width="15.125" style="59" bestFit="1" customWidth="1"/>
    <col min="1069" max="1069" width="9" style="59"/>
    <col min="1070" max="1070" width="15.625" style="59" customWidth="1"/>
    <col min="1071" max="1071" width="19.75" style="59" customWidth="1"/>
    <col min="1072" max="1072" width="9.125" style="59" customWidth="1"/>
    <col min="1073" max="1073" width="9.5" style="59" customWidth="1"/>
    <col min="1074" max="1074" width="7.5" style="59" customWidth="1"/>
    <col min="1075" max="1075" width="23.75" style="59" customWidth="1"/>
    <col min="1076" max="1076" width="15.125" style="59" customWidth="1"/>
    <col min="1077" max="1078" width="13" style="59" customWidth="1"/>
    <col min="1079" max="1079" width="7.125" style="59" customWidth="1"/>
    <col min="1080" max="1080" width="15.125" style="59" customWidth="1"/>
    <col min="1081" max="1081" width="8.625" style="59" customWidth="1"/>
    <col min="1082" max="1082" width="11.75" style="59" customWidth="1"/>
    <col min="1083" max="1083" width="10.75" style="59" customWidth="1"/>
    <col min="1084" max="1084" width="7.25" style="59" customWidth="1"/>
    <col min="1085" max="1085" width="9" style="59"/>
    <col min="1086" max="1086" width="11" style="59" bestFit="1" customWidth="1"/>
    <col min="1087" max="1087" width="15.125" style="59" customWidth="1"/>
    <col min="1088" max="1088" width="20.5" style="59" bestFit="1" customWidth="1"/>
    <col min="1089" max="1091" width="9" style="59"/>
    <col min="1092" max="1092" width="11.125" style="59" bestFit="1" customWidth="1"/>
    <col min="1093" max="1093" width="11" style="59" bestFit="1" customWidth="1"/>
    <col min="1094" max="1094" width="9" style="59"/>
    <col min="1095" max="1095" width="7.125" style="59" bestFit="1" customWidth="1"/>
    <col min="1096" max="1096" width="9" style="59"/>
    <col min="1097" max="1097" width="7.125" style="59" bestFit="1" customWidth="1"/>
    <col min="1098" max="1100" width="9" style="59"/>
    <col min="1101" max="1101" width="12.5" style="59" customWidth="1"/>
    <col min="1102" max="1282" width="9" style="59"/>
    <col min="1283" max="1284" width="5.25" style="59" bestFit="1" customWidth="1"/>
    <col min="1285" max="1285" width="30.375" style="59" customWidth="1"/>
    <col min="1286" max="1286" width="11.625" style="59" customWidth="1"/>
    <col min="1287" max="1287" width="10.25" style="59" bestFit="1" customWidth="1"/>
    <col min="1288" max="1288" width="13.25" style="59" bestFit="1" customWidth="1"/>
    <col min="1289" max="1290" width="10" style="59" bestFit="1" customWidth="1"/>
    <col min="1291" max="1291" width="44.125" style="59" bestFit="1" customWidth="1"/>
    <col min="1292" max="1292" width="10.125" style="59" bestFit="1" customWidth="1"/>
    <col min="1293" max="1293" width="26.75" style="59" bestFit="1" customWidth="1"/>
    <col min="1294" max="1295" width="9" style="59"/>
    <col min="1296" max="1296" width="12.125" style="59" bestFit="1" customWidth="1"/>
    <col min="1297" max="1297" width="12" style="59" customWidth="1"/>
    <col min="1298" max="1298" width="11.625" style="59" customWidth="1"/>
    <col min="1299" max="1299" width="10.5" style="59" bestFit="1" customWidth="1"/>
    <col min="1300" max="1302" width="9.5" style="59" customWidth="1"/>
    <col min="1303" max="1303" width="12.875" style="59" bestFit="1" customWidth="1"/>
    <col min="1304" max="1304" width="9" style="59"/>
    <col min="1305" max="1305" width="13" style="59" bestFit="1" customWidth="1"/>
    <col min="1306" max="1306" width="16.875" style="59" customWidth="1"/>
    <col min="1307" max="1307" width="19.5" style="59" customWidth="1"/>
    <col min="1308" max="1308" width="13" style="59" customWidth="1"/>
    <col min="1309" max="1310" width="11" style="59" customWidth="1"/>
    <col min="1311" max="1311" width="15.125" style="59" customWidth="1"/>
    <col min="1312" max="1312" width="17.125" style="59" customWidth="1"/>
    <col min="1313" max="1313" width="13" style="59" customWidth="1"/>
    <col min="1314" max="1314" width="9" style="59"/>
    <col min="1315" max="1316" width="11" style="59" customWidth="1"/>
    <col min="1317" max="1317" width="9" style="59"/>
    <col min="1318" max="1318" width="15.125" style="59" customWidth="1"/>
    <col min="1319" max="1319" width="17.125" style="59" customWidth="1"/>
    <col min="1320" max="1320" width="13" style="59" customWidth="1"/>
    <col min="1321" max="1321" width="14.125" style="59" customWidth="1"/>
    <col min="1322" max="1323" width="11" style="59" bestFit="1" customWidth="1"/>
    <col min="1324" max="1324" width="15.125" style="59" bestFit="1" customWidth="1"/>
    <col min="1325" max="1325" width="9" style="59"/>
    <col min="1326" max="1326" width="15.625" style="59" customWidth="1"/>
    <col min="1327" max="1327" width="19.75" style="59" customWidth="1"/>
    <col min="1328" max="1328" width="9.125" style="59" customWidth="1"/>
    <col min="1329" max="1329" width="9.5" style="59" customWidth="1"/>
    <col min="1330" max="1330" width="7.5" style="59" customWidth="1"/>
    <col min="1331" max="1331" width="23.75" style="59" customWidth="1"/>
    <col min="1332" max="1332" width="15.125" style="59" customWidth="1"/>
    <col min="1333" max="1334" width="13" style="59" customWidth="1"/>
    <col min="1335" max="1335" width="7.125" style="59" customWidth="1"/>
    <col min="1336" max="1336" width="15.125" style="59" customWidth="1"/>
    <col min="1337" max="1337" width="8.625" style="59" customWidth="1"/>
    <col min="1338" max="1338" width="11.75" style="59" customWidth="1"/>
    <col min="1339" max="1339" width="10.75" style="59" customWidth="1"/>
    <col min="1340" max="1340" width="7.25" style="59" customWidth="1"/>
    <col min="1341" max="1341" width="9" style="59"/>
    <col min="1342" max="1342" width="11" style="59" bestFit="1" customWidth="1"/>
    <col min="1343" max="1343" width="15.125" style="59" customWidth="1"/>
    <col min="1344" max="1344" width="20.5" style="59" bestFit="1" customWidth="1"/>
    <col min="1345" max="1347" width="9" style="59"/>
    <col min="1348" max="1348" width="11.125" style="59" bestFit="1" customWidth="1"/>
    <col min="1349" max="1349" width="11" style="59" bestFit="1" customWidth="1"/>
    <col min="1350" max="1350" width="9" style="59"/>
    <col min="1351" max="1351" width="7.125" style="59" bestFit="1" customWidth="1"/>
    <col min="1352" max="1352" width="9" style="59"/>
    <col min="1353" max="1353" width="7.125" style="59" bestFit="1" customWidth="1"/>
    <col min="1354" max="1356" width="9" style="59"/>
    <col min="1357" max="1357" width="12.5" style="59" customWidth="1"/>
    <col min="1358" max="1538" width="9" style="59"/>
    <col min="1539" max="1540" width="5.25" style="59" bestFit="1" customWidth="1"/>
    <col min="1541" max="1541" width="30.375" style="59" customWidth="1"/>
    <col min="1542" max="1542" width="11.625" style="59" customWidth="1"/>
    <col min="1543" max="1543" width="10.25" style="59" bestFit="1" customWidth="1"/>
    <col min="1544" max="1544" width="13.25" style="59" bestFit="1" customWidth="1"/>
    <col min="1545" max="1546" width="10" style="59" bestFit="1" customWidth="1"/>
    <col min="1547" max="1547" width="44.125" style="59" bestFit="1" customWidth="1"/>
    <col min="1548" max="1548" width="10.125" style="59" bestFit="1" customWidth="1"/>
    <col min="1549" max="1549" width="26.75" style="59" bestFit="1" customWidth="1"/>
    <col min="1550" max="1551" width="9" style="59"/>
    <col min="1552" max="1552" width="12.125" style="59" bestFit="1" customWidth="1"/>
    <col min="1553" max="1553" width="12" style="59" customWidth="1"/>
    <col min="1554" max="1554" width="11.625" style="59" customWidth="1"/>
    <col min="1555" max="1555" width="10.5" style="59" bestFit="1" customWidth="1"/>
    <col min="1556" max="1558" width="9.5" style="59" customWidth="1"/>
    <col min="1559" max="1559" width="12.875" style="59" bestFit="1" customWidth="1"/>
    <col min="1560" max="1560" width="9" style="59"/>
    <col min="1561" max="1561" width="13" style="59" bestFit="1" customWidth="1"/>
    <col min="1562" max="1562" width="16.875" style="59" customWidth="1"/>
    <col min="1563" max="1563" width="19.5" style="59" customWidth="1"/>
    <col min="1564" max="1564" width="13" style="59" customWidth="1"/>
    <col min="1565" max="1566" width="11" style="59" customWidth="1"/>
    <col min="1567" max="1567" width="15.125" style="59" customWidth="1"/>
    <col min="1568" max="1568" width="17.125" style="59" customWidth="1"/>
    <col min="1569" max="1569" width="13" style="59" customWidth="1"/>
    <col min="1570" max="1570" width="9" style="59"/>
    <col min="1571" max="1572" width="11" style="59" customWidth="1"/>
    <col min="1573" max="1573" width="9" style="59"/>
    <col min="1574" max="1574" width="15.125" style="59" customWidth="1"/>
    <col min="1575" max="1575" width="17.125" style="59" customWidth="1"/>
    <col min="1576" max="1576" width="13" style="59" customWidth="1"/>
    <col min="1577" max="1577" width="14.125" style="59" customWidth="1"/>
    <col min="1578" max="1579" width="11" style="59" bestFit="1" customWidth="1"/>
    <col min="1580" max="1580" width="15.125" style="59" bestFit="1" customWidth="1"/>
    <col min="1581" max="1581" width="9" style="59"/>
    <col min="1582" max="1582" width="15.625" style="59" customWidth="1"/>
    <col min="1583" max="1583" width="19.75" style="59" customWidth="1"/>
    <col min="1584" max="1584" width="9.125" style="59" customWidth="1"/>
    <col min="1585" max="1585" width="9.5" style="59" customWidth="1"/>
    <col min="1586" max="1586" width="7.5" style="59" customWidth="1"/>
    <col min="1587" max="1587" width="23.75" style="59" customWidth="1"/>
    <col min="1588" max="1588" width="15.125" style="59" customWidth="1"/>
    <col min="1589" max="1590" width="13" style="59" customWidth="1"/>
    <col min="1591" max="1591" width="7.125" style="59" customWidth="1"/>
    <col min="1592" max="1592" width="15.125" style="59" customWidth="1"/>
    <col min="1593" max="1593" width="8.625" style="59" customWidth="1"/>
    <col min="1594" max="1594" width="11.75" style="59" customWidth="1"/>
    <col min="1595" max="1595" width="10.75" style="59" customWidth="1"/>
    <col min="1596" max="1596" width="7.25" style="59" customWidth="1"/>
    <col min="1597" max="1597" width="9" style="59"/>
    <col min="1598" max="1598" width="11" style="59" bestFit="1" customWidth="1"/>
    <col min="1599" max="1599" width="15.125" style="59" customWidth="1"/>
    <col min="1600" max="1600" width="20.5" style="59" bestFit="1" customWidth="1"/>
    <col min="1601" max="1603" width="9" style="59"/>
    <col min="1604" max="1604" width="11.125" style="59" bestFit="1" customWidth="1"/>
    <col min="1605" max="1605" width="11" style="59" bestFit="1" customWidth="1"/>
    <col min="1606" max="1606" width="9" style="59"/>
    <col min="1607" max="1607" width="7.125" style="59" bestFit="1" customWidth="1"/>
    <col min="1608" max="1608" width="9" style="59"/>
    <col min="1609" max="1609" width="7.125" style="59" bestFit="1" customWidth="1"/>
    <col min="1610" max="1612" width="9" style="59"/>
    <col min="1613" max="1613" width="12.5" style="59" customWidth="1"/>
    <col min="1614" max="1794" width="9" style="59"/>
    <col min="1795" max="1796" width="5.25" style="59" bestFit="1" customWidth="1"/>
    <col min="1797" max="1797" width="30.375" style="59" customWidth="1"/>
    <col min="1798" max="1798" width="11.625" style="59" customWidth="1"/>
    <col min="1799" max="1799" width="10.25" style="59" bestFit="1" customWidth="1"/>
    <col min="1800" max="1800" width="13.25" style="59" bestFit="1" customWidth="1"/>
    <col min="1801" max="1802" width="10" style="59" bestFit="1" customWidth="1"/>
    <col min="1803" max="1803" width="44.125" style="59" bestFit="1" customWidth="1"/>
    <col min="1804" max="1804" width="10.125" style="59" bestFit="1" customWidth="1"/>
    <col min="1805" max="1805" width="26.75" style="59" bestFit="1" customWidth="1"/>
    <col min="1806" max="1807" width="9" style="59"/>
    <col min="1808" max="1808" width="12.125" style="59" bestFit="1" customWidth="1"/>
    <col min="1809" max="1809" width="12" style="59" customWidth="1"/>
    <col min="1810" max="1810" width="11.625" style="59" customWidth="1"/>
    <col min="1811" max="1811" width="10.5" style="59" bestFit="1" customWidth="1"/>
    <col min="1812" max="1814" width="9.5" style="59" customWidth="1"/>
    <col min="1815" max="1815" width="12.875" style="59" bestFit="1" customWidth="1"/>
    <col min="1816" max="1816" width="9" style="59"/>
    <col min="1817" max="1817" width="13" style="59" bestFit="1" customWidth="1"/>
    <col min="1818" max="1818" width="16.875" style="59" customWidth="1"/>
    <col min="1819" max="1819" width="19.5" style="59" customWidth="1"/>
    <col min="1820" max="1820" width="13" style="59" customWidth="1"/>
    <col min="1821" max="1822" width="11" style="59" customWidth="1"/>
    <col min="1823" max="1823" width="15.125" style="59" customWidth="1"/>
    <col min="1824" max="1824" width="17.125" style="59" customWidth="1"/>
    <col min="1825" max="1825" width="13" style="59" customWidth="1"/>
    <col min="1826" max="1826" width="9" style="59"/>
    <col min="1827" max="1828" width="11" style="59" customWidth="1"/>
    <col min="1829" max="1829" width="9" style="59"/>
    <col min="1830" max="1830" width="15.125" style="59" customWidth="1"/>
    <col min="1831" max="1831" width="17.125" style="59" customWidth="1"/>
    <col min="1832" max="1832" width="13" style="59" customWidth="1"/>
    <col min="1833" max="1833" width="14.125" style="59" customWidth="1"/>
    <col min="1834" max="1835" width="11" style="59" bestFit="1" customWidth="1"/>
    <col min="1836" max="1836" width="15.125" style="59" bestFit="1" customWidth="1"/>
    <col min="1837" max="1837" width="9" style="59"/>
    <col min="1838" max="1838" width="15.625" style="59" customWidth="1"/>
    <col min="1839" max="1839" width="19.75" style="59" customWidth="1"/>
    <col min="1840" max="1840" width="9.125" style="59" customWidth="1"/>
    <col min="1841" max="1841" width="9.5" style="59" customWidth="1"/>
    <col min="1842" max="1842" width="7.5" style="59" customWidth="1"/>
    <col min="1843" max="1843" width="23.75" style="59" customWidth="1"/>
    <col min="1844" max="1844" width="15.125" style="59" customWidth="1"/>
    <col min="1845" max="1846" width="13" style="59" customWidth="1"/>
    <col min="1847" max="1847" width="7.125" style="59" customWidth="1"/>
    <col min="1848" max="1848" width="15.125" style="59" customWidth="1"/>
    <col min="1849" max="1849" width="8.625" style="59" customWidth="1"/>
    <col min="1850" max="1850" width="11.75" style="59" customWidth="1"/>
    <col min="1851" max="1851" width="10.75" style="59" customWidth="1"/>
    <col min="1852" max="1852" width="7.25" style="59" customWidth="1"/>
    <col min="1853" max="1853" width="9" style="59"/>
    <col min="1854" max="1854" width="11" style="59" bestFit="1" customWidth="1"/>
    <col min="1855" max="1855" width="15.125" style="59" customWidth="1"/>
    <col min="1856" max="1856" width="20.5" style="59" bestFit="1" customWidth="1"/>
    <col min="1857" max="1859" width="9" style="59"/>
    <col min="1860" max="1860" width="11.125" style="59" bestFit="1" customWidth="1"/>
    <col min="1861" max="1861" width="11" style="59" bestFit="1" customWidth="1"/>
    <col min="1862" max="1862" width="9" style="59"/>
    <col min="1863" max="1863" width="7.125" style="59" bestFit="1" customWidth="1"/>
    <col min="1864" max="1864" width="9" style="59"/>
    <col min="1865" max="1865" width="7.125" style="59" bestFit="1" customWidth="1"/>
    <col min="1866" max="1868" width="9" style="59"/>
    <col min="1869" max="1869" width="12.5" style="59" customWidth="1"/>
    <col min="1870" max="2050" width="9" style="59"/>
    <col min="2051" max="2052" width="5.25" style="59" bestFit="1" customWidth="1"/>
    <col min="2053" max="2053" width="30.375" style="59" customWidth="1"/>
    <col min="2054" max="2054" width="11.625" style="59" customWidth="1"/>
    <col min="2055" max="2055" width="10.25" style="59" bestFit="1" customWidth="1"/>
    <col min="2056" max="2056" width="13.25" style="59" bestFit="1" customWidth="1"/>
    <col min="2057" max="2058" width="10" style="59" bestFit="1" customWidth="1"/>
    <col min="2059" max="2059" width="44.125" style="59" bestFit="1" customWidth="1"/>
    <col min="2060" max="2060" width="10.125" style="59" bestFit="1" customWidth="1"/>
    <col min="2061" max="2061" width="26.75" style="59" bestFit="1" customWidth="1"/>
    <col min="2062" max="2063" width="9" style="59"/>
    <col min="2064" max="2064" width="12.125" style="59" bestFit="1" customWidth="1"/>
    <col min="2065" max="2065" width="12" style="59" customWidth="1"/>
    <col min="2066" max="2066" width="11.625" style="59" customWidth="1"/>
    <col min="2067" max="2067" width="10.5" style="59" bestFit="1" customWidth="1"/>
    <col min="2068" max="2070" width="9.5" style="59" customWidth="1"/>
    <col min="2071" max="2071" width="12.875" style="59" bestFit="1" customWidth="1"/>
    <col min="2072" max="2072" width="9" style="59"/>
    <col min="2073" max="2073" width="13" style="59" bestFit="1" customWidth="1"/>
    <col min="2074" max="2074" width="16.875" style="59" customWidth="1"/>
    <col min="2075" max="2075" width="19.5" style="59" customWidth="1"/>
    <col min="2076" max="2076" width="13" style="59" customWidth="1"/>
    <col min="2077" max="2078" width="11" style="59" customWidth="1"/>
    <col min="2079" max="2079" width="15.125" style="59" customWidth="1"/>
    <col min="2080" max="2080" width="17.125" style="59" customWidth="1"/>
    <col min="2081" max="2081" width="13" style="59" customWidth="1"/>
    <col min="2082" max="2082" width="9" style="59"/>
    <col min="2083" max="2084" width="11" style="59" customWidth="1"/>
    <col min="2085" max="2085" width="9" style="59"/>
    <col min="2086" max="2086" width="15.125" style="59" customWidth="1"/>
    <col min="2087" max="2087" width="17.125" style="59" customWidth="1"/>
    <col min="2088" max="2088" width="13" style="59" customWidth="1"/>
    <col min="2089" max="2089" width="14.125" style="59" customWidth="1"/>
    <col min="2090" max="2091" width="11" style="59" bestFit="1" customWidth="1"/>
    <col min="2092" max="2092" width="15.125" style="59" bestFit="1" customWidth="1"/>
    <col min="2093" max="2093" width="9" style="59"/>
    <col min="2094" max="2094" width="15.625" style="59" customWidth="1"/>
    <col min="2095" max="2095" width="19.75" style="59" customWidth="1"/>
    <col min="2096" max="2096" width="9.125" style="59" customWidth="1"/>
    <col min="2097" max="2097" width="9.5" style="59" customWidth="1"/>
    <col min="2098" max="2098" width="7.5" style="59" customWidth="1"/>
    <col min="2099" max="2099" width="23.75" style="59" customWidth="1"/>
    <col min="2100" max="2100" width="15.125" style="59" customWidth="1"/>
    <col min="2101" max="2102" width="13" style="59" customWidth="1"/>
    <col min="2103" max="2103" width="7.125" style="59" customWidth="1"/>
    <col min="2104" max="2104" width="15.125" style="59" customWidth="1"/>
    <col min="2105" max="2105" width="8.625" style="59" customWidth="1"/>
    <col min="2106" max="2106" width="11.75" style="59" customWidth="1"/>
    <col min="2107" max="2107" width="10.75" style="59" customWidth="1"/>
    <col min="2108" max="2108" width="7.25" style="59" customWidth="1"/>
    <col min="2109" max="2109" width="9" style="59"/>
    <col min="2110" max="2110" width="11" style="59" bestFit="1" customWidth="1"/>
    <col min="2111" max="2111" width="15.125" style="59" customWidth="1"/>
    <col min="2112" max="2112" width="20.5" style="59" bestFit="1" customWidth="1"/>
    <col min="2113" max="2115" width="9" style="59"/>
    <col min="2116" max="2116" width="11.125" style="59" bestFit="1" customWidth="1"/>
    <col min="2117" max="2117" width="11" style="59" bestFit="1" customWidth="1"/>
    <col min="2118" max="2118" width="9" style="59"/>
    <col min="2119" max="2119" width="7.125" style="59" bestFit="1" customWidth="1"/>
    <col min="2120" max="2120" width="9" style="59"/>
    <col min="2121" max="2121" width="7.125" style="59" bestFit="1" customWidth="1"/>
    <col min="2122" max="2124" width="9" style="59"/>
    <col min="2125" max="2125" width="12.5" style="59" customWidth="1"/>
    <col min="2126" max="2306" width="9" style="59"/>
    <col min="2307" max="2308" width="5.25" style="59" bestFit="1" customWidth="1"/>
    <col min="2309" max="2309" width="30.375" style="59" customWidth="1"/>
    <col min="2310" max="2310" width="11.625" style="59" customWidth="1"/>
    <col min="2311" max="2311" width="10.25" style="59" bestFit="1" customWidth="1"/>
    <col min="2312" max="2312" width="13.25" style="59" bestFit="1" customWidth="1"/>
    <col min="2313" max="2314" width="10" style="59" bestFit="1" customWidth="1"/>
    <col min="2315" max="2315" width="44.125" style="59" bestFit="1" customWidth="1"/>
    <col min="2316" max="2316" width="10.125" style="59" bestFit="1" customWidth="1"/>
    <col min="2317" max="2317" width="26.75" style="59" bestFit="1" customWidth="1"/>
    <col min="2318" max="2319" width="9" style="59"/>
    <col min="2320" max="2320" width="12.125" style="59" bestFit="1" customWidth="1"/>
    <col min="2321" max="2321" width="12" style="59" customWidth="1"/>
    <col min="2322" max="2322" width="11.625" style="59" customWidth="1"/>
    <col min="2323" max="2323" width="10.5" style="59" bestFit="1" customWidth="1"/>
    <col min="2324" max="2326" width="9.5" style="59" customWidth="1"/>
    <col min="2327" max="2327" width="12.875" style="59" bestFit="1" customWidth="1"/>
    <col min="2328" max="2328" width="9" style="59"/>
    <col min="2329" max="2329" width="13" style="59" bestFit="1" customWidth="1"/>
    <col min="2330" max="2330" width="16.875" style="59" customWidth="1"/>
    <col min="2331" max="2331" width="19.5" style="59" customWidth="1"/>
    <col min="2332" max="2332" width="13" style="59" customWidth="1"/>
    <col min="2333" max="2334" width="11" style="59" customWidth="1"/>
    <col min="2335" max="2335" width="15.125" style="59" customWidth="1"/>
    <col min="2336" max="2336" width="17.125" style="59" customWidth="1"/>
    <col min="2337" max="2337" width="13" style="59" customWidth="1"/>
    <col min="2338" max="2338" width="9" style="59"/>
    <col min="2339" max="2340" width="11" style="59" customWidth="1"/>
    <col min="2341" max="2341" width="9" style="59"/>
    <col min="2342" max="2342" width="15.125" style="59" customWidth="1"/>
    <col min="2343" max="2343" width="17.125" style="59" customWidth="1"/>
    <col min="2344" max="2344" width="13" style="59" customWidth="1"/>
    <col min="2345" max="2345" width="14.125" style="59" customWidth="1"/>
    <col min="2346" max="2347" width="11" style="59" bestFit="1" customWidth="1"/>
    <col min="2348" max="2348" width="15.125" style="59" bestFit="1" customWidth="1"/>
    <col min="2349" max="2349" width="9" style="59"/>
    <col min="2350" max="2350" width="15.625" style="59" customWidth="1"/>
    <col min="2351" max="2351" width="19.75" style="59" customWidth="1"/>
    <col min="2352" max="2352" width="9.125" style="59" customWidth="1"/>
    <col min="2353" max="2353" width="9.5" style="59" customWidth="1"/>
    <col min="2354" max="2354" width="7.5" style="59" customWidth="1"/>
    <col min="2355" max="2355" width="23.75" style="59" customWidth="1"/>
    <col min="2356" max="2356" width="15.125" style="59" customWidth="1"/>
    <col min="2357" max="2358" width="13" style="59" customWidth="1"/>
    <col min="2359" max="2359" width="7.125" style="59" customWidth="1"/>
    <col min="2360" max="2360" width="15.125" style="59" customWidth="1"/>
    <col min="2361" max="2361" width="8.625" style="59" customWidth="1"/>
    <col min="2362" max="2362" width="11.75" style="59" customWidth="1"/>
    <col min="2363" max="2363" width="10.75" style="59" customWidth="1"/>
    <col min="2364" max="2364" width="7.25" style="59" customWidth="1"/>
    <col min="2365" max="2365" width="9" style="59"/>
    <col min="2366" max="2366" width="11" style="59" bestFit="1" customWidth="1"/>
    <col min="2367" max="2367" width="15.125" style="59" customWidth="1"/>
    <col min="2368" max="2368" width="20.5" style="59" bestFit="1" customWidth="1"/>
    <col min="2369" max="2371" width="9" style="59"/>
    <col min="2372" max="2372" width="11.125" style="59" bestFit="1" customWidth="1"/>
    <col min="2373" max="2373" width="11" style="59" bestFit="1" customWidth="1"/>
    <col min="2374" max="2374" width="9" style="59"/>
    <col min="2375" max="2375" width="7.125" style="59" bestFit="1" customWidth="1"/>
    <col min="2376" max="2376" width="9" style="59"/>
    <col min="2377" max="2377" width="7.125" style="59" bestFit="1" customWidth="1"/>
    <col min="2378" max="2380" width="9" style="59"/>
    <col min="2381" max="2381" width="12.5" style="59" customWidth="1"/>
    <col min="2382" max="2562" width="9" style="59"/>
    <col min="2563" max="2564" width="5.25" style="59" bestFit="1" customWidth="1"/>
    <col min="2565" max="2565" width="30.375" style="59" customWidth="1"/>
    <col min="2566" max="2566" width="11.625" style="59" customWidth="1"/>
    <col min="2567" max="2567" width="10.25" style="59" bestFit="1" customWidth="1"/>
    <col min="2568" max="2568" width="13.25" style="59" bestFit="1" customWidth="1"/>
    <col min="2569" max="2570" width="10" style="59" bestFit="1" customWidth="1"/>
    <col min="2571" max="2571" width="44.125" style="59" bestFit="1" customWidth="1"/>
    <col min="2572" max="2572" width="10.125" style="59" bestFit="1" customWidth="1"/>
    <col min="2573" max="2573" width="26.75" style="59" bestFit="1" customWidth="1"/>
    <col min="2574" max="2575" width="9" style="59"/>
    <col min="2576" max="2576" width="12.125" style="59" bestFit="1" customWidth="1"/>
    <col min="2577" max="2577" width="12" style="59" customWidth="1"/>
    <col min="2578" max="2578" width="11.625" style="59" customWidth="1"/>
    <col min="2579" max="2579" width="10.5" style="59" bestFit="1" customWidth="1"/>
    <col min="2580" max="2582" width="9.5" style="59" customWidth="1"/>
    <col min="2583" max="2583" width="12.875" style="59" bestFit="1" customWidth="1"/>
    <col min="2584" max="2584" width="9" style="59"/>
    <col min="2585" max="2585" width="13" style="59" bestFit="1" customWidth="1"/>
    <col min="2586" max="2586" width="16.875" style="59" customWidth="1"/>
    <col min="2587" max="2587" width="19.5" style="59" customWidth="1"/>
    <col min="2588" max="2588" width="13" style="59" customWidth="1"/>
    <col min="2589" max="2590" width="11" style="59" customWidth="1"/>
    <col min="2591" max="2591" width="15.125" style="59" customWidth="1"/>
    <col min="2592" max="2592" width="17.125" style="59" customWidth="1"/>
    <col min="2593" max="2593" width="13" style="59" customWidth="1"/>
    <col min="2594" max="2594" width="9" style="59"/>
    <col min="2595" max="2596" width="11" style="59" customWidth="1"/>
    <col min="2597" max="2597" width="9" style="59"/>
    <col min="2598" max="2598" width="15.125" style="59" customWidth="1"/>
    <col min="2599" max="2599" width="17.125" style="59" customWidth="1"/>
    <col min="2600" max="2600" width="13" style="59" customWidth="1"/>
    <col min="2601" max="2601" width="14.125" style="59" customWidth="1"/>
    <col min="2602" max="2603" width="11" style="59" bestFit="1" customWidth="1"/>
    <col min="2604" max="2604" width="15.125" style="59" bestFit="1" customWidth="1"/>
    <col min="2605" max="2605" width="9" style="59"/>
    <col min="2606" max="2606" width="15.625" style="59" customWidth="1"/>
    <col min="2607" max="2607" width="19.75" style="59" customWidth="1"/>
    <col min="2608" max="2608" width="9.125" style="59" customWidth="1"/>
    <col min="2609" max="2609" width="9.5" style="59" customWidth="1"/>
    <col min="2610" max="2610" width="7.5" style="59" customWidth="1"/>
    <col min="2611" max="2611" width="23.75" style="59" customWidth="1"/>
    <col min="2612" max="2612" width="15.125" style="59" customWidth="1"/>
    <col min="2613" max="2614" width="13" style="59" customWidth="1"/>
    <col min="2615" max="2615" width="7.125" style="59" customWidth="1"/>
    <col min="2616" max="2616" width="15.125" style="59" customWidth="1"/>
    <col min="2617" max="2617" width="8.625" style="59" customWidth="1"/>
    <col min="2618" max="2618" width="11.75" style="59" customWidth="1"/>
    <col min="2619" max="2619" width="10.75" style="59" customWidth="1"/>
    <col min="2620" max="2620" width="7.25" style="59" customWidth="1"/>
    <col min="2621" max="2621" width="9" style="59"/>
    <col min="2622" max="2622" width="11" style="59" bestFit="1" customWidth="1"/>
    <col min="2623" max="2623" width="15.125" style="59" customWidth="1"/>
    <col min="2624" max="2624" width="20.5" style="59" bestFit="1" customWidth="1"/>
    <col min="2625" max="2627" width="9" style="59"/>
    <col min="2628" max="2628" width="11.125" style="59" bestFit="1" customWidth="1"/>
    <col min="2629" max="2629" width="11" style="59" bestFit="1" customWidth="1"/>
    <col min="2630" max="2630" width="9" style="59"/>
    <col min="2631" max="2631" width="7.125" style="59" bestFit="1" customWidth="1"/>
    <col min="2632" max="2632" width="9" style="59"/>
    <col min="2633" max="2633" width="7.125" style="59" bestFit="1" customWidth="1"/>
    <col min="2634" max="2636" width="9" style="59"/>
    <col min="2637" max="2637" width="12.5" style="59" customWidth="1"/>
    <col min="2638" max="2818" width="9" style="59"/>
    <col min="2819" max="2820" width="5.25" style="59" bestFit="1" customWidth="1"/>
    <col min="2821" max="2821" width="30.375" style="59" customWidth="1"/>
    <col min="2822" max="2822" width="11.625" style="59" customWidth="1"/>
    <col min="2823" max="2823" width="10.25" style="59" bestFit="1" customWidth="1"/>
    <col min="2824" max="2824" width="13.25" style="59" bestFit="1" customWidth="1"/>
    <col min="2825" max="2826" width="10" style="59" bestFit="1" customWidth="1"/>
    <col min="2827" max="2827" width="44.125" style="59" bestFit="1" customWidth="1"/>
    <col min="2828" max="2828" width="10.125" style="59" bestFit="1" customWidth="1"/>
    <col min="2829" max="2829" width="26.75" style="59" bestFit="1" customWidth="1"/>
    <col min="2830" max="2831" width="9" style="59"/>
    <col min="2832" max="2832" width="12.125" style="59" bestFit="1" customWidth="1"/>
    <col min="2833" max="2833" width="12" style="59" customWidth="1"/>
    <col min="2834" max="2834" width="11.625" style="59" customWidth="1"/>
    <col min="2835" max="2835" width="10.5" style="59" bestFit="1" customWidth="1"/>
    <col min="2836" max="2838" width="9.5" style="59" customWidth="1"/>
    <col min="2839" max="2839" width="12.875" style="59" bestFit="1" customWidth="1"/>
    <col min="2840" max="2840" width="9" style="59"/>
    <col min="2841" max="2841" width="13" style="59" bestFit="1" customWidth="1"/>
    <col min="2842" max="2842" width="16.875" style="59" customWidth="1"/>
    <col min="2843" max="2843" width="19.5" style="59" customWidth="1"/>
    <col min="2844" max="2844" width="13" style="59" customWidth="1"/>
    <col min="2845" max="2846" width="11" style="59" customWidth="1"/>
    <col min="2847" max="2847" width="15.125" style="59" customWidth="1"/>
    <col min="2848" max="2848" width="17.125" style="59" customWidth="1"/>
    <col min="2849" max="2849" width="13" style="59" customWidth="1"/>
    <col min="2850" max="2850" width="9" style="59"/>
    <col min="2851" max="2852" width="11" style="59" customWidth="1"/>
    <col min="2853" max="2853" width="9" style="59"/>
    <col min="2854" max="2854" width="15.125" style="59" customWidth="1"/>
    <col min="2855" max="2855" width="17.125" style="59" customWidth="1"/>
    <col min="2856" max="2856" width="13" style="59" customWidth="1"/>
    <col min="2857" max="2857" width="14.125" style="59" customWidth="1"/>
    <col min="2858" max="2859" width="11" style="59" bestFit="1" customWidth="1"/>
    <col min="2860" max="2860" width="15.125" style="59" bestFit="1" customWidth="1"/>
    <col min="2861" max="2861" width="9" style="59"/>
    <col min="2862" max="2862" width="15.625" style="59" customWidth="1"/>
    <col min="2863" max="2863" width="19.75" style="59" customWidth="1"/>
    <col min="2864" max="2864" width="9.125" style="59" customWidth="1"/>
    <col min="2865" max="2865" width="9.5" style="59" customWidth="1"/>
    <col min="2866" max="2866" width="7.5" style="59" customWidth="1"/>
    <col min="2867" max="2867" width="23.75" style="59" customWidth="1"/>
    <col min="2868" max="2868" width="15.125" style="59" customWidth="1"/>
    <col min="2869" max="2870" width="13" style="59" customWidth="1"/>
    <col min="2871" max="2871" width="7.125" style="59" customWidth="1"/>
    <col min="2872" max="2872" width="15.125" style="59" customWidth="1"/>
    <col min="2873" max="2873" width="8.625" style="59" customWidth="1"/>
    <col min="2874" max="2874" width="11.75" style="59" customWidth="1"/>
    <col min="2875" max="2875" width="10.75" style="59" customWidth="1"/>
    <col min="2876" max="2876" width="7.25" style="59" customWidth="1"/>
    <col min="2877" max="2877" width="9" style="59"/>
    <col min="2878" max="2878" width="11" style="59" bestFit="1" customWidth="1"/>
    <col min="2879" max="2879" width="15.125" style="59" customWidth="1"/>
    <col min="2880" max="2880" width="20.5" style="59" bestFit="1" customWidth="1"/>
    <col min="2881" max="2883" width="9" style="59"/>
    <col min="2884" max="2884" width="11.125" style="59" bestFit="1" customWidth="1"/>
    <col min="2885" max="2885" width="11" style="59" bestFit="1" customWidth="1"/>
    <col min="2886" max="2886" width="9" style="59"/>
    <col min="2887" max="2887" width="7.125" style="59" bestFit="1" customWidth="1"/>
    <col min="2888" max="2888" width="9" style="59"/>
    <col min="2889" max="2889" width="7.125" style="59" bestFit="1" customWidth="1"/>
    <col min="2890" max="2892" width="9" style="59"/>
    <col min="2893" max="2893" width="12.5" style="59" customWidth="1"/>
    <col min="2894" max="3074" width="9" style="59"/>
    <col min="3075" max="3076" width="5.25" style="59" bestFit="1" customWidth="1"/>
    <col min="3077" max="3077" width="30.375" style="59" customWidth="1"/>
    <col min="3078" max="3078" width="11.625" style="59" customWidth="1"/>
    <col min="3079" max="3079" width="10.25" style="59" bestFit="1" customWidth="1"/>
    <col min="3080" max="3080" width="13.25" style="59" bestFit="1" customWidth="1"/>
    <col min="3081" max="3082" width="10" style="59" bestFit="1" customWidth="1"/>
    <col min="3083" max="3083" width="44.125" style="59" bestFit="1" customWidth="1"/>
    <col min="3084" max="3084" width="10.125" style="59" bestFit="1" customWidth="1"/>
    <col min="3085" max="3085" width="26.75" style="59" bestFit="1" customWidth="1"/>
    <col min="3086" max="3087" width="9" style="59"/>
    <col min="3088" max="3088" width="12.125" style="59" bestFit="1" customWidth="1"/>
    <col min="3089" max="3089" width="12" style="59" customWidth="1"/>
    <col min="3090" max="3090" width="11.625" style="59" customWidth="1"/>
    <col min="3091" max="3091" width="10.5" style="59" bestFit="1" customWidth="1"/>
    <col min="3092" max="3094" width="9.5" style="59" customWidth="1"/>
    <col min="3095" max="3095" width="12.875" style="59" bestFit="1" customWidth="1"/>
    <col min="3096" max="3096" width="9" style="59"/>
    <col min="3097" max="3097" width="13" style="59" bestFit="1" customWidth="1"/>
    <col min="3098" max="3098" width="16.875" style="59" customWidth="1"/>
    <col min="3099" max="3099" width="19.5" style="59" customWidth="1"/>
    <col min="3100" max="3100" width="13" style="59" customWidth="1"/>
    <col min="3101" max="3102" width="11" style="59" customWidth="1"/>
    <col min="3103" max="3103" width="15.125" style="59" customWidth="1"/>
    <col min="3104" max="3104" width="17.125" style="59" customWidth="1"/>
    <col min="3105" max="3105" width="13" style="59" customWidth="1"/>
    <col min="3106" max="3106" width="9" style="59"/>
    <col min="3107" max="3108" width="11" style="59" customWidth="1"/>
    <col min="3109" max="3109" width="9" style="59"/>
    <col min="3110" max="3110" width="15.125" style="59" customWidth="1"/>
    <col min="3111" max="3111" width="17.125" style="59" customWidth="1"/>
    <col min="3112" max="3112" width="13" style="59" customWidth="1"/>
    <col min="3113" max="3113" width="14.125" style="59" customWidth="1"/>
    <col min="3114" max="3115" width="11" style="59" bestFit="1" customWidth="1"/>
    <col min="3116" max="3116" width="15.125" style="59" bestFit="1" customWidth="1"/>
    <col min="3117" max="3117" width="9" style="59"/>
    <col min="3118" max="3118" width="15.625" style="59" customWidth="1"/>
    <col min="3119" max="3119" width="19.75" style="59" customWidth="1"/>
    <col min="3120" max="3120" width="9.125" style="59" customWidth="1"/>
    <col min="3121" max="3121" width="9.5" style="59" customWidth="1"/>
    <col min="3122" max="3122" width="7.5" style="59" customWidth="1"/>
    <col min="3123" max="3123" width="23.75" style="59" customWidth="1"/>
    <col min="3124" max="3124" width="15.125" style="59" customWidth="1"/>
    <col min="3125" max="3126" width="13" style="59" customWidth="1"/>
    <col min="3127" max="3127" width="7.125" style="59" customWidth="1"/>
    <col min="3128" max="3128" width="15.125" style="59" customWidth="1"/>
    <col min="3129" max="3129" width="8.625" style="59" customWidth="1"/>
    <col min="3130" max="3130" width="11.75" style="59" customWidth="1"/>
    <col min="3131" max="3131" width="10.75" style="59" customWidth="1"/>
    <col min="3132" max="3132" width="7.25" style="59" customWidth="1"/>
    <col min="3133" max="3133" width="9" style="59"/>
    <col min="3134" max="3134" width="11" style="59" bestFit="1" customWidth="1"/>
    <col min="3135" max="3135" width="15.125" style="59" customWidth="1"/>
    <col min="3136" max="3136" width="20.5" style="59" bestFit="1" customWidth="1"/>
    <col min="3137" max="3139" width="9" style="59"/>
    <col min="3140" max="3140" width="11.125" style="59" bestFit="1" customWidth="1"/>
    <col min="3141" max="3141" width="11" style="59" bestFit="1" customWidth="1"/>
    <col min="3142" max="3142" width="9" style="59"/>
    <col min="3143" max="3143" width="7.125" style="59" bestFit="1" customWidth="1"/>
    <col min="3144" max="3144" width="9" style="59"/>
    <col min="3145" max="3145" width="7.125" style="59" bestFit="1" customWidth="1"/>
    <col min="3146" max="3148" width="9" style="59"/>
    <col min="3149" max="3149" width="12.5" style="59" customWidth="1"/>
    <col min="3150" max="3330" width="9" style="59"/>
    <col min="3331" max="3332" width="5.25" style="59" bestFit="1" customWidth="1"/>
    <col min="3333" max="3333" width="30.375" style="59" customWidth="1"/>
    <col min="3334" max="3334" width="11.625" style="59" customWidth="1"/>
    <col min="3335" max="3335" width="10.25" style="59" bestFit="1" customWidth="1"/>
    <col min="3336" max="3336" width="13.25" style="59" bestFit="1" customWidth="1"/>
    <col min="3337" max="3338" width="10" style="59" bestFit="1" customWidth="1"/>
    <col min="3339" max="3339" width="44.125" style="59" bestFit="1" customWidth="1"/>
    <col min="3340" max="3340" width="10.125" style="59" bestFit="1" customWidth="1"/>
    <col min="3341" max="3341" width="26.75" style="59" bestFit="1" customWidth="1"/>
    <col min="3342" max="3343" width="9" style="59"/>
    <col min="3344" max="3344" width="12.125" style="59" bestFit="1" customWidth="1"/>
    <col min="3345" max="3345" width="12" style="59" customWidth="1"/>
    <col min="3346" max="3346" width="11.625" style="59" customWidth="1"/>
    <col min="3347" max="3347" width="10.5" style="59" bestFit="1" customWidth="1"/>
    <col min="3348" max="3350" width="9.5" style="59" customWidth="1"/>
    <col min="3351" max="3351" width="12.875" style="59" bestFit="1" customWidth="1"/>
    <col min="3352" max="3352" width="9" style="59"/>
    <col min="3353" max="3353" width="13" style="59" bestFit="1" customWidth="1"/>
    <col min="3354" max="3354" width="16.875" style="59" customWidth="1"/>
    <col min="3355" max="3355" width="19.5" style="59" customWidth="1"/>
    <col min="3356" max="3356" width="13" style="59" customWidth="1"/>
    <col min="3357" max="3358" width="11" style="59" customWidth="1"/>
    <col min="3359" max="3359" width="15.125" style="59" customWidth="1"/>
    <col min="3360" max="3360" width="17.125" style="59" customWidth="1"/>
    <col min="3361" max="3361" width="13" style="59" customWidth="1"/>
    <col min="3362" max="3362" width="9" style="59"/>
    <col min="3363" max="3364" width="11" style="59" customWidth="1"/>
    <col min="3365" max="3365" width="9" style="59"/>
    <col min="3366" max="3366" width="15.125" style="59" customWidth="1"/>
    <col min="3367" max="3367" width="17.125" style="59" customWidth="1"/>
    <col min="3368" max="3368" width="13" style="59" customWidth="1"/>
    <col min="3369" max="3369" width="14.125" style="59" customWidth="1"/>
    <col min="3370" max="3371" width="11" style="59" bestFit="1" customWidth="1"/>
    <col min="3372" max="3372" width="15.125" style="59" bestFit="1" customWidth="1"/>
    <col min="3373" max="3373" width="9" style="59"/>
    <col min="3374" max="3374" width="15.625" style="59" customWidth="1"/>
    <col min="3375" max="3375" width="19.75" style="59" customWidth="1"/>
    <col min="3376" max="3376" width="9.125" style="59" customWidth="1"/>
    <col min="3377" max="3377" width="9.5" style="59" customWidth="1"/>
    <col min="3378" max="3378" width="7.5" style="59" customWidth="1"/>
    <col min="3379" max="3379" width="23.75" style="59" customWidth="1"/>
    <col min="3380" max="3380" width="15.125" style="59" customWidth="1"/>
    <col min="3381" max="3382" width="13" style="59" customWidth="1"/>
    <col min="3383" max="3383" width="7.125" style="59" customWidth="1"/>
    <col min="3384" max="3384" width="15.125" style="59" customWidth="1"/>
    <col min="3385" max="3385" width="8.625" style="59" customWidth="1"/>
    <col min="3386" max="3386" width="11.75" style="59" customWidth="1"/>
    <col min="3387" max="3387" width="10.75" style="59" customWidth="1"/>
    <col min="3388" max="3388" width="7.25" style="59" customWidth="1"/>
    <col min="3389" max="3389" width="9" style="59"/>
    <col min="3390" max="3390" width="11" style="59" bestFit="1" customWidth="1"/>
    <col min="3391" max="3391" width="15.125" style="59" customWidth="1"/>
    <col min="3392" max="3392" width="20.5" style="59" bestFit="1" customWidth="1"/>
    <col min="3393" max="3395" width="9" style="59"/>
    <col min="3396" max="3396" width="11.125" style="59" bestFit="1" customWidth="1"/>
    <col min="3397" max="3397" width="11" style="59" bestFit="1" customWidth="1"/>
    <col min="3398" max="3398" width="9" style="59"/>
    <col min="3399" max="3399" width="7.125" style="59" bestFit="1" customWidth="1"/>
    <col min="3400" max="3400" width="9" style="59"/>
    <col min="3401" max="3401" width="7.125" style="59" bestFit="1" customWidth="1"/>
    <col min="3402" max="3404" width="9" style="59"/>
    <col min="3405" max="3405" width="12.5" style="59" customWidth="1"/>
    <col min="3406" max="3586" width="9" style="59"/>
    <col min="3587" max="3588" width="5.25" style="59" bestFit="1" customWidth="1"/>
    <col min="3589" max="3589" width="30.375" style="59" customWidth="1"/>
    <col min="3590" max="3590" width="11.625" style="59" customWidth="1"/>
    <col min="3591" max="3591" width="10.25" style="59" bestFit="1" customWidth="1"/>
    <col min="3592" max="3592" width="13.25" style="59" bestFit="1" customWidth="1"/>
    <col min="3593" max="3594" width="10" style="59" bestFit="1" customWidth="1"/>
    <col min="3595" max="3595" width="44.125" style="59" bestFit="1" customWidth="1"/>
    <col min="3596" max="3596" width="10.125" style="59" bestFit="1" customWidth="1"/>
    <col min="3597" max="3597" width="26.75" style="59" bestFit="1" customWidth="1"/>
    <col min="3598" max="3599" width="9" style="59"/>
    <col min="3600" max="3600" width="12.125" style="59" bestFit="1" customWidth="1"/>
    <col min="3601" max="3601" width="12" style="59" customWidth="1"/>
    <col min="3602" max="3602" width="11.625" style="59" customWidth="1"/>
    <col min="3603" max="3603" width="10.5" style="59" bestFit="1" customWidth="1"/>
    <col min="3604" max="3606" width="9.5" style="59" customWidth="1"/>
    <col min="3607" max="3607" width="12.875" style="59" bestFit="1" customWidth="1"/>
    <col min="3608" max="3608" width="9" style="59"/>
    <col min="3609" max="3609" width="13" style="59" bestFit="1" customWidth="1"/>
    <col min="3610" max="3610" width="16.875" style="59" customWidth="1"/>
    <col min="3611" max="3611" width="19.5" style="59" customWidth="1"/>
    <col min="3612" max="3612" width="13" style="59" customWidth="1"/>
    <col min="3613" max="3614" width="11" style="59" customWidth="1"/>
    <col min="3615" max="3615" width="15.125" style="59" customWidth="1"/>
    <col min="3616" max="3616" width="17.125" style="59" customWidth="1"/>
    <col min="3617" max="3617" width="13" style="59" customWidth="1"/>
    <col min="3618" max="3618" width="9" style="59"/>
    <col min="3619" max="3620" width="11" style="59" customWidth="1"/>
    <col min="3621" max="3621" width="9" style="59"/>
    <col min="3622" max="3622" width="15.125" style="59" customWidth="1"/>
    <col min="3623" max="3623" width="17.125" style="59" customWidth="1"/>
    <col min="3624" max="3624" width="13" style="59" customWidth="1"/>
    <col min="3625" max="3625" width="14.125" style="59" customWidth="1"/>
    <col min="3626" max="3627" width="11" style="59" bestFit="1" customWidth="1"/>
    <col min="3628" max="3628" width="15.125" style="59" bestFit="1" customWidth="1"/>
    <col min="3629" max="3629" width="9" style="59"/>
    <col min="3630" max="3630" width="15.625" style="59" customWidth="1"/>
    <col min="3631" max="3631" width="19.75" style="59" customWidth="1"/>
    <col min="3632" max="3632" width="9.125" style="59" customWidth="1"/>
    <col min="3633" max="3633" width="9.5" style="59" customWidth="1"/>
    <col min="3634" max="3634" width="7.5" style="59" customWidth="1"/>
    <col min="3635" max="3635" width="23.75" style="59" customWidth="1"/>
    <col min="3636" max="3636" width="15.125" style="59" customWidth="1"/>
    <col min="3637" max="3638" width="13" style="59" customWidth="1"/>
    <col min="3639" max="3639" width="7.125" style="59" customWidth="1"/>
    <col min="3640" max="3640" width="15.125" style="59" customWidth="1"/>
    <col min="3641" max="3641" width="8.625" style="59" customWidth="1"/>
    <col min="3642" max="3642" width="11.75" style="59" customWidth="1"/>
    <col min="3643" max="3643" width="10.75" style="59" customWidth="1"/>
    <col min="3644" max="3644" width="7.25" style="59" customWidth="1"/>
    <col min="3645" max="3645" width="9" style="59"/>
    <col min="3646" max="3646" width="11" style="59" bestFit="1" customWidth="1"/>
    <col min="3647" max="3647" width="15.125" style="59" customWidth="1"/>
    <col min="3648" max="3648" width="20.5" style="59" bestFit="1" customWidth="1"/>
    <col min="3649" max="3651" width="9" style="59"/>
    <col min="3652" max="3652" width="11.125" style="59" bestFit="1" customWidth="1"/>
    <col min="3653" max="3653" width="11" style="59" bestFit="1" customWidth="1"/>
    <col min="3654" max="3654" width="9" style="59"/>
    <col min="3655" max="3655" width="7.125" style="59" bestFit="1" customWidth="1"/>
    <col min="3656" max="3656" width="9" style="59"/>
    <col min="3657" max="3657" width="7.125" style="59" bestFit="1" customWidth="1"/>
    <col min="3658" max="3660" width="9" style="59"/>
    <col min="3661" max="3661" width="12.5" style="59" customWidth="1"/>
    <col min="3662" max="3842" width="9" style="59"/>
    <col min="3843" max="3844" width="5.25" style="59" bestFit="1" customWidth="1"/>
    <col min="3845" max="3845" width="30.375" style="59" customWidth="1"/>
    <col min="3846" max="3846" width="11.625" style="59" customWidth="1"/>
    <col min="3847" max="3847" width="10.25" style="59" bestFit="1" customWidth="1"/>
    <col min="3848" max="3848" width="13.25" style="59" bestFit="1" customWidth="1"/>
    <col min="3849" max="3850" width="10" style="59" bestFit="1" customWidth="1"/>
    <col min="3851" max="3851" width="44.125" style="59" bestFit="1" customWidth="1"/>
    <col min="3852" max="3852" width="10.125" style="59" bestFit="1" customWidth="1"/>
    <col min="3853" max="3853" width="26.75" style="59" bestFit="1" customWidth="1"/>
    <col min="3854" max="3855" width="9" style="59"/>
    <col min="3856" max="3856" width="12.125" style="59" bestFit="1" customWidth="1"/>
    <col min="3857" max="3857" width="12" style="59" customWidth="1"/>
    <col min="3858" max="3858" width="11.625" style="59" customWidth="1"/>
    <col min="3859" max="3859" width="10.5" style="59" bestFit="1" customWidth="1"/>
    <col min="3860" max="3862" width="9.5" style="59" customWidth="1"/>
    <col min="3863" max="3863" width="12.875" style="59" bestFit="1" customWidth="1"/>
    <col min="3864" max="3864" width="9" style="59"/>
    <col min="3865" max="3865" width="13" style="59" bestFit="1" customWidth="1"/>
    <col min="3866" max="3866" width="16.875" style="59" customWidth="1"/>
    <col min="3867" max="3867" width="19.5" style="59" customWidth="1"/>
    <col min="3868" max="3868" width="13" style="59" customWidth="1"/>
    <col min="3869" max="3870" width="11" style="59" customWidth="1"/>
    <col min="3871" max="3871" width="15.125" style="59" customWidth="1"/>
    <col min="3872" max="3872" width="17.125" style="59" customWidth="1"/>
    <col min="3873" max="3873" width="13" style="59" customWidth="1"/>
    <col min="3874" max="3874" width="9" style="59"/>
    <col min="3875" max="3876" width="11" style="59" customWidth="1"/>
    <col min="3877" max="3877" width="9" style="59"/>
    <col min="3878" max="3878" width="15.125" style="59" customWidth="1"/>
    <col min="3879" max="3879" width="17.125" style="59" customWidth="1"/>
    <col min="3880" max="3880" width="13" style="59" customWidth="1"/>
    <col min="3881" max="3881" width="14.125" style="59" customWidth="1"/>
    <col min="3882" max="3883" width="11" style="59" bestFit="1" customWidth="1"/>
    <col min="3884" max="3884" width="15.125" style="59" bestFit="1" customWidth="1"/>
    <col min="3885" max="3885" width="9" style="59"/>
    <col min="3886" max="3886" width="15.625" style="59" customWidth="1"/>
    <col min="3887" max="3887" width="19.75" style="59" customWidth="1"/>
    <col min="3888" max="3888" width="9.125" style="59" customWidth="1"/>
    <col min="3889" max="3889" width="9.5" style="59" customWidth="1"/>
    <col min="3890" max="3890" width="7.5" style="59" customWidth="1"/>
    <col min="3891" max="3891" width="23.75" style="59" customWidth="1"/>
    <col min="3892" max="3892" width="15.125" style="59" customWidth="1"/>
    <col min="3893" max="3894" width="13" style="59" customWidth="1"/>
    <col min="3895" max="3895" width="7.125" style="59" customWidth="1"/>
    <col min="3896" max="3896" width="15.125" style="59" customWidth="1"/>
    <col min="3897" max="3897" width="8.625" style="59" customWidth="1"/>
    <col min="3898" max="3898" width="11.75" style="59" customWidth="1"/>
    <col min="3899" max="3899" width="10.75" style="59" customWidth="1"/>
    <col min="3900" max="3900" width="7.25" style="59" customWidth="1"/>
    <col min="3901" max="3901" width="9" style="59"/>
    <col min="3902" max="3902" width="11" style="59" bestFit="1" customWidth="1"/>
    <col min="3903" max="3903" width="15.125" style="59" customWidth="1"/>
    <col min="3904" max="3904" width="20.5" style="59" bestFit="1" customWidth="1"/>
    <col min="3905" max="3907" width="9" style="59"/>
    <col min="3908" max="3908" width="11.125" style="59" bestFit="1" customWidth="1"/>
    <col min="3909" max="3909" width="11" style="59" bestFit="1" customWidth="1"/>
    <col min="3910" max="3910" width="9" style="59"/>
    <col min="3911" max="3911" width="7.125" style="59" bestFit="1" customWidth="1"/>
    <col min="3912" max="3912" width="9" style="59"/>
    <col min="3913" max="3913" width="7.125" style="59" bestFit="1" customWidth="1"/>
    <col min="3914" max="3916" width="9" style="59"/>
    <col min="3917" max="3917" width="12.5" style="59" customWidth="1"/>
    <col min="3918" max="4098" width="9" style="59"/>
    <col min="4099" max="4100" width="5.25" style="59" bestFit="1" customWidth="1"/>
    <col min="4101" max="4101" width="30.375" style="59" customWidth="1"/>
    <col min="4102" max="4102" width="11.625" style="59" customWidth="1"/>
    <col min="4103" max="4103" width="10.25" style="59" bestFit="1" customWidth="1"/>
    <col min="4104" max="4104" width="13.25" style="59" bestFit="1" customWidth="1"/>
    <col min="4105" max="4106" width="10" style="59" bestFit="1" customWidth="1"/>
    <col min="4107" max="4107" width="44.125" style="59" bestFit="1" customWidth="1"/>
    <col min="4108" max="4108" width="10.125" style="59" bestFit="1" customWidth="1"/>
    <col min="4109" max="4109" width="26.75" style="59" bestFit="1" customWidth="1"/>
    <col min="4110" max="4111" width="9" style="59"/>
    <col min="4112" max="4112" width="12.125" style="59" bestFit="1" customWidth="1"/>
    <col min="4113" max="4113" width="12" style="59" customWidth="1"/>
    <col min="4114" max="4114" width="11.625" style="59" customWidth="1"/>
    <col min="4115" max="4115" width="10.5" style="59" bestFit="1" customWidth="1"/>
    <col min="4116" max="4118" width="9.5" style="59" customWidth="1"/>
    <col min="4119" max="4119" width="12.875" style="59" bestFit="1" customWidth="1"/>
    <col min="4120" max="4120" width="9" style="59"/>
    <col min="4121" max="4121" width="13" style="59" bestFit="1" customWidth="1"/>
    <col min="4122" max="4122" width="16.875" style="59" customWidth="1"/>
    <col min="4123" max="4123" width="19.5" style="59" customWidth="1"/>
    <col min="4124" max="4124" width="13" style="59" customWidth="1"/>
    <col min="4125" max="4126" width="11" style="59" customWidth="1"/>
    <col min="4127" max="4127" width="15.125" style="59" customWidth="1"/>
    <col min="4128" max="4128" width="17.125" style="59" customWidth="1"/>
    <col min="4129" max="4129" width="13" style="59" customWidth="1"/>
    <col min="4130" max="4130" width="9" style="59"/>
    <col min="4131" max="4132" width="11" style="59" customWidth="1"/>
    <col min="4133" max="4133" width="9" style="59"/>
    <col min="4134" max="4134" width="15.125" style="59" customWidth="1"/>
    <col min="4135" max="4135" width="17.125" style="59" customWidth="1"/>
    <col min="4136" max="4136" width="13" style="59" customWidth="1"/>
    <col min="4137" max="4137" width="14.125" style="59" customWidth="1"/>
    <col min="4138" max="4139" width="11" style="59" bestFit="1" customWidth="1"/>
    <col min="4140" max="4140" width="15.125" style="59" bestFit="1" customWidth="1"/>
    <col min="4141" max="4141" width="9" style="59"/>
    <col min="4142" max="4142" width="15.625" style="59" customWidth="1"/>
    <col min="4143" max="4143" width="19.75" style="59" customWidth="1"/>
    <col min="4144" max="4144" width="9.125" style="59" customWidth="1"/>
    <col min="4145" max="4145" width="9.5" style="59" customWidth="1"/>
    <col min="4146" max="4146" width="7.5" style="59" customWidth="1"/>
    <col min="4147" max="4147" width="23.75" style="59" customWidth="1"/>
    <col min="4148" max="4148" width="15.125" style="59" customWidth="1"/>
    <col min="4149" max="4150" width="13" style="59" customWidth="1"/>
    <col min="4151" max="4151" width="7.125" style="59" customWidth="1"/>
    <col min="4152" max="4152" width="15.125" style="59" customWidth="1"/>
    <col min="4153" max="4153" width="8.625" style="59" customWidth="1"/>
    <col min="4154" max="4154" width="11.75" style="59" customWidth="1"/>
    <col min="4155" max="4155" width="10.75" style="59" customWidth="1"/>
    <col min="4156" max="4156" width="7.25" style="59" customWidth="1"/>
    <col min="4157" max="4157" width="9" style="59"/>
    <col min="4158" max="4158" width="11" style="59" bestFit="1" customWidth="1"/>
    <col min="4159" max="4159" width="15.125" style="59" customWidth="1"/>
    <col min="4160" max="4160" width="20.5" style="59" bestFit="1" customWidth="1"/>
    <col min="4161" max="4163" width="9" style="59"/>
    <col min="4164" max="4164" width="11.125" style="59" bestFit="1" customWidth="1"/>
    <col min="4165" max="4165" width="11" style="59" bestFit="1" customWidth="1"/>
    <col min="4166" max="4166" width="9" style="59"/>
    <col min="4167" max="4167" width="7.125" style="59" bestFit="1" customWidth="1"/>
    <col min="4168" max="4168" width="9" style="59"/>
    <col min="4169" max="4169" width="7.125" style="59" bestFit="1" customWidth="1"/>
    <col min="4170" max="4172" width="9" style="59"/>
    <col min="4173" max="4173" width="12.5" style="59" customWidth="1"/>
    <col min="4174" max="4354" width="9" style="59"/>
    <col min="4355" max="4356" width="5.25" style="59" bestFit="1" customWidth="1"/>
    <col min="4357" max="4357" width="30.375" style="59" customWidth="1"/>
    <col min="4358" max="4358" width="11.625" style="59" customWidth="1"/>
    <col min="4359" max="4359" width="10.25" style="59" bestFit="1" customWidth="1"/>
    <col min="4360" max="4360" width="13.25" style="59" bestFit="1" customWidth="1"/>
    <col min="4361" max="4362" width="10" style="59" bestFit="1" customWidth="1"/>
    <col min="4363" max="4363" width="44.125" style="59" bestFit="1" customWidth="1"/>
    <col min="4364" max="4364" width="10.125" style="59" bestFit="1" customWidth="1"/>
    <col min="4365" max="4365" width="26.75" style="59" bestFit="1" customWidth="1"/>
    <col min="4366" max="4367" width="9" style="59"/>
    <col min="4368" max="4368" width="12.125" style="59" bestFit="1" customWidth="1"/>
    <col min="4369" max="4369" width="12" style="59" customWidth="1"/>
    <col min="4370" max="4370" width="11.625" style="59" customWidth="1"/>
    <col min="4371" max="4371" width="10.5" style="59" bestFit="1" customWidth="1"/>
    <col min="4372" max="4374" width="9.5" style="59" customWidth="1"/>
    <col min="4375" max="4375" width="12.875" style="59" bestFit="1" customWidth="1"/>
    <col min="4376" max="4376" width="9" style="59"/>
    <col min="4377" max="4377" width="13" style="59" bestFit="1" customWidth="1"/>
    <col min="4378" max="4378" width="16.875" style="59" customWidth="1"/>
    <col min="4379" max="4379" width="19.5" style="59" customWidth="1"/>
    <col min="4380" max="4380" width="13" style="59" customWidth="1"/>
    <col min="4381" max="4382" width="11" style="59" customWidth="1"/>
    <col min="4383" max="4383" width="15.125" style="59" customWidth="1"/>
    <col min="4384" max="4384" width="17.125" style="59" customWidth="1"/>
    <col min="4385" max="4385" width="13" style="59" customWidth="1"/>
    <col min="4386" max="4386" width="9" style="59"/>
    <col min="4387" max="4388" width="11" style="59" customWidth="1"/>
    <col min="4389" max="4389" width="9" style="59"/>
    <col min="4390" max="4390" width="15.125" style="59" customWidth="1"/>
    <col min="4391" max="4391" width="17.125" style="59" customWidth="1"/>
    <col min="4392" max="4392" width="13" style="59" customWidth="1"/>
    <col min="4393" max="4393" width="14.125" style="59" customWidth="1"/>
    <col min="4394" max="4395" width="11" style="59" bestFit="1" customWidth="1"/>
    <col min="4396" max="4396" width="15.125" style="59" bestFit="1" customWidth="1"/>
    <col min="4397" max="4397" width="9" style="59"/>
    <col min="4398" max="4398" width="15.625" style="59" customWidth="1"/>
    <col min="4399" max="4399" width="19.75" style="59" customWidth="1"/>
    <col min="4400" max="4400" width="9.125" style="59" customWidth="1"/>
    <col min="4401" max="4401" width="9.5" style="59" customWidth="1"/>
    <col min="4402" max="4402" width="7.5" style="59" customWidth="1"/>
    <col min="4403" max="4403" width="23.75" style="59" customWidth="1"/>
    <col min="4404" max="4404" width="15.125" style="59" customWidth="1"/>
    <col min="4405" max="4406" width="13" style="59" customWidth="1"/>
    <col min="4407" max="4407" width="7.125" style="59" customWidth="1"/>
    <col min="4408" max="4408" width="15.125" style="59" customWidth="1"/>
    <col min="4409" max="4409" width="8.625" style="59" customWidth="1"/>
    <col min="4410" max="4410" width="11.75" style="59" customWidth="1"/>
    <col min="4411" max="4411" width="10.75" style="59" customWidth="1"/>
    <col min="4412" max="4412" width="7.25" style="59" customWidth="1"/>
    <col min="4413" max="4413" width="9" style="59"/>
    <col min="4414" max="4414" width="11" style="59" bestFit="1" customWidth="1"/>
    <col min="4415" max="4415" width="15.125" style="59" customWidth="1"/>
    <col min="4416" max="4416" width="20.5" style="59" bestFit="1" customWidth="1"/>
    <col min="4417" max="4419" width="9" style="59"/>
    <col min="4420" max="4420" width="11.125" style="59" bestFit="1" customWidth="1"/>
    <col min="4421" max="4421" width="11" style="59" bestFit="1" customWidth="1"/>
    <col min="4422" max="4422" width="9" style="59"/>
    <col min="4423" max="4423" width="7.125" style="59" bestFit="1" customWidth="1"/>
    <col min="4424" max="4424" width="9" style="59"/>
    <col min="4425" max="4425" width="7.125" style="59" bestFit="1" customWidth="1"/>
    <col min="4426" max="4428" width="9" style="59"/>
    <col min="4429" max="4429" width="12.5" style="59" customWidth="1"/>
    <col min="4430" max="4610" width="9" style="59"/>
    <col min="4611" max="4612" width="5.25" style="59" bestFit="1" customWidth="1"/>
    <col min="4613" max="4613" width="30.375" style="59" customWidth="1"/>
    <col min="4614" max="4614" width="11.625" style="59" customWidth="1"/>
    <col min="4615" max="4615" width="10.25" style="59" bestFit="1" customWidth="1"/>
    <col min="4616" max="4616" width="13.25" style="59" bestFit="1" customWidth="1"/>
    <col min="4617" max="4618" width="10" style="59" bestFit="1" customWidth="1"/>
    <col min="4619" max="4619" width="44.125" style="59" bestFit="1" customWidth="1"/>
    <col min="4620" max="4620" width="10.125" style="59" bestFit="1" customWidth="1"/>
    <col min="4621" max="4621" width="26.75" style="59" bestFit="1" customWidth="1"/>
    <col min="4622" max="4623" width="9" style="59"/>
    <col min="4624" max="4624" width="12.125" style="59" bestFit="1" customWidth="1"/>
    <col min="4625" max="4625" width="12" style="59" customWidth="1"/>
    <col min="4626" max="4626" width="11.625" style="59" customWidth="1"/>
    <col min="4627" max="4627" width="10.5" style="59" bestFit="1" customWidth="1"/>
    <col min="4628" max="4630" width="9.5" style="59" customWidth="1"/>
    <col min="4631" max="4631" width="12.875" style="59" bestFit="1" customWidth="1"/>
    <col min="4632" max="4632" width="9" style="59"/>
    <col min="4633" max="4633" width="13" style="59" bestFit="1" customWidth="1"/>
    <col min="4634" max="4634" width="16.875" style="59" customWidth="1"/>
    <col min="4635" max="4635" width="19.5" style="59" customWidth="1"/>
    <col min="4636" max="4636" width="13" style="59" customWidth="1"/>
    <col min="4637" max="4638" width="11" style="59" customWidth="1"/>
    <col min="4639" max="4639" width="15.125" style="59" customWidth="1"/>
    <col min="4640" max="4640" width="17.125" style="59" customWidth="1"/>
    <col min="4641" max="4641" width="13" style="59" customWidth="1"/>
    <col min="4642" max="4642" width="9" style="59"/>
    <col min="4643" max="4644" width="11" style="59" customWidth="1"/>
    <col min="4645" max="4645" width="9" style="59"/>
    <col min="4646" max="4646" width="15.125" style="59" customWidth="1"/>
    <col min="4647" max="4647" width="17.125" style="59" customWidth="1"/>
    <col min="4648" max="4648" width="13" style="59" customWidth="1"/>
    <col min="4649" max="4649" width="14.125" style="59" customWidth="1"/>
    <col min="4650" max="4651" width="11" style="59" bestFit="1" customWidth="1"/>
    <col min="4652" max="4652" width="15.125" style="59" bestFit="1" customWidth="1"/>
    <col min="4653" max="4653" width="9" style="59"/>
    <col min="4654" max="4654" width="15.625" style="59" customWidth="1"/>
    <col min="4655" max="4655" width="19.75" style="59" customWidth="1"/>
    <col min="4656" max="4656" width="9.125" style="59" customWidth="1"/>
    <col min="4657" max="4657" width="9.5" style="59" customWidth="1"/>
    <col min="4658" max="4658" width="7.5" style="59" customWidth="1"/>
    <col min="4659" max="4659" width="23.75" style="59" customWidth="1"/>
    <col min="4660" max="4660" width="15.125" style="59" customWidth="1"/>
    <col min="4661" max="4662" width="13" style="59" customWidth="1"/>
    <col min="4663" max="4663" width="7.125" style="59" customWidth="1"/>
    <col min="4664" max="4664" width="15.125" style="59" customWidth="1"/>
    <col min="4665" max="4665" width="8.625" style="59" customWidth="1"/>
    <col min="4666" max="4666" width="11.75" style="59" customWidth="1"/>
    <col min="4667" max="4667" width="10.75" style="59" customWidth="1"/>
    <col min="4668" max="4668" width="7.25" style="59" customWidth="1"/>
    <col min="4669" max="4669" width="9" style="59"/>
    <col min="4670" max="4670" width="11" style="59" bestFit="1" customWidth="1"/>
    <col min="4671" max="4671" width="15.125" style="59" customWidth="1"/>
    <col min="4672" max="4672" width="20.5" style="59" bestFit="1" customWidth="1"/>
    <col min="4673" max="4675" width="9" style="59"/>
    <col min="4676" max="4676" width="11.125" style="59" bestFit="1" customWidth="1"/>
    <col min="4677" max="4677" width="11" style="59" bestFit="1" customWidth="1"/>
    <col min="4678" max="4678" width="9" style="59"/>
    <col min="4679" max="4679" width="7.125" style="59" bestFit="1" customWidth="1"/>
    <col min="4680" max="4680" width="9" style="59"/>
    <col min="4681" max="4681" width="7.125" style="59" bestFit="1" customWidth="1"/>
    <col min="4682" max="4684" width="9" style="59"/>
    <col min="4685" max="4685" width="12.5" style="59" customWidth="1"/>
    <col min="4686" max="4866" width="9" style="59"/>
    <col min="4867" max="4868" width="5.25" style="59" bestFit="1" customWidth="1"/>
    <col min="4869" max="4869" width="30.375" style="59" customWidth="1"/>
    <col min="4870" max="4870" width="11.625" style="59" customWidth="1"/>
    <col min="4871" max="4871" width="10.25" style="59" bestFit="1" customWidth="1"/>
    <col min="4872" max="4872" width="13.25" style="59" bestFit="1" customWidth="1"/>
    <col min="4873" max="4874" width="10" style="59" bestFit="1" customWidth="1"/>
    <col min="4875" max="4875" width="44.125" style="59" bestFit="1" customWidth="1"/>
    <col min="4876" max="4876" width="10.125" style="59" bestFit="1" customWidth="1"/>
    <col min="4877" max="4877" width="26.75" style="59" bestFit="1" customWidth="1"/>
    <col min="4878" max="4879" width="9" style="59"/>
    <col min="4880" max="4880" width="12.125" style="59" bestFit="1" customWidth="1"/>
    <col min="4881" max="4881" width="12" style="59" customWidth="1"/>
    <col min="4882" max="4882" width="11.625" style="59" customWidth="1"/>
    <col min="4883" max="4883" width="10.5" style="59" bestFit="1" customWidth="1"/>
    <col min="4884" max="4886" width="9.5" style="59" customWidth="1"/>
    <col min="4887" max="4887" width="12.875" style="59" bestFit="1" customWidth="1"/>
    <col min="4888" max="4888" width="9" style="59"/>
    <col min="4889" max="4889" width="13" style="59" bestFit="1" customWidth="1"/>
    <col min="4890" max="4890" width="16.875" style="59" customWidth="1"/>
    <col min="4891" max="4891" width="19.5" style="59" customWidth="1"/>
    <col min="4892" max="4892" width="13" style="59" customWidth="1"/>
    <col min="4893" max="4894" width="11" style="59" customWidth="1"/>
    <col min="4895" max="4895" width="15.125" style="59" customWidth="1"/>
    <col min="4896" max="4896" width="17.125" style="59" customWidth="1"/>
    <col min="4897" max="4897" width="13" style="59" customWidth="1"/>
    <col min="4898" max="4898" width="9" style="59"/>
    <col min="4899" max="4900" width="11" style="59" customWidth="1"/>
    <col min="4901" max="4901" width="9" style="59"/>
    <col min="4902" max="4902" width="15.125" style="59" customWidth="1"/>
    <col min="4903" max="4903" width="17.125" style="59" customWidth="1"/>
    <col min="4904" max="4904" width="13" style="59" customWidth="1"/>
    <col min="4905" max="4905" width="14.125" style="59" customWidth="1"/>
    <col min="4906" max="4907" width="11" style="59" bestFit="1" customWidth="1"/>
    <col min="4908" max="4908" width="15.125" style="59" bestFit="1" customWidth="1"/>
    <col min="4909" max="4909" width="9" style="59"/>
    <col min="4910" max="4910" width="15.625" style="59" customWidth="1"/>
    <col min="4911" max="4911" width="19.75" style="59" customWidth="1"/>
    <col min="4912" max="4912" width="9.125" style="59" customWidth="1"/>
    <col min="4913" max="4913" width="9.5" style="59" customWidth="1"/>
    <col min="4914" max="4914" width="7.5" style="59" customWidth="1"/>
    <col min="4915" max="4915" width="23.75" style="59" customWidth="1"/>
    <col min="4916" max="4916" width="15.125" style="59" customWidth="1"/>
    <col min="4917" max="4918" width="13" style="59" customWidth="1"/>
    <col min="4919" max="4919" width="7.125" style="59" customWidth="1"/>
    <col min="4920" max="4920" width="15.125" style="59" customWidth="1"/>
    <col min="4921" max="4921" width="8.625" style="59" customWidth="1"/>
    <col min="4922" max="4922" width="11.75" style="59" customWidth="1"/>
    <col min="4923" max="4923" width="10.75" style="59" customWidth="1"/>
    <col min="4924" max="4924" width="7.25" style="59" customWidth="1"/>
    <col min="4925" max="4925" width="9" style="59"/>
    <col min="4926" max="4926" width="11" style="59" bestFit="1" customWidth="1"/>
    <col min="4927" max="4927" width="15.125" style="59" customWidth="1"/>
    <col min="4928" max="4928" width="20.5" style="59" bestFit="1" customWidth="1"/>
    <col min="4929" max="4931" width="9" style="59"/>
    <col min="4932" max="4932" width="11.125" style="59" bestFit="1" customWidth="1"/>
    <col min="4933" max="4933" width="11" style="59" bestFit="1" customWidth="1"/>
    <col min="4934" max="4934" width="9" style="59"/>
    <col min="4935" max="4935" width="7.125" style="59" bestFit="1" customWidth="1"/>
    <col min="4936" max="4936" width="9" style="59"/>
    <col min="4937" max="4937" width="7.125" style="59" bestFit="1" customWidth="1"/>
    <col min="4938" max="4940" width="9" style="59"/>
    <col min="4941" max="4941" width="12.5" style="59" customWidth="1"/>
    <col min="4942" max="5122" width="9" style="59"/>
    <col min="5123" max="5124" width="5.25" style="59" bestFit="1" customWidth="1"/>
    <col min="5125" max="5125" width="30.375" style="59" customWidth="1"/>
    <col min="5126" max="5126" width="11.625" style="59" customWidth="1"/>
    <col min="5127" max="5127" width="10.25" style="59" bestFit="1" customWidth="1"/>
    <col min="5128" max="5128" width="13.25" style="59" bestFit="1" customWidth="1"/>
    <col min="5129" max="5130" width="10" style="59" bestFit="1" customWidth="1"/>
    <col min="5131" max="5131" width="44.125" style="59" bestFit="1" customWidth="1"/>
    <col min="5132" max="5132" width="10.125" style="59" bestFit="1" customWidth="1"/>
    <col min="5133" max="5133" width="26.75" style="59" bestFit="1" customWidth="1"/>
    <col min="5134" max="5135" width="9" style="59"/>
    <col min="5136" max="5136" width="12.125" style="59" bestFit="1" customWidth="1"/>
    <col min="5137" max="5137" width="12" style="59" customWidth="1"/>
    <col min="5138" max="5138" width="11.625" style="59" customWidth="1"/>
    <col min="5139" max="5139" width="10.5" style="59" bestFit="1" customWidth="1"/>
    <col min="5140" max="5142" width="9.5" style="59" customWidth="1"/>
    <col min="5143" max="5143" width="12.875" style="59" bestFit="1" customWidth="1"/>
    <col min="5144" max="5144" width="9" style="59"/>
    <col min="5145" max="5145" width="13" style="59" bestFit="1" customWidth="1"/>
    <col min="5146" max="5146" width="16.875" style="59" customWidth="1"/>
    <col min="5147" max="5147" width="19.5" style="59" customWidth="1"/>
    <col min="5148" max="5148" width="13" style="59" customWidth="1"/>
    <col min="5149" max="5150" width="11" style="59" customWidth="1"/>
    <col min="5151" max="5151" width="15.125" style="59" customWidth="1"/>
    <col min="5152" max="5152" width="17.125" style="59" customWidth="1"/>
    <col min="5153" max="5153" width="13" style="59" customWidth="1"/>
    <col min="5154" max="5154" width="9" style="59"/>
    <col min="5155" max="5156" width="11" style="59" customWidth="1"/>
    <col min="5157" max="5157" width="9" style="59"/>
    <col min="5158" max="5158" width="15.125" style="59" customWidth="1"/>
    <col min="5159" max="5159" width="17.125" style="59" customWidth="1"/>
    <col min="5160" max="5160" width="13" style="59" customWidth="1"/>
    <col min="5161" max="5161" width="14.125" style="59" customWidth="1"/>
    <col min="5162" max="5163" width="11" style="59" bestFit="1" customWidth="1"/>
    <col min="5164" max="5164" width="15.125" style="59" bestFit="1" customWidth="1"/>
    <col min="5165" max="5165" width="9" style="59"/>
    <col min="5166" max="5166" width="15.625" style="59" customWidth="1"/>
    <col min="5167" max="5167" width="19.75" style="59" customWidth="1"/>
    <col min="5168" max="5168" width="9.125" style="59" customWidth="1"/>
    <col min="5169" max="5169" width="9.5" style="59" customWidth="1"/>
    <col min="5170" max="5170" width="7.5" style="59" customWidth="1"/>
    <col min="5171" max="5171" width="23.75" style="59" customWidth="1"/>
    <col min="5172" max="5172" width="15.125" style="59" customWidth="1"/>
    <col min="5173" max="5174" width="13" style="59" customWidth="1"/>
    <col min="5175" max="5175" width="7.125" style="59" customWidth="1"/>
    <col min="5176" max="5176" width="15.125" style="59" customWidth="1"/>
    <col min="5177" max="5177" width="8.625" style="59" customWidth="1"/>
    <col min="5178" max="5178" width="11.75" style="59" customWidth="1"/>
    <col min="5179" max="5179" width="10.75" style="59" customWidth="1"/>
    <col min="5180" max="5180" width="7.25" style="59" customWidth="1"/>
    <col min="5181" max="5181" width="9" style="59"/>
    <col min="5182" max="5182" width="11" style="59" bestFit="1" customWidth="1"/>
    <col min="5183" max="5183" width="15.125" style="59" customWidth="1"/>
    <col min="5184" max="5184" width="20.5" style="59" bestFit="1" customWidth="1"/>
    <col min="5185" max="5187" width="9" style="59"/>
    <col min="5188" max="5188" width="11.125" style="59" bestFit="1" customWidth="1"/>
    <col min="5189" max="5189" width="11" style="59" bestFit="1" customWidth="1"/>
    <col min="5190" max="5190" width="9" style="59"/>
    <col min="5191" max="5191" width="7.125" style="59" bestFit="1" customWidth="1"/>
    <col min="5192" max="5192" width="9" style="59"/>
    <col min="5193" max="5193" width="7.125" style="59" bestFit="1" customWidth="1"/>
    <col min="5194" max="5196" width="9" style="59"/>
    <col min="5197" max="5197" width="12.5" style="59" customWidth="1"/>
    <col min="5198" max="5378" width="9" style="59"/>
    <col min="5379" max="5380" width="5.25" style="59" bestFit="1" customWidth="1"/>
    <col min="5381" max="5381" width="30.375" style="59" customWidth="1"/>
    <col min="5382" max="5382" width="11.625" style="59" customWidth="1"/>
    <col min="5383" max="5383" width="10.25" style="59" bestFit="1" customWidth="1"/>
    <col min="5384" max="5384" width="13.25" style="59" bestFit="1" customWidth="1"/>
    <col min="5385" max="5386" width="10" style="59" bestFit="1" customWidth="1"/>
    <col min="5387" max="5387" width="44.125" style="59" bestFit="1" customWidth="1"/>
    <col min="5388" max="5388" width="10.125" style="59" bestFit="1" customWidth="1"/>
    <col min="5389" max="5389" width="26.75" style="59" bestFit="1" customWidth="1"/>
    <col min="5390" max="5391" width="9" style="59"/>
    <col min="5392" max="5392" width="12.125" style="59" bestFit="1" customWidth="1"/>
    <col min="5393" max="5393" width="12" style="59" customWidth="1"/>
    <col min="5394" max="5394" width="11.625" style="59" customWidth="1"/>
    <col min="5395" max="5395" width="10.5" style="59" bestFit="1" customWidth="1"/>
    <col min="5396" max="5398" width="9.5" style="59" customWidth="1"/>
    <col min="5399" max="5399" width="12.875" style="59" bestFit="1" customWidth="1"/>
    <col min="5400" max="5400" width="9" style="59"/>
    <col min="5401" max="5401" width="13" style="59" bestFit="1" customWidth="1"/>
    <col min="5402" max="5402" width="16.875" style="59" customWidth="1"/>
    <col min="5403" max="5403" width="19.5" style="59" customWidth="1"/>
    <col min="5404" max="5404" width="13" style="59" customWidth="1"/>
    <col min="5405" max="5406" width="11" style="59" customWidth="1"/>
    <col min="5407" max="5407" width="15.125" style="59" customWidth="1"/>
    <col min="5408" max="5408" width="17.125" style="59" customWidth="1"/>
    <col min="5409" max="5409" width="13" style="59" customWidth="1"/>
    <col min="5410" max="5410" width="9" style="59"/>
    <col min="5411" max="5412" width="11" style="59" customWidth="1"/>
    <col min="5413" max="5413" width="9" style="59"/>
    <col min="5414" max="5414" width="15.125" style="59" customWidth="1"/>
    <col min="5415" max="5415" width="17.125" style="59" customWidth="1"/>
    <col min="5416" max="5416" width="13" style="59" customWidth="1"/>
    <col min="5417" max="5417" width="14.125" style="59" customWidth="1"/>
    <col min="5418" max="5419" width="11" style="59" bestFit="1" customWidth="1"/>
    <col min="5420" max="5420" width="15.125" style="59" bestFit="1" customWidth="1"/>
    <col min="5421" max="5421" width="9" style="59"/>
    <col min="5422" max="5422" width="15.625" style="59" customWidth="1"/>
    <col min="5423" max="5423" width="19.75" style="59" customWidth="1"/>
    <col min="5424" max="5424" width="9.125" style="59" customWidth="1"/>
    <col min="5425" max="5425" width="9.5" style="59" customWidth="1"/>
    <col min="5426" max="5426" width="7.5" style="59" customWidth="1"/>
    <col min="5427" max="5427" width="23.75" style="59" customWidth="1"/>
    <col min="5428" max="5428" width="15.125" style="59" customWidth="1"/>
    <col min="5429" max="5430" width="13" style="59" customWidth="1"/>
    <col min="5431" max="5431" width="7.125" style="59" customWidth="1"/>
    <col min="5432" max="5432" width="15.125" style="59" customWidth="1"/>
    <col min="5433" max="5433" width="8.625" style="59" customWidth="1"/>
    <col min="5434" max="5434" width="11.75" style="59" customWidth="1"/>
    <col min="5435" max="5435" width="10.75" style="59" customWidth="1"/>
    <col min="5436" max="5436" width="7.25" style="59" customWidth="1"/>
    <col min="5437" max="5437" width="9" style="59"/>
    <col min="5438" max="5438" width="11" style="59" bestFit="1" customWidth="1"/>
    <col min="5439" max="5439" width="15.125" style="59" customWidth="1"/>
    <col min="5440" max="5440" width="20.5" style="59" bestFit="1" customWidth="1"/>
    <col min="5441" max="5443" width="9" style="59"/>
    <col min="5444" max="5444" width="11.125" style="59" bestFit="1" customWidth="1"/>
    <col min="5445" max="5445" width="11" style="59" bestFit="1" customWidth="1"/>
    <col min="5446" max="5446" width="9" style="59"/>
    <col min="5447" max="5447" width="7.125" style="59" bestFit="1" customWidth="1"/>
    <col min="5448" max="5448" width="9" style="59"/>
    <col min="5449" max="5449" width="7.125" style="59" bestFit="1" customWidth="1"/>
    <col min="5450" max="5452" width="9" style="59"/>
    <col min="5453" max="5453" width="12.5" style="59" customWidth="1"/>
    <col min="5454" max="5634" width="9" style="59"/>
    <col min="5635" max="5636" width="5.25" style="59" bestFit="1" customWidth="1"/>
    <col min="5637" max="5637" width="30.375" style="59" customWidth="1"/>
    <col min="5638" max="5638" width="11.625" style="59" customWidth="1"/>
    <col min="5639" max="5639" width="10.25" style="59" bestFit="1" customWidth="1"/>
    <col min="5640" max="5640" width="13.25" style="59" bestFit="1" customWidth="1"/>
    <col min="5641" max="5642" width="10" style="59" bestFit="1" customWidth="1"/>
    <col min="5643" max="5643" width="44.125" style="59" bestFit="1" customWidth="1"/>
    <col min="5644" max="5644" width="10.125" style="59" bestFit="1" customWidth="1"/>
    <col min="5645" max="5645" width="26.75" style="59" bestFit="1" customWidth="1"/>
    <col min="5646" max="5647" width="9" style="59"/>
    <col min="5648" max="5648" width="12.125" style="59" bestFit="1" customWidth="1"/>
    <col min="5649" max="5649" width="12" style="59" customWidth="1"/>
    <col min="5650" max="5650" width="11.625" style="59" customWidth="1"/>
    <col min="5651" max="5651" width="10.5" style="59" bestFit="1" customWidth="1"/>
    <col min="5652" max="5654" width="9.5" style="59" customWidth="1"/>
    <col min="5655" max="5655" width="12.875" style="59" bestFit="1" customWidth="1"/>
    <col min="5656" max="5656" width="9" style="59"/>
    <col min="5657" max="5657" width="13" style="59" bestFit="1" customWidth="1"/>
    <col min="5658" max="5658" width="16.875" style="59" customWidth="1"/>
    <col min="5659" max="5659" width="19.5" style="59" customWidth="1"/>
    <col min="5660" max="5660" width="13" style="59" customWidth="1"/>
    <col min="5661" max="5662" width="11" style="59" customWidth="1"/>
    <col min="5663" max="5663" width="15.125" style="59" customWidth="1"/>
    <col min="5664" max="5664" width="17.125" style="59" customWidth="1"/>
    <col min="5665" max="5665" width="13" style="59" customWidth="1"/>
    <col min="5666" max="5666" width="9" style="59"/>
    <col min="5667" max="5668" width="11" style="59" customWidth="1"/>
    <col min="5669" max="5669" width="9" style="59"/>
    <col min="5670" max="5670" width="15.125" style="59" customWidth="1"/>
    <col min="5671" max="5671" width="17.125" style="59" customWidth="1"/>
    <col min="5672" max="5672" width="13" style="59" customWidth="1"/>
    <col min="5673" max="5673" width="14.125" style="59" customWidth="1"/>
    <col min="5674" max="5675" width="11" style="59" bestFit="1" customWidth="1"/>
    <col min="5676" max="5676" width="15.125" style="59" bestFit="1" customWidth="1"/>
    <col min="5677" max="5677" width="9" style="59"/>
    <col min="5678" max="5678" width="15.625" style="59" customWidth="1"/>
    <col min="5679" max="5679" width="19.75" style="59" customWidth="1"/>
    <col min="5680" max="5680" width="9.125" style="59" customWidth="1"/>
    <col min="5681" max="5681" width="9.5" style="59" customWidth="1"/>
    <col min="5682" max="5682" width="7.5" style="59" customWidth="1"/>
    <col min="5683" max="5683" width="23.75" style="59" customWidth="1"/>
    <col min="5684" max="5684" width="15.125" style="59" customWidth="1"/>
    <col min="5685" max="5686" width="13" style="59" customWidth="1"/>
    <col min="5687" max="5687" width="7.125" style="59" customWidth="1"/>
    <col min="5688" max="5688" width="15.125" style="59" customWidth="1"/>
    <col min="5689" max="5689" width="8.625" style="59" customWidth="1"/>
    <col min="5690" max="5690" width="11.75" style="59" customWidth="1"/>
    <col min="5691" max="5691" width="10.75" style="59" customWidth="1"/>
    <col min="5692" max="5692" width="7.25" style="59" customWidth="1"/>
    <col min="5693" max="5693" width="9" style="59"/>
    <col min="5694" max="5694" width="11" style="59" bestFit="1" customWidth="1"/>
    <col min="5695" max="5695" width="15.125" style="59" customWidth="1"/>
    <col min="5696" max="5696" width="20.5" style="59" bestFit="1" customWidth="1"/>
    <col min="5697" max="5699" width="9" style="59"/>
    <col min="5700" max="5700" width="11.125" style="59" bestFit="1" customWidth="1"/>
    <col min="5701" max="5701" width="11" style="59" bestFit="1" customWidth="1"/>
    <col min="5702" max="5702" width="9" style="59"/>
    <col min="5703" max="5703" width="7.125" style="59" bestFit="1" customWidth="1"/>
    <col min="5704" max="5704" width="9" style="59"/>
    <col min="5705" max="5705" width="7.125" style="59" bestFit="1" customWidth="1"/>
    <col min="5706" max="5708" width="9" style="59"/>
    <col min="5709" max="5709" width="12.5" style="59" customWidth="1"/>
    <col min="5710" max="5890" width="9" style="59"/>
    <col min="5891" max="5892" width="5.25" style="59" bestFit="1" customWidth="1"/>
    <col min="5893" max="5893" width="30.375" style="59" customWidth="1"/>
    <col min="5894" max="5894" width="11.625" style="59" customWidth="1"/>
    <col min="5895" max="5895" width="10.25" style="59" bestFit="1" customWidth="1"/>
    <col min="5896" max="5896" width="13.25" style="59" bestFit="1" customWidth="1"/>
    <col min="5897" max="5898" width="10" style="59" bestFit="1" customWidth="1"/>
    <col min="5899" max="5899" width="44.125" style="59" bestFit="1" customWidth="1"/>
    <col min="5900" max="5900" width="10.125" style="59" bestFit="1" customWidth="1"/>
    <col min="5901" max="5901" width="26.75" style="59" bestFit="1" customWidth="1"/>
    <col min="5902" max="5903" width="9" style="59"/>
    <col min="5904" max="5904" width="12.125" style="59" bestFit="1" customWidth="1"/>
    <col min="5905" max="5905" width="12" style="59" customWidth="1"/>
    <col min="5906" max="5906" width="11.625" style="59" customWidth="1"/>
    <col min="5907" max="5907" width="10.5" style="59" bestFit="1" customWidth="1"/>
    <col min="5908" max="5910" width="9.5" style="59" customWidth="1"/>
    <col min="5911" max="5911" width="12.875" style="59" bestFit="1" customWidth="1"/>
    <col min="5912" max="5912" width="9" style="59"/>
    <col min="5913" max="5913" width="13" style="59" bestFit="1" customWidth="1"/>
    <col min="5914" max="5914" width="16.875" style="59" customWidth="1"/>
    <col min="5915" max="5915" width="19.5" style="59" customWidth="1"/>
    <col min="5916" max="5916" width="13" style="59" customWidth="1"/>
    <col min="5917" max="5918" width="11" style="59" customWidth="1"/>
    <col min="5919" max="5919" width="15.125" style="59" customWidth="1"/>
    <col min="5920" max="5920" width="17.125" style="59" customWidth="1"/>
    <col min="5921" max="5921" width="13" style="59" customWidth="1"/>
    <col min="5922" max="5922" width="9" style="59"/>
    <col min="5923" max="5924" width="11" style="59" customWidth="1"/>
    <col min="5925" max="5925" width="9" style="59"/>
    <col min="5926" max="5926" width="15.125" style="59" customWidth="1"/>
    <col min="5927" max="5927" width="17.125" style="59" customWidth="1"/>
    <col min="5928" max="5928" width="13" style="59" customWidth="1"/>
    <col min="5929" max="5929" width="14.125" style="59" customWidth="1"/>
    <col min="5930" max="5931" width="11" style="59" bestFit="1" customWidth="1"/>
    <col min="5932" max="5932" width="15.125" style="59" bestFit="1" customWidth="1"/>
    <col min="5933" max="5933" width="9" style="59"/>
    <col min="5934" max="5934" width="15.625" style="59" customWidth="1"/>
    <col min="5935" max="5935" width="19.75" style="59" customWidth="1"/>
    <col min="5936" max="5936" width="9.125" style="59" customWidth="1"/>
    <col min="5937" max="5937" width="9.5" style="59" customWidth="1"/>
    <col min="5938" max="5938" width="7.5" style="59" customWidth="1"/>
    <col min="5939" max="5939" width="23.75" style="59" customWidth="1"/>
    <col min="5940" max="5940" width="15.125" style="59" customWidth="1"/>
    <col min="5941" max="5942" width="13" style="59" customWidth="1"/>
    <col min="5943" max="5943" width="7.125" style="59" customWidth="1"/>
    <col min="5944" max="5944" width="15.125" style="59" customWidth="1"/>
    <col min="5945" max="5945" width="8.625" style="59" customWidth="1"/>
    <col min="5946" max="5946" width="11.75" style="59" customWidth="1"/>
    <col min="5947" max="5947" width="10.75" style="59" customWidth="1"/>
    <col min="5948" max="5948" width="7.25" style="59" customWidth="1"/>
    <col min="5949" max="5949" width="9" style="59"/>
    <col min="5950" max="5950" width="11" style="59" bestFit="1" customWidth="1"/>
    <col min="5951" max="5951" width="15.125" style="59" customWidth="1"/>
    <col min="5952" max="5952" width="20.5" style="59" bestFit="1" customWidth="1"/>
    <col min="5953" max="5955" width="9" style="59"/>
    <col min="5956" max="5956" width="11.125" style="59" bestFit="1" customWidth="1"/>
    <col min="5957" max="5957" width="11" style="59" bestFit="1" customWidth="1"/>
    <col min="5958" max="5958" width="9" style="59"/>
    <col min="5959" max="5959" width="7.125" style="59" bestFit="1" customWidth="1"/>
    <col min="5960" max="5960" width="9" style="59"/>
    <col min="5961" max="5961" width="7.125" style="59" bestFit="1" customWidth="1"/>
    <col min="5962" max="5964" width="9" style="59"/>
    <col min="5965" max="5965" width="12.5" style="59" customWidth="1"/>
    <col min="5966" max="6146" width="9" style="59"/>
    <col min="6147" max="6148" width="5.25" style="59" bestFit="1" customWidth="1"/>
    <col min="6149" max="6149" width="30.375" style="59" customWidth="1"/>
    <col min="6150" max="6150" width="11.625" style="59" customWidth="1"/>
    <col min="6151" max="6151" width="10.25" style="59" bestFit="1" customWidth="1"/>
    <col min="6152" max="6152" width="13.25" style="59" bestFit="1" customWidth="1"/>
    <col min="6153" max="6154" width="10" style="59" bestFit="1" customWidth="1"/>
    <col min="6155" max="6155" width="44.125" style="59" bestFit="1" customWidth="1"/>
    <col min="6156" max="6156" width="10.125" style="59" bestFit="1" customWidth="1"/>
    <col min="6157" max="6157" width="26.75" style="59" bestFit="1" customWidth="1"/>
    <col min="6158" max="6159" width="9" style="59"/>
    <col min="6160" max="6160" width="12.125" style="59" bestFit="1" customWidth="1"/>
    <col min="6161" max="6161" width="12" style="59" customWidth="1"/>
    <col min="6162" max="6162" width="11.625" style="59" customWidth="1"/>
    <col min="6163" max="6163" width="10.5" style="59" bestFit="1" customWidth="1"/>
    <col min="6164" max="6166" width="9.5" style="59" customWidth="1"/>
    <col min="6167" max="6167" width="12.875" style="59" bestFit="1" customWidth="1"/>
    <col min="6168" max="6168" width="9" style="59"/>
    <col min="6169" max="6169" width="13" style="59" bestFit="1" customWidth="1"/>
    <col min="6170" max="6170" width="16.875" style="59" customWidth="1"/>
    <col min="6171" max="6171" width="19.5" style="59" customWidth="1"/>
    <col min="6172" max="6172" width="13" style="59" customWidth="1"/>
    <col min="6173" max="6174" width="11" style="59" customWidth="1"/>
    <col min="6175" max="6175" width="15.125" style="59" customWidth="1"/>
    <col min="6176" max="6176" width="17.125" style="59" customWidth="1"/>
    <col min="6177" max="6177" width="13" style="59" customWidth="1"/>
    <col min="6178" max="6178" width="9" style="59"/>
    <col min="6179" max="6180" width="11" style="59" customWidth="1"/>
    <col min="6181" max="6181" width="9" style="59"/>
    <col min="6182" max="6182" width="15.125" style="59" customWidth="1"/>
    <col min="6183" max="6183" width="17.125" style="59" customWidth="1"/>
    <col min="6184" max="6184" width="13" style="59" customWidth="1"/>
    <col min="6185" max="6185" width="14.125" style="59" customWidth="1"/>
    <col min="6186" max="6187" width="11" style="59" bestFit="1" customWidth="1"/>
    <col min="6188" max="6188" width="15.125" style="59" bestFit="1" customWidth="1"/>
    <col min="6189" max="6189" width="9" style="59"/>
    <col min="6190" max="6190" width="15.625" style="59" customWidth="1"/>
    <col min="6191" max="6191" width="19.75" style="59" customWidth="1"/>
    <col min="6192" max="6192" width="9.125" style="59" customWidth="1"/>
    <col min="6193" max="6193" width="9.5" style="59" customWidth="1"/>
    <col min="6194" max="6194" width="7.5" style="59" customWidth="1"/>
    <col min="6195" max="6195" width="23.75" style="59" customWidth="1"/>
    <col min="6196" max="6196" width="15.125" style="59" customWidth="1"/>
    <col min="6197" max="6198" width="13" style="59" customWidth="1"/>
    <col min="6199" max="6199" width="7.125" style="59" customWidth="1"/>
    <col min="6200" max="6200" width="15.125" style="59" customWidth="1"/>
    <col min="6201" max="6201" width="8.625" style="59" customWidth="1"/>
    <col min="6202" max="6202" width="11.75" style="59" customWidth="1"/>
    <col min="6203" max="6203" width="10.75" style="59" customWidth="1"/>
    <col min="6204" max="6204" width="7.25" style="59" customWidth="1"/>
    <col min="6205" max="6205" width="9" style="59"/>
    <col min="6206" max="6206" width="11" style="59" bestFit="1" customWidth="1"/>
    <col min="6207" max="6207" width="15.125" style="59" customWidth="1"/>
    <col min="6208" max="6208" width="20.5" style="59" bestFit="1" customWidth="1"/>
    <col min="6209" max="6211" width="9" style="59"/>
    <col min="6212" max="6212" width="11.125" style="59" bestFit="1" customWidth="1"/>
    <col min="6213" max="6213" width="11" style="59" bestFit="1" customWidth="1"/>
    <col min="6214" max="6214" width="9" style="59"/>
    <col min="6215" max="6215" width="7.125" style="59" bestFit="1" customWidth="1"/>
    <col min="6216" max="6216" width="9" style="59"/>
    <col min="6217" max="6217" width="7.125" style="59" bestFit="1" customWidth="1"/>
    <col min="6218" max="6220" width="9" style="59"/>
    <col min="6221" max="6221" width="12.5" style="59" customWidth="1"/>
    <col min="6222" max="6402" width="9" style="59"/>
    <col min="6403" max="6404" width="5.25" style="59" bestFit="1" customWidth="1"/>
    <col min="6405" max="6405" width="30.375" style="59" customWidth="1"/>
    <col min="6406" max="6406" width="11.625" style="59" customWidth="1"/>
    <col min="6407" max="6407" width="10.25" style="59" bestFit="1" customWidth="1"/>
    <col min="6408" max="6408" width="13.25" style="59" bestFit="1" customWidth="1"/>
    <col min="6409" max="6410" width="10" style="59" bestFit="1" customWidth="1"/>
    <col min="6411" max="6411" width="44.125" style="59" bestFit="1" customWidth="1"/>
    <col min="6412" max="6412" width="10.125" style="59" bestFit="1" customWidth="1"/>
    <col min="6413" max="6413" width="26.75" style="59" bestFit="1" customWidth="1"/>
    <col min="6414" max="6415" width="9" style="59"/>
    <col min="6416" max="6416" width="12.125" style="59" bestFit="1" customWidth="1"/>
    <col min="6417" max="6417" width="12" style="59" customWidth="1"/>
    <col min="6418" max="6418" width="11.625" style="59" customWidth="1"/>
    <col min="6419" max="6419" width="10.5" style="59" bestFit="1" customWidth="1"/>
    <col min="6420" max="6422" width="9.5" style="59" customWidth="1"/>
    <col min="6423" max="6423" width="12.875" style="59" bestFit="1" customWidth="1"/>
    <col min="6424" max="6424" width="9" style="59"/>
    <col min="6425" max="6425" width="13" style="59" bestFit="1" customWidth="1"/>
    <col min="6426" max="6426" width="16.875" style="59" customWidth="1"/>
    <col min="6427" max="6427" width="19.5" style="59" customWidth="1"/>
    <col min="6428" max="6428" width="13" style="59" customWidth="1"/>
    <col min="6429" max="6430" width="11" style="59" customWidth="1"/>
    <col min="6431" max="6431" width="15.125" style="59" customWidth="1"/>
    <col min="6432" max="6432" width="17.125" style="59" customWidth="1"/>
    <col min="6433" max="6433" width="13" style="59" customWidth="1"/>
    <col min="6434" max="6434" width="9" style="59"/>
    <col min="6435" max="6436" width="11" style="59" customWidth="1"/>
    <col min="6437" max="6437" width="9" style="59"/>
    <col min="6438" max="6438" width="15.125" style="59" customWidth="1"/>
    <col min="6439" max="6439" width="17.125" style="59" customWidth="1"/>
    <col min="6440" max="6440" width="13" style="59" customWidth="1"/>
    <col min="6441" max="6441" width="14.125" style="59" customWidth="1"/>
    <col min="6442" max="6443" width="11" style="59" bestFit="1" customWidth="1"/>
    <col min="6444" max="6444" width="15.125" style="59" bestFit="1" customWidth="1"/>
    <col min="6445" max="6445" width="9" style="59"/>
    <col min="6446" max="6446" width="15.625" style="59" customWidth="1"/>
    <col min="6447" max="6447" width="19.75" style="59" customWidth="1"/>
    <col min="6448" max="6448" width="9.125" style="59" customWidth="1"/>
    <col min="6449" max="6449" width="9.5" style="59" customWidth="1"/>
    <col min="6450" max="6450" width="7.5" style="59" customWidth="1"/>
    <col min="6451" max="6451" width="23.75" style="59" customWidth="1"/>
    <col min="6452" max="6452" width="15.125" style="59" customWidth="1"/>
    <col min="6453" max="6454" width="13" style="59" customWidth="1"/>
    <col min="6455" max="6455" width="7.125" style="59" customWidth="1"/>
    <col min="6456" max="6456" width="15.125" style="59" customWidth="1"/>
    <col min="6457" max="6457" width="8.625" style="59" customWidth="1"/>
    <col min="6458" max="6458" width="11.75" style="59" customWidth="1"/>
    <col min="6459" max="6459" width="10.75" style="59" customWidth="1"/>
    <col min="6460" max="6460" width="7.25" style="59" customWidth="1"/>
    <col min="6461" max="6461" width="9" style="59"/>
    <col min="6462" max="6462" width="11" style="59" bestFit="1" customWidth="1"/>
    <col min="6463" max="6463" width="15.125" style="59" customWidth="1"/>
    <col min="6464" max="6464" width="20.5" style="59" bestFit="1" customWidth="1"/>
    <col min="6465" max="6467" width="9" style="59"/>
    <col min="6468" max="6468" width="11.125" style="59" bestFit="1" customWidth="1"/>
    <col min="6469" max="6469" width="11" style="59" bestFit="1" customWidth="1"/>
    <col min="6470" max="6470" width="9" style="59"/>
    <col min="6471" max="6471" width="7.125" style="59" bestFit="1" customWidth="1"/>
    <col min="6472" max="6472" width="9" style="59"/>
    <col min="6473" max="6473" width="7.125" style="59" bestFit="1" customWidth="1"/>
    <col min="6474" max="6476" width="9" style="59"/>
    <col min="6477" max="6477" width="12.5" style="59" customWidth="1"/>
    <col min="6478" max="6658" width="9" style="59"/>
    <col min="6659" max="6660" width="5.25" style="59" bestFit="1" customWidth="1"/>
    <col min="6661" max="6661" width="30.375" style="59" customWidth="1"/>
    <col min="6662" max="6662" width="11.625" style="59" customWidth="1"/>
    <col min="6663" max="6663" width="10.25" style="59" bestFit="1" customWidth="1"/>
    <col min="6664" max="6664" width="13.25" style="59" bestFit="1" customWidth="1"/>
    <col min="6665" max="6666" width="10" style="59" bestFit="1" customWidth="1"/>
    <col min="6667" max="6667" width="44.125" style="59" bestFit="1" customWidth="1"/>
    <col min="6668" max="6668" width="10.125" style="59" bestFit="1" customWidth="1"/>
    <col min="6669" max="6669" width="26.75" style="59" bestFit="1" customWidth="1"/>
    <col min="6670" max="6671" width="9" style="59"/>
    <col min="6672" max="6672" width="12.125" style="59" bestFit="1" customWidth="1"/>
    <col min="6673" max="6673" width="12" style="59" customWidth="1"/>
    <col min="6674" max="6674" width="11.625" style="59" customWidth="1"/>
    <col min="6675" max="6675" width="10.5" style="59" bestFit="1" customWidth="1"/>
    <col min="6676" max="6678" width="9.5" style="59" customWidth="1"/>
    <col min="6679" max="6679" width="12.875" style="59" bestFit="1" customWidth="1"/>
    <col min="6680" max="6680" width="9" style="59"/>
    <col min="6681" max="6681" width="13" style="59" bestFit="1" customWidth="1"/>
    <col min="6682" max="6682" width="16.875" style="59" customWidth="1"/>
    <col min="6683" max="6683" width="19.5" style="59" customWidth="1"/>
    <col min="6684" max="6684" width="13" style="59" customWidth="1"/>
    <col min="6685" max="6686" width="11" style="59" customWidth="1"/>
    <col min="6687" max="6687" width="15.125" style="59" customWidth="1"/>
    <col min="6688" max="6688" width="17.125" style="59" customWidth="1"/>
    <col min="6689" max="6689" width="13" style="59" customWidth="1"/>
    <col min="6690" max="6690" width="9" style="59"/>
    <col min="6691" max="6692" width="11" style="59" customWidth="1"/>
    <col min="6693" max="6693" width="9" style="59"/>
    <col min="6694" max="6694" width="15.125" style="59" customWidth="1"/>
    <col min="6695" max="6695" width="17.125" style="59" customWidth="1"/>
    <col min="6696" max="6696" width="13" style="59" customWidth="1"/>
    <col min="6697" max="6697" width="14.125" style="59" customWidth="1"/>
    <col min="6698" max="6699" width="11" style="59" bestFit="1" customWidth="1"/>
    <col min="6700" max="6700" width="15.125" style="59" bestFit="1" customWidth="1"/>
    <col min="6701" max="6701" width="9" style="59"/>
    <col min="6702" max="6702" width="15.625" style="59" customWidth="1"/>
    <col min="6703" max="6703" width="19.75" style="59" customWidth="1"/>
    <col min="6704" max="6704" width="9.125" style="59" customWidth="1"/>
    <col min="6705" max="6705" width="9.5" style="59" customWidth="1"/>
    <col min="6706" max="6706" width="7.5" style="59" customWidth="1"/>
    <col min="6707" max="6707" width="23.75" style="59" customWidth="1"/>
    <col min="6708" max="6708" width="15.125" style="59" customWidth="1"/>
    <col min="6709" max="6710" width="13" style="59" customWidth="1"/>
    <col min="6711" max="6711" width="7.125" style="59" customWidth="1"/>
    <col min="6712" max="6712" width="15.125" style="59" customWidth="1"/>
    <col min="6713" max="6713" width="8.625" style="59" customWidth="1"/>
    <col min="6714" max="6714" width="11.75" style="59" customWidth="1"/>
    <col min="6715" max="6715" width="10.75" style="59" customWidth="1"/>
    <col min="6716" max="6716" width="7.25" style="59" customWidth="1"/>
    <col min="6717" max="6717" width="9" style="59"/>
    <col min="6718" max="6718" width="11" style="59" bestFit="1" customWidth="1"/>
    <col min="6719" max="6719" width="15.125" style="59" customWidth="1"/>
    <col min="6720" max="6720" width="20.5" style="59" bestFit="1" customWidth="1"/>
    <col min="6721" max="6723" width="9" style="59"/>
    <col min="6724" max="6724" width="11.125" style="59" bestFit="1" customWidth="1"/>
    <col min="6725" max="6725" width="11" style="59" bestFit="1" customWidth="1"/>
    <col min="6726" max="6726" width="9" style="59"/>
    <col min="6727" max="6727" width="7.125" style="59" bestFit="1" customWidth="1"/>
    <col min="6728" max="6728" width="9" style="59"/>
    <col min="6729" max="6729" width="7.125" style="59" bestFit="1" customWidth="1"/>
    <col min="6730" max="6732" width="9" style="59"/>
    <col min="6733" max="6733" width="12.5" style="59" customWidth="1"/>
    <col min="6734" max="6914" width="9" style="59"/>
    <col min="6915" max="6916" width="5.25" style="59" bestFit="1" customWidth="1"/>
    <col min="6917" max="6917" width="30.375" style="59" customWidth="1"/>
    <col min="6918" max="6918" width="11.625" style="59" customWidth="1"/>
    <col min="6919" max="6919" width="10.25" style="59" bestFit="1" customWidth="1"/>
    <col min="6920" max="6920" width="13.25" style="59" bestFit="1" customWidth="1"/>
    <col min="6921" max="6922" width="10" style="59" bestFit="1" customWidth="1"/>
    <col min="6923" max="6923" width="44.125" style="59" bestFit="1" customWidth="1"/>
    <col min="6924" max="6924" width="10.125" style="59" bestFit="1" customWidth="1"/>
    <col min="6925" max="6925" width="26.75" style="59" bestFit="1" customWidth="1"/>
    <col min="6926" max="6927" width="9" style="59"/>
    <col min="6928" max="6928" width="12.125" style="59" bestFit="1" customWidth="1"/>
    <col min="6929" max="6929" width="12" style="59" customWidth="1"/>
    <col min="6930" max="6930" width="11.625" style="59" customWidth="1"/>
    <col min="6931" max="6931" width="10.5" style="59" bestFit="1" customWidth="1"/>
    <col min="6932" max="6934" width="9.5" style="59" customWidth="1"/>
    <col min="6935" max="6935" width="12.875" style="59" bestFit="1" customWidth="1"/>
    <col min="6936" max="6936" width="9" style="59"/>
    <col min="6937" max="6937" width="13" style="59" bestFit="1" customWidth="1"/>
    <col min="6938" max="6938" width="16.875" style="59" customWidth="1"/>
    <col min="6939" max="6939" width="19.5" style="59" customWidth="1"/>
    <col min="6940" max="6940" width="13" style="59" customWidth="1"/>
    <col min="6941" max="6942" width="11" style="59" customWidth="1"/>
    <col min="6943" max="6943" width="15.125" style="59" customWidth="1"/>
    <col min="6944" max="6944" width="17.125" style="59" customWidth="1"/>
    <col min="6945" max="6945" width="13" style="59" customWidth="1"/>
    <col min="6946" max="6946" width="9" style="59"/>
    <col min="6947" max="6948" width="11" style="59" customWidth="1"/>
    <col min="6949" max="6949" width="9" style="59"/>
    <col min="6950" max="6950" width="15.125" style="59" customWidth="1"/>
    <col min="6951" max="6951" width="17.125" style="59" customWidth="1"/>
    <col min="6952" max="6952" width="13" style="59" customWidth="1"/>
    <col min="6953" max="6953" width="14.125" style="59" customWidth="1"/>
    <col min="6954" max="6955" width="11" style="59" bestFit="1" customWidth="1"/>
    <col min="6956" max="6956" width="15.125" style="59" bestFit="1" customWidth="1"/>
    <col min="6957" max="6957" width="9" style="59"/>
    <col min="6958" max="6958" width="15.625" style="59" customWidth="1"/>
    <col min="6959" max="6959" width="19.75" style="59" customWidth="1"/>
    <col min="6960" max="6960" width="9.125" style="59" customWidth="1"/>
    <col min="6961" max="6961" width="9.5" style="59" customWidth="1"/>
    <col min="6962" max="6962" width="7.5" style="59" customWidth="1"/>
    <col min="6963" max="6963" width="23.75" style="59" customWidth="1"/>
    <col min="6964" max="6964" width="15.125" style="59" customWidth="1"/>
    <col min="6965" max="6966" width="13" style="59" customWidth="1"/>
    <col min="6967" max="6967" width="7.125" style="59" customWidth="1"/>
    <col min="6968" max="6968" width="15.125" style="59" customWidth="1"/>
    <col min="6969" max="6969" width="8.625" style="59" customWidth="1"/>
    <col min="6970" max="6970" width="11.75" style="59" customWidth="1"/>
    <col min="6971" max="6971" width="10.75" style="59" customWidth="1"/>
    <col min="6972" max="6972" width="7.25" style="59" customWidth="1"/>
    <col min="6973" max="6973" width="9" style="59"/>
    <col min="6974" max="6974" width="11" style="59" bestFit="1" customWidth="1"/>
    <col min="6975" max="6975" width="15.125" style="59" customWidth="1"/>
    <col min="6976" max="6976" width="20.5" style="59" bestFit="1" customWidth="1"/>
    <col min="6977" max="6979" width="9" style="59"/>
    <col min="6980" max="6980" width="11.125" style="59" bestFit="1" customWidth="1"/>
    <col min="6981" max="6981" width="11" style="59" bestFit="1" customWidth="1"/>
    <col min="6982" max="6982" width="9" style="59"/>
    <col min="6983" max="6983" width="7.125" style="59" bestFit="1" customWidth="1"/>
    <col min="6984" max="6984" width="9" style="59"/>
    <col min="6985" max="6985" width="7.125" style="59" bestFit="1" customWidth="1"/>
    <col min="6986" max="6988" width="9" style="59"/>
    <col min="6989" max="6989" width="12.5" style="59" customWidth="1"/>
    <col min="6990" max="7170" width="9" style="59"/>
    <col min="7171" max="7172" width="5.25" style="59" bestFit="1" customWidth="1"/>
    <col min="7173" max="7173" width="30.375" style="59" customWidth="1"/>
    <col min="7174" max="7174" width="11.625" style="59" customWidth="1"/>
    <col min="7175" max="7175" width="10.25" style="59" bestFit="1" customWidth="1"/>
    <col min="7176" max="7176" width="13.25" style="59" bestFit="1" customWidth="1"/>
    <col min="7177" max="7178" width="10" style="59" bestFit="1" customWidth="1"/>
    <col min="7179" max="7179" width="44.125" style="59" bestFit="1" customWidth="1"/>
    <col min="7180" max="7180" width="10.125" style="59" bestFit="1" customWidth="1"/>
    <col min="7181" max="7181" width="26.75" style="59" bestFit="1" customWidth="1"/>
    <col min="7182" max="7183" width="9" style="59"/>
    <col min="7184" max="7184" width="12.125" style="59" bestFit="1" customWidth="1"/>
    <col min="7185" max="7185" width="12" style="59" customWidth="1"/>
    <col min="7186" max="7186" width="11.625" style="59" customWidth="1"/>
    <col min="7187" max="7187" width="10.5" style="59" bestFit="1" customWidth="1"/>
    <col min="7188" max="7190" width="9.5" style="59" customWidth="1"/>
    <col min="7191" max="7191" width="12.875" style="59" bestFit="1" customWidth="1"/>
    <col min="7192" max="7192" width="9" style="59"/>
    <col min="7193" max="7193" width="13" style="59" bestFit="1" customWidth="1"/>
    <col min="7194" max="7194" width="16.875" style="59" customWidth="1"/>
    <col min="7195" max="7195" width="19.5" style="59" customWidth="1"/>
    <col min="7196" max="7196" width="13" style="59" customWidth="1"/>
    <col min="7197" max="7198" width="11" style="59" customWidth="1"/>
    <col min="7199" max="7199" width="15.125" style="59" customWidth="1"/>
    <col min="7200" max="7200" width="17.125" style="59" customWidth="1"/>
    <col min="7201" max="7201" width="13" style="59" customWidth="1"/>
    <col min="7202" max="7202" width="9" style="59"/>
    <col min="7203" max="7204" width="11" style="59" customWidth="1"/>
    <col min="7205" max="7205" width="9" style="59"/>
    <col min="7206" max="7206" width="15.125" style="59" customWidth="1"/>
    <col min="7207" max="7207" width="17.125" style="59" customWidth="1"/>
    <col min="7208" max="7208" width="13" style="59" customWidth="1"/>
    <col min="7209" max="7209" width="14.125" style="59" customWidth="1"/>
    <col min="7210" max="7211" width="11" style="59" bestFit="1" customWidth="1"/>
    <col min="7212" max="7212" width="15.125" style="59" bestFit="1" customWidth="1"/>
    <col min="7213" max="7213" width="9" style="59"/>
    <col min="7214" max="7214" width="15.625" style="59" customWidth="1"/>
    <col min="7215" max="7215" width="19.75" style="59" customWidth="1"/>
    <col min="7216" max="7216" width="9.125" style="59" customWidth="1"/>
    <col min="7217" max="7217" width="9.5" style="59" customWidth="1"/>
    <col min="7218" max="7218" width="7.5" style="59" customWidth="1"/>
    <col min="7219" max="7219" width="23.75" style="59" customWidth="1"/>
    <col min="7220" max="7220" width="15.125" style="59" customWidth="1"/>
    <col min="7221" max="7222" width="13" style="59" customWidth="1"/>
    <col min="7223" max="7223" width="7.125" style="59" customWidth="1"/>
    <col min="7224" max="7224" width="15.125" style="59" customWidth="1"/>
    <col min="7225" max="7225" width="8.625" style="59" customWidth="1"/>
    <col min="7226" max="7226" width="11.75" style="59" customWidth="1"/>
    <col min="7227" max="7227" width="10.75" style="59" customWidth="1"/>
    <col min="7228" max="7228" width="7.25" style="59" customWidth="1"/>
    <col min="7229" max="7229" width="9" style="59"/>
    <col min="7230" max="7230" width="11" style="59" bestFit="1" customWidth="1"/>
    <col min="7231" max="7231" width="15.125" style="59" customWidth="1"/>
    <col min="7232" max="7232" width="20.5" style="59" bestFit="1" customWidth="1"/>
    <col min="7233" max="7235" width="9" style="59"/>
    <col min="7236" max="7236" width="11.125" style="59" bestFit="1" customWidth="1"/>
    <col min="7237" max="7237" width="11" style="59" bestFit="1" customWidth="1"/>
    <col min="7238" max="7238" width="9" style="59"/>
    <col min="7239" max="7239" width="7.125" style="59" bestFit="1" customWidth="1"/>
    <col min="7240" max="7240" width="9" style="59"/>
    <col min="7241" max="7241" width="7.125" style="59" bestFit="1" customWidth="1"/>
    <col min="7242" max="7244" width="9" style="59"/>
    <col min="7245" max="7245" width="12.5" style="59" customWidth="1"/>
    <col min="7246" max="7426" width="9" style="59"/>
    <col min="7427" max="7428" width="5.25" style="59" bestFit="1" customWidth="1"/>
    <col min="7429" max="7429" width="30.375" style="59" customWidth="1"/>
    <col min="7430" max="7430" width="11.625" style="59" customWidth="1"/>
    <col min="7431" max="7431" width="10.25" style="59" bestFit="1" customWidth="1"/>
    <col min="7432" max="7432" width="13.25" style="59" bestFit="1" customWidth="1"/>
    <col min="7433" max="7434" width="10" style="59" bestFit="1" customWidth="1"/>
    <col min="7435" max="7435" width="44.125" style="59" bestFit="1" customWidth="1"/>
    <col min="7436" max="7436" width="10.125" style="59" bestFit="1" customWidth="1"/>
    <col min="7437" max="7437" width="26.75" style="59" bestFit="1" customWidth="1"/>
    <col min="7438" max="7439" width="9" style="59"/>
    <col min="7440" max="7440" width="12.125" style="59" bestFit="1" customWidth="1"/>
    <col min="7441" max="7441" width="12" style="59" customWidth="1"/>
    <col min="7442" max="7442" width="11.625" style="59" customWidth="1"/>
    <col min="7443" max="7443" width="10.5" style="59" bestFit="1" customWidth="1"/>
    <col min="7444" max="7446" width="9.5" style="59" customWidth="1"/>
    <col min="7447" max="7447" width="12.875" style="59" bestFit="1" customWidth="1"/>
    <col min="7448" max="7448" width="9" style="59"/>
    <col min="7449" max="7449" width="13" style="59" bestFit="1" customWidth="1"/>
    <col min="7450" max="7450" width="16.875" style="59" customWidth="1"/>
    <col min="7451" max="7451" width="19.5" style="59" customWidth="1"/>
    <col min="7452" max="7452" width="13" style="59" customWidth="1"/>
    <col min="7453" max="7454" width="11" style="59" customWidth="1"/>
    <col min="7455" max="7455" width="15.125" style="59" customWidth="1"/>
    <col min="7456" max="7456" width="17.125" style="59" customWidth="1"/>
    <col min="7457" max="7457" width="13" style="59" customWidth="1"/>
    <col min="7458" max="7458" width="9" style="59"/>
    <col min="7459" max="7460" width="11" style="59" customWidth="1"/>
    <col min="7461" max="7461" width="9" style="59"/>
    <col min="7462" max="7462" width="15.125" style="59" customWidth="1"/>
    <col min="7463" max="7463" width="17.125" style="59" customWidth="1"/>
    <col min="7464" max="7464" width="13" style="59" customWidth="1"/>
    <col min="7465" max="7465" width="14.125" style="59" customWidth="1"/>
    <col min="7466" max="7467" width="11" style="59" bestFit="1" customWidth="1"/>
    <col min="7468" max="7468" width="15.125" style="59" bestFit="1" customWidth="1"/>
    <col min="7469" max="7469" width="9" style="59"/>
    <col min="7470" max="7470" width="15.625" style="59" customWidth="1"/>
    <col min="7471" max="7471" width="19.75" style="59" customWidth="1"/>
    <col min="7472" max="7472" width="9.125" style="59" customWidth="1"/>
    <col min="7473" max="7473" width="9.5" style="59" customWidth="1"/>
    <col min="7474" max="7474" width="7.5" style="59" customWidth="1"/>
    <col min="7475" max="7475" width="23.75" style="59" customWidth="1"/>
    <col min="7476" max="7476" width="15.125" style="59" customWidth="1"/>
    <col min="7477" max="7478" width="13" style="59" customWidth="1"/>
    <col min="7479" max="7479" width="7.125" style="59" customWidth="1"/>
    <col min="7480" max="7480" width="15.125" style="59" customWidth="1"/>
    <col min="7481" max="7481" width="8.625" style="59" customWidth="1"/>
    <col min="7482" max="7482" width="11.75" style="59" customWidth="1"/>
    <col min="7483" max="7483" width="10.75" style="59" customWidth="1"/>
    <col min="7484" max="7484" width="7.25" style="59" customWidth="1"/>
    <col min="7485" max="7485" width="9" style="59"/>
    <col min="7486" max="7486" width="11" style="59" bestFit="1" customWidth="1"/>
    <col min="7487" max="7487" width="15.125" style="59" customWidth="1"/>
    <col min="7488" max="7488" width="20.5" style="59" bestFit="1" customWidth="1"/>
    <col min="7489" max="7491" width="9" style="59"/>
    <col min="7492" max="7492" width="11.125" style="59" bestFit="1" customWidth="1"/>
    <col min="7493" max="7493" width="11" style="59" bestFit="1" customWidth="1"/>
    <col min="7494" max="7494" width="9" style="59"/>
    <col min="7495" max="7495" width="7.125" style="59" bestFit="1" customWidth="1"/>
    <col min="7496" max="7496" width="9" style="59"/>
    <col min="7497" max="7497" width="7.125" style="59" bestFit="1" customWidth="1"/>
    <col min="7498" max="7500" width="9" style="59"/>
    <col min="7501" max="7501" width="12.5" style="59" customWidth="1"/>
    <col min="7502" max="7682" width="9" style="59"/>
    <col min="7683" max="7684" width="5.25" style="59" bestFit="1" customWidth="1"/>
    <col min="7685" max="7685" width="30.375" style="59" customWidth="1"/>
    <col min="7686" max="7686" width="11.625" style="59" customWidth="1"/>
    <col min="7687" max="7687" width="10.25" style="59" bestFit="1" customWidth="1"/>
    <col min="7688" max="7688" width="13.25" style="59" bestFit="1" customWidth="1"/>
    <col min="7689" max="7690" width="10" style="59" bestFit="1" customWidth="1"/>
    <col min="7691" max="7691" width="44.125" style="59" bestFit="1" customWidth="1"/>
    <col min="7692" max="7692" width="10.125" style="59" bestFit="1" customWidth="1"/>
    <col min="7693" max="7693" width="26.75" style="59" bestFit="1" customWidth="1"/>
    <col min="7694" max="7695" width="9" style="59"/>
    <col min="7696" max="7696" width="12.125" style="59" bestFit="1" customWidth="1"/>
    <col min="7697" max="7697" width="12" style="59" customWidth="1"/>
    <col min="7698" max="7698" width="11.625" style="59" customWidth="1"/>
    <col min="7699" max="7699" width="10.5" style="59" bestFit="1" customWidth="1"/>
    <col min="7700" max="7702" width="9.5" style="59" customWidth="1"/>
    <col min="7703" max="7703" width="12.875" style="59" bestFit="1" customWidth="1"/>
    <col min="7704" max="7704" width="9" style="59"/>
    <col min="7705" max="7705" width="13" style="59" bestFit="1" customWidth="1"/>
    <col min="7706" max="7706" width="16.875" style="59" customWidth="1"/>
    <col min="7707" max="7707" width="19.5" style="59" customWidth="1"/>
    <col min="7708" max="7708" width="13" style="59" customWidth="1"/>
    <col min="7709" max="7710" width="11" style="59" customWidth="1"/>
    <col min="7711" max="7711" width="15.125" style="59" customWidth="1"/>
    <col min="7712" max="7712" width="17.125" style="59" customWidth="1"/>
    <col min="7713" max="7713" width="13" style="59" customWidth="1"/>
    <col min="7714" max="7714" width="9" style="59"/>
    <col min="7715" max="7716" width="11" style="59" customWidth="1"/>
    <col min="7717" max="7717" width="9" style="59"/>
    <col min="7718" max="7718" width="15.125" style="59" customWidth="1"/>
    <col min="7719" max="7719" width="17.125" style="59" customWidth="1"/>
    <col min="7720" max="7720" width="13" style="59" customWidth="1"/>
    <col min="7721" max="7721" width="14.125" style="59" customWidth="1"/>
    <col min="7722" max="7723" width="11" style="59" bestFit="1" customWidth="1"/>
    <col min="7724" max="7724" width="15.125" style="59" bestFit="1" customWidth="1"/>
    <col min="7725" max="7725" width="9" style="59"/>
    <col min="7726" max="7726" width="15.625" style="59" customWidth="1"/>
    <col min="7727" max="7727" width="19.75" style="59" customWidth="1"/>
    <col min="7728" max="7728" width="9.125" style="59" customWidth="1"/>
    <col min="7729" max="7729" width="9.5" style="59" customWidth="1"/>
    <col min="7730" max="7730" width="7.5" style="59" customWidth="1"/>
    <col min="7731" max="7731" width="23.75" style="59" customWidth="1"/>
    <col min="7732" max="7732" width="15.125" style="59" customWidth="1"/>
    <col min="7733" max="7734" width="13" style="59" customWidth="1"/>
    <col min="7735" max="7735" width="7.125" style="59" customWidth="1"/>
    <col min="7736" max="7736" width="15.125" style="59" customWidth="1"/>
    <col min="7737" max="7737" width="8.625" style="59" customWidth="1"/>
    <col min="7738" max="7738" width="11.75" style="59" customWidth="1"/>
    <col min="7739" max="7739" width="10.75" style="59" customWidth="1"/>
    <col min="7740" max="7740" width="7.25" style="59" customWidth="1"/>
    <col min="7741" max="7741" width="9" style="59"/>
    <col min="7742" max="7742" width="11" style="59" bestFit="1" customWidth="1"/>
    <col min="7743" max="7743" width="15.125" style="59" customWidth="1"/>
    <col min="7744" max="7744" width="20.5" style="59" bestFit="1" customWidth="1"/>
    <col min="7745" max="7747" width="9" style="59"/>
    <col min="7748" max="7748" width="11.125" style="59" bestFit="1" customWidth="1"/>
    <col min="7749" max="7749" width="11" style="59" bestFit="1" customWidth="1"/>
    <col min="7750" max="7750" width="9" style="59"/>
    <col min="7751" max="7751" width="7.125" style="59" bestFit="1" customWidth="1"/>
    <col min="7752" max="7752" width="9" style="59"/>
    <col min="7753" max="7753" width="7.125" style="59" bestFit="1" customWidth="1"/>
    <col min="7754" max="7756" width="9" style="59"/>
    <col min="7757" max="7757" width="12.5" style="59" customWidth="1"/>
    <col min="7758" max="7938" width="9" style="59"/>
    <col min="7939" max="7940" width="5.25" style="59" bestFit="1" customWidth="1"/>
    <col min="7941" max="7941" width="30.375" style="59" customWidth="1"/>
    <col min="7942" max="7942" width="11.625" style="59" customWidth="1"/>
    <col min="7943" max="7943" width="10.25" style="59" bestFit="1" customWidth="1"/>
    <col min="7944" max="7944" width="13.25" style="59" bestFit="1" customWidth="1"/>
    <col min="7945" max="7946" width="10" style="59" bestFit="1" customWidth="1"/>
    <col min="7947" max="7947" width="44.125" style="59" bestFit="1" customWidth="1"/>
    <col min="7948" max="7948" width="10.125" style="59" bestFit="1" customWidth="1"/>
    <col min="7949" max="7949" width="26.75" style="59" bestFit="1" customWidth="1"/>
    <col min="7950" max="7951" width="9" style="59"/>
    <col min="7952" max="7952" width="12.125" style="59" bestFit="1" customWidth="1"/>
    <col min="7953" max="7953" width="12" style="59" customWidth="1"/>
    <col min="7954" max="7954" width="11.625" style="59" customWidth="1"/>
    <col min="7955" max="7955" width="10.5" style="59" bestFit="1" customWidth="1"/>
    <col min="7956" max="7958" width="9.5" style="59" customWidth="1"/>
    <col min="7959" max="7959" width="12.875" style="59" bestFit="1" customWidth="1"/>
    <col min="7960" max="7960" width="9" style="59"/>
    <col min="7961" max="7961" width="13" style="59" bestFit="1" customWidth="1"/>
    <col min="7962" max="7962" width="16.875" style="59" customWidth="1"/>
    <col min="7963" max="7963" width="19.5" style="59" customWidth="1"/>
    <col min="7964" max="7964" width="13" style="59" customWidth="1"/>
    <col min="7965" max="7966" width="11" style="59" customWidth="1"/>
    <col min="7967" max="7967" width="15.125" style="59" customWidth="1"/>
    <col min="7968" max="7968" width="17.125" style="59" customWidth="1"/>
    <col min="7969" max="7969" width="13" style="59" customWidth="1"/>
    <col min="7970" max="7970" width="9" style="59"/>
    <col min="7971" max="7972" width="11" style="59" customWidth="1"/>
    <col min="7973" max="7973" width="9" style="59"/>
    <col min="7974" max="7974" width="15.125" style="59" customWidth="1"/>
    <col min="7975" max="7975" width="17.125" style="59" customWidth="1"/>
    <col min="7976" max="7976" width="13" style="59" customWidth="1"/>
    <col min="7977" max="7977" width="14.125" style="59" customWidth="1"/>
    <col min="7978" max="7979" width="11" style="59" bestFit="1" customWidth="1"/>
    <col min="7980" max="7980" width="15.125" style="59" bestFit="1" customWidth="1"/>
    <col min="7981" max="7981" width="9" style="59"/>
    <col min="7982" max="7982" width="15.625" style="59" customWidth="1"/>
    <col min="7983" max="7983" width="19.75" style="59" customWidth="1"/>
    <col min="7984" max="7984" width="9.125" style="59" customWidth="1"/>
    <col min="7985" max="7985" width="9.5" style="59" customWidth="1"/>
    <col min="7986" max="7986" width="7.5" style="59" customWidth="1"/>
    <col min="7987" max="7987" width="23.75" style="59" customWidth="1"/>
    <col min="7988" max="7988" width="15.125" style="59" customWidth="1"/>
    <col min="7989" max="7990" width="13" style="59" customWidth="1"/>
    <col min="7991" max="7991" width="7.125" style="59" customWidth="1"/>
    <col min="7992" max="7992" width="15.125" style="59" customWidth="1"/>
    <col min="7993" max="7993" width="8.625" style="59" customWidth="1"/>
    <col min="7994" max="7994" width="11.75" style="59" customWidth="1"/>
    <col min="7995" max="7995" width="10.75" style="59" customWidth="1"/>
    <col min="7996" max="7996" width="7.25" style="59" customWidth="1"/>
    <col min="7997" max="7997" width="9" style="59"/>
    <col min="7998" max="7998" width="11" style="59" bestFit="1" customWidth="1"/>
    <col min="7999" max="7999" width="15.125" style="59" customWidth="1"/>
    <col min="8000" max="8000" width="20.5" style="59" bestFit="1" customWidth="1"/>
    <col min="8001" max="8003" width="9" style="59"/>
    <col min="8004" max="8004" width="11.125" style="59" bestFit="1" customWidth="1"/>
    <col min="8005" max="8005" width="11" style="59" bestFit="1" customWidth="1"/>
    <col min="8006" max="8006" width="9" style="59"/>
    <col min="8007" max="8007" width="7.125" style="59" bestFit="1" customWidth="1"/>
    <col min="8008" max="8008" width="9" style="59"/>
    <col min="8009" max="8009" width="7.125" style="59" bestFit="1" customWidth="1"/>
    <col min="8010" max="8012" width="9" style="59"/>
    <col min="8013" max="8013" width="12.5" style="59" customWidth="1"/>
    <col min="8014" max="8194" width="9" style="59"/>
    <col min="8195" max="8196" width="5.25" style="59" bestFit="1" customWidth="1"/>
    <col min="8197" max="8197" width="30.375" style="59" customWidth="1"/>
    <col min="8198" max="8198" width="11.625" style="59" customWidth="1"/>
    <col min="8199" max="8199" width="10.25" style="59" bestFit="1" customWidth="1"/>
    <col min="8200" max="8200" width="13.25" style="59" bestFit="1" customWidth="1"/>
    <col min="8201" max="8202" width="10" style="59" bestFit="1" customWidth="1"/>
    <col min="8203" max="8203" width="44.125" style="59" bestFit="1" customWidth="1"/>
    <col min="8204" max="8204" width="10.125" style="59" bestFit="1" customWidth="1"/>
    <col min="8205" max="8205" width="26.75" style="59" bestFit="1" customWidth="1"/>
    <col min="8206" max="8207" width="9" style="59"/>
    <col min="8208" max="8208" width="12.125" style="59" bestFit="1" customWidth="1"/>
    <col min="8209" max="8209" width="12" style="59" customWidth="1"/>
    <col min="8210" max="8210" width="11.625" style="59" customWidth="1"/>
    <col min="8211" max="8211" width="10.5" style="59" bestFit="1" customWidth="1"/>
    <col min="8212" max="8214" width="9.5" style="59" customWidth="1"/>
    <col min="8215" max="8215" width="12.875" style="59" bestFit="1" customWidth="1"/>
    <col min="8216" max="8216" width="9" style="59"/>
    <col min="8217" max="8217" width="13" style="59" bestFit="1" customWidth="1"/>
    <col min="8218" max="8218" width="16.875" style="59" customWidth="1"/>
    <col min="8219" max="8219" width="19.5" style="59" customWidth="1"/>
    <col min="8220" max="8220" width="13" style="59" customWidth="1"/>
    <col min="8221" max="8222" width="11" style="59" customWidth="1"/>
    <col min="8223" max="8223" width="15.125" style="59" customWidth="1"/>
    <col min="8224" max="8224" width="17.125" style="59" customWidth="1"/>
    <col min="8225" max="8225" width="13" style="59" customWidth="1"/>
    <col min="8226" max="8226" width="9" style="59"/>
    <col min="8227" max="8228" width="11" style="59" customWidth="1"/>
    <col min="8229" max="8229" width="9" style="59"/>
    <col min="8230" max="8230" width="15.125" style="59" customWidth="1"/>
    <col min="8231" max="8231" width="17.125" style="59" customWidth="1"/>
    <col min="8232" max="8232" width="13" style="59" customWidth="1"/>
    <col min="8233" max="8233" width="14.125" style="59" customWidth="1"/>
    <col min="8234" max="8235" width="11" style="59" bestFit="1" customWidth="1"/>
    <col min="8236" max="8236" width="15.125" style="59" bestFit="1" customWidth="1"/>
    <col min="8237" max="8237" width="9" style="59"/>
    <col min="8238" max="8238" width="15.625" style="59" customWidth="1"/>
    <col min="8239" max="8239" width="19.75" style="59" customWidth="1"/>
    <col min="8240" max="8240" width="9.125" style="59" customWidth="1"/>
    <col min="8241" max="8241" width="9.5" style="59" customWidth="1"/>
    <col min="8242" max="8242" width="7.5" style="59" customWidth="1"/>
    <col min="8243" max="8243" width="23.75" style="59" customWidth="1"/>
    <col min="8244" max="8244" width="15.125" style="59" customWidth="1"/>
    <col min="8245" max="8246" width="13" style="59" customWidth="1"/>
    <col min="8247" max="8247" width="7.125" style="59" customWidth="1"/>
    <col min="8248" max="8248" width="15.125" style="59" customWidth="1"/>
    <col min="8249" max="8249" width="8.625" style="59" customWidth="1"/>
    <col min="8250" max="8250" width="11.75" style="59" customWidth="1"/>
    <col min="8251" max="8251" width="10.75" style="59" customWidth="1"/>
    <col min="8252" max="8252" width="7.25" style="59" customWidth="1"/>
    <col min="8253" max="8253" width="9" style="59"/>
    <col min="8254" max="8254" width="11" style="59" bestFit="1" customWidth="1"/>
    <col min="8255" max="8255" width="15.125" style="59" customWidth="1"/>
    <col min="8256" max="8256" width="20.5" style="59" bestFit="1" customWidth="1"/>
    <col min="8257" max="8259" width="9" style="59"/>
    <col min="8260" max="8260" width="11.125" style="59" bestFit="1" customWidth="1"/>
    <col min="8261" max="8261" width="11" style="59" bestFit="1" customWidth="1"/>
    <col min="8262" max="8262" width="9" style="59"/>
    <col min="8263" max="8263" width="7.125" style="59" bestFit="1" customWidth="1"/>
    <col min="8264" max="8264" width="9" style="59"/>
    <col min="8265" max="8265" width="7.125" style="59" bestFit="1" customWidth="1"/>
    <col min="8266" max="8268" width="9" style="59"/>
    <col min="8269" max="8269" width="12.5" style="59" customWidth="1"/>
    <col min="8270" max="8450" width="9" style="59"/>
    <col min="8451" max="8452" width="5.25" style="59" bestFit="1" customWidth="1"/>
    <col min="8453" max="8453" width="30.375" style="59" customWidth="1"/>
    <col min="8454" max="8454" width="11.625" style="59" customWidth="1"/>
    <col min="8455" max="8455" width="10.25" style="59" bestFit="1" customWidth="1"/>
    <col min="8456" max="8456" width="13.25" style="59" bestFit="1" customWidth="1"/>
    <col min="8457" max="8458" width="10" style="59" bestFit="1" customWidth="1"/>
    <col min="8459" max="8459" width="44.125" style="59" bestFit="1" customWidth="1"/>
    <col min="8460" max="8460" width="10.125" style="59" bestFit="1" customWidth="1"/>
    <col min="8461" max="8461" width="26.75" style="59" bestFit="1" customWidth="1"/>
    <col min="8462" max="8463" width="9" style="59"/>
    <col min="8464" max="8464" width="12.125" style="59" bestFit="1" customWidth="1"/>
    <col min="8465" max="8465" width="12" style="59" customWidth="1"/>
    <col min="8466" max="8466" width="11.625" style="59" customWidth="1"/>
    <col min="8467" max="8467" width="10.5" style="59" bestFit="1" customWidth="1"/>
    <col min="8468" max="8470" width="9.5" style="59" customWidth="1"/>
    <col min="8471" max="8471" width="12.875" style="59" bestFit="1" customWidth="1"/>
    <col min="8472" max="8472" width="9" style="59"/>
    <col min="8473" max="8473" width="13" style="59" bestFit="1" customWidth="1"/>
    <col min="8474" max="8474" width="16.875" style="59" customWidth="1"/>
    <col min="8475" max="8475" width="19.5" style="59" customWidth="1"/>
    <col min="8476" max="8476" width="13" style="59" customWidth="1"/>
    <col min="8477" max="8478" width="11" style="59" customWidth="1"/>
    <col min="8479" max="8479" width="15.125" style="59" customWidth="1"/>
    <col min="8480" max="8480" width="17.125" style="59" customWidth="1"/>
    <col min="8481" max="8481" width="13" style="59" customWidth="1"/>
    <col min="8482" max="8482" width="9" style="59"/>
    <col min="8483" max="8484" width="11" style="59" customWidth="1"/>
    <col min="8485" max="8485" width="9" style="59"/>
    <col min="8486" max="8486" width="15.125" style="59" customWidth="1"/>
    <col min="8487" max="8487" width="17.125" style="59" customWidth="1"/>
    <col min="8488" max="8488" width="13" style="59" customWidth="1"/>
    <col min="8489" max="8489" width="14.125" style="59" customWidth="1"/>
    <col min="8490" max="8491" width="11" style="59" bestFit="1" customWidth="1"/>
    <col min="8492" max="8492" width="15.125" style="59" bestFit="1" customWidth="1"/>
    <col min="8493" max="8493" width="9" style="59"/>
    <col min="8494" max="8494" width="15.625" style="59" customWidth="1"/>
    <col min="8495" max="8495" width="19.75" style="59" customWidth="1"/>
    <col min="8496" max="8496" width="9.125" style="59" customWidth="1"/>
    <col min="8497" max="8497" width="9.5" style="59" customWidth="1"/>
    <col min="8498" max="8498" width="7.5" style="59" customWidth="1"/>
    <col min="8499" max="8499" width="23.75" style="59" customWidth="1"/>
    <col min="8500" max="8500" width="15.125" style="59" customWidth="1"/>
    <col min="8501" max="8502" width="13" style="59" customWidth="1"/>
    <col min="8503" max="8503" width="7.125" style="59" customWidth="1"/>
    <col min="8504" max="8504" width="15.125" style="59" customWidth="1"/>
    <col min="8505" max="8505" width="8.625" style="59" customWidth="1"/>
    <col min="8506" max="8506" width="11.75" style="59" customWidth="1"/>
    <col min="8507" max="8507" width="10.75" style="59" customWidth="1"/>
    <col min="8508" max="8508" width="7.25" style="59" customWidth="1"/>
    <col min="8509" max="8509" width="9" style="59"/>
    <col min="8510" max="8510" width="11" style="59" bestFit="1" customWidth="1"/>
    <col min="8511" max="8511" width="15.125" style="59" customWidth="1"/>
    <col min="8512" max="8512" width="20.5" style="59" bestFit="1" customWidth="1"/>
    <col min="8513" max="8515" width="9" style="59"/>
    <col min="8516" max="8516" width="11.125" style="59" bestFit="1" customWidth="1"/>
    <col min="8517" max="8517" width="11" style="59" bestFit="1" customWidth="1"/>
    <col min="8518" max="8518" width="9" style="59"/>
    <col min="8519" max="8519" width="7.125" style="59" bestFit="1" customWidth="1"/>
    <col min="8520" max="8520" width="9" style="59"/>
    <col min="8521" max="8521" width="7.125" style="59" bestFit="1" customWidth="1"/>
    <col min="8522" max="8524" width="9" style="59"/>
    <col min="8525" max="8525" width="12.5" style="59" customWidth="1"/>
    <col min="8526" max="8706" width="9" style="59"/>
    <col min="8707" max="8708" width="5.25" style="59" bestFit="1" customWidth="1"/>
    <col min="8709" max="8709" width="30.375" style="59" customWidth="1"/>
    <col min="8710" max="8710" width="11.625" style="59" customWidth="1"/>
    <col min="8711" max="8711" width="10.25" style="59" bestFit="1" customWidth="1"/>
    <col min="8712" max="8712" width="13.25" style="59" bestFit="1" customWidth="1"/>
    <col min="8713" max="8714" width="10" style="59" bestFit="1" customWidth="1"/>
    <col min="8715" max="8715" width="44.125" style="59" bestFit="1" customWidth="1"/>
    <col min="8716" max="8716" width="10.125" style="59" bestFit="1" customWidth="1"/>
    <col min="8717" max="8717" width="26.75" style="59" bestFit="1" customWidth="1"/>
    <col min="8718" max="8719" width="9" style="59"/>
    <col min="8720" max="8720" width="12.125" style="59" bestFit="1" customWidth="1"/>
    <col min="8721" max="8721" width="12" style="59" customWidth="1"/>
    <col min="8722" max="8722" width="11.625" style="59" customWidth="1"/>
    <col min="8723" max="8723" width="10.5" style="59" bestFit="1" customWidth="1"/>
    <col min="8724" max="8726" width="9.5" style="59" customWidth="1"/>
    <col min="8727" max="8727" width="12.875" style="59" bestFit="1" customWidth="1"/>
    <col min="8728" max="8728" width="9" style="59"/>
    <col min="8729" max="8729" width="13" style="59" bestFit="1" customWidth="1"/>
    <col min="8730" max="8730" width="16.875" style="59" customWidth="1"/>
    <col min="8731" max="8731" width="19.5" style="59" customWidth="1"/>
    <col min="8732" max="8732" width="13" style="59" customWidth="1"/>
    <col min="8733" max="8734" width="11" style="59" customWidth="1"/>
    <col min="8735" max="8735" width="15.125" style="59" customWidth="1"/>
    <col min="8736" max="8736" width="17.125" style="59" customWidth="1"/>
    <col min="8737" max="8737" width="13" style="59" customWidth="1"/>
    <col min="8738" max="8738" width="9" style="59"/>
    <col min="8739" max="8740" width="11" style="59" customWidth="1"/>
    <col min="8741" max="8741" width="9" style="59"/>
    <col min="8742" max="8742" width="15.125" style="59" customWidth="1"/>
    <col min="8743" max="8743" width="17.125" style="59" customWidth="1"/>
    <col min="8744" max="8744" width="13" style="59" customWidth="1"/>
    <col min="8745" max="8745" width="14.125" style="59" customWidth="1"/>
    <col min="8746" max="8747" width="11" style="59" bestFit="1" customWidth="1"/>
    <col min="8748" max="8748" width="15.125" style="59" bestFit="1" customWidth="1"/>
    <col min="8749" max="8749" width="9" style="59"/>
    <col min="8750" max="8750" width="15.625" style="59" customWidth="1"/>
    <col min="8751" max="8751" width="19.75" style="59" customWidth="1"/>
    <col min="8752" max="8752" width="9.125" style="59" customWidth="1"/>
    <col min="8753" max="8753" width="9.5" style="59" customWidth="1"/>
    <col min="8754" max="8754" width="7.5" style="59" customWidth="1"/>
    <col min="8755" max="8755" width="23.75" style="59" customWidth="1"/>
    <col min="8756" max="8756" width="15.125" style="59" customWidth="1"/>
    <col min="8757" max="8758" width="13" style="59" customWidth="1"/>
    <col min="8759" max="8759" width="7.125" style="59" customWidth="1"/>
    <col min="8760" max="8760" width="15.125" style="59" customWidth="1"/>
    <col min="8761" max="8761" width="8.625" style="59" customWidth="1"/>
    <col min="8762" max="8762" width="11.75" style="59" customWidth="1"/>
    <col min="8763" max="8763" width="10.75" style="59" customWidth="1"/>
    <col min="8764" max="8764" width="7.25" style="59" customWidth="1"/>
    <col min="8765" max="8765" width="9" style="59"/>
    <col min="8766" max="8766" width="11" style="59" bestFit="1" customWidth="1"/>
    <col min="8767" max="8767" width="15.125" style="59" customWidth="1"/>
    <col min="8768" max="8768" width="20.5" style="59" bestFit="1" customWidth="1"/>
    <col min="8769" max="8771" width="9" style="59"/>
    <col min="8772" max="8772" width="11.125" style="59" bestFit="1" customWidth="1"/>
    <col min="8773" max="8773" width="11" style="59" bestFit="1" customWidth="1"/>
    <col min="8774" max="8774" width="9" style="59"/>
    <col min="8775" max="8775" width="7.125" style="59" bestFit="1" customWidth="1"/>
    <col min="8776" max="8776" width="9" style="59"/>
    <col min="8777" max="8777" width="7.125" style="59" bestFit="1" customWidth="1"/>
    <col min="8778" max="8780" width="9" style="59"/>
    <col min="8781" max="8781" width="12.5" style="59" customWidth="1"/>
    <col min="8782" max="8962" width="9" style="59"/>
    <col min="8963" max="8964" width="5.25" style="59" bestFit="1" customWidth="1"/>
    <col min="8965" max="8965" width="30.375" style="59" customWidth="1"/>
    <col min="8966" max="8966" width="11.625" style="59" customWidth="1"/>
    <col min="8967" max="8967" width="10.25" style="59" bestFit="1" customWidth="1"/>
    <col min="8968" max="8968" width="13.25" style="59" bestFit="1" customWidth="1"/>
    <col min="8969" max="8970" width="10" style="59" bestFit="1" customWidth="1"/>
    <col min="8971" max="8971" width="44.125" style="59" bestFit="1" customWidth="1"/>
    <col min="8972" max="8972" width="10.125" style="59" bestFit="1" customWidth="1"/>
    <col min="8973" max="8973" width="26.75" style="59" bestFit="1" customWidth="1"/>
    <col min="8974" max="8975" width="9" style="59"/>
    <col min="8976" max="8976" width="12.125" style="59" bestFit="1" customWidth="1"/>
    <col min="8977" max="8977" width="12" style="59" customWidth="1"/>
    <col min="8978" max="8978" width="11.625" style="59" customWidth="1"/>
    <col min="8979" max="8979" width="10.5" style="59" bestFit="1" customWidth="1"/>
    <col min="8980" max="8982" width="9.5" style="59" customWidth="1"/>
    <col min="8983" max="8983" width="12.875" style="59" bestFit="1" customWidth="1"/>
    <col min="8984" max="8984" width="9" style="59"/>
    <col min="8985" max="8985" width="13" style="59" bestFit="1" customWidth="1"/>
    <col min="8986" max="8986" width="16.875" style="59" customWidth="1"/>
    <col min="8987" max="8987" width="19.5" style="59" customWidth="1"/>
    <col min="8988" max="8988" width="13" style="59" customWidth="1"/>
    <col min="8989" max="8990" width="11" style="59" customWidth="1"/>
    <col min="8991" max="8991" width="15.125" style="59" customWidth="1"/>
    <col min="8992" max="8992" width="17.125" style="59" customWidth="1"/>
    <col min="8993" max="8993" width="13" style="59" customWidth="1"/>
    <col min="8994" max="8994" width="9" style="59"/>
    <col min="8995" max="8996" width="11" style="59" customWidth="1"/>
    <col min="8997" max="8997" width="9" style="59"/>
    <col min="8998" max="8998" width="15.125" style="59" customWidth="1"/>
    <col min="8999" max="8999" width="17.125" style="59" customWidth="1"/>
    <col min="9000" max="9000" width="13" style="59" customWidth="1"/>
    <col min="9001" max="9001" width="14.125" style="59" customWidth="1"/>
    <col min="9002" max="9003" width="11" style="59" bestFit="1" customWidth="1"/>
    <col min="9004" max="9004" width="15.125" style="59" bestFit="1" customWidth="1"/>
    <col min="9005" max="9005" width="9" style="59"/>
    <col min="9006" max="9006" width="15.625" style="59" customWidth="1"/>
    <col min="9007" max="9007" width="19.75" style="59" customWidth="1"/>
    <col min="9008" max="9008" width="9.125" style="59" customWidth="1"/>
    <col min="9009" max="9009" width="9.5" style="59" customWidth="1"/>
    <col min="9010" max="9010" width="7.5" style="59" customWidth="1"/>
    <col min="9011" max="9011" width="23.75" style="59" customWidth="1"/>
    <col min="9012" max="9012" width="15.125" style="59" customWidth="1"/>
    <col min="9013" max="9014" width="13" style="59" customWidth="1"/>
    <col min="9015" max="9015" width="7.125" style="59" customWidth="1"/>
    <col min="9016" max="9016" width="15.125" style="59" customWidth="1"/>
    <col min="9017" max="9017" width="8.625" style="59" customWidth="1"/>
    <col min="9018" max="9018" width="11.75" style="59" customWidth="1"/>
    <col min="9019" max="9019" width="10.75" style="59" customWidth="1"/>
    <col min="9020" max="9020" width="7.25" style="59" customWidth="1"/>
    <col min="9021" max="9021" width="9" style="59"/>
    <col min="9022" max="9022" width="11" style="59" bestFit="1" customWidth="1"/>
    <col min="9023" max="9023" width="15.125" style="59" customWidth="1"/>
    <col min="9024" max="9024" width="20.5" style="59" bestFit="1" customWidth="1"/>
    <col min="9025" max="9027" width="9" style="59"/>
    <col min="9028" max="9028" width="11.125" style="59" bestFit="1" customWidth="1"/>
    <col min="9029" max="9029" width="11" style="59" bestFit="1" customWidth="1"/>
    <col min="9030" max="9030" width="9" style="59"/>
    <col min="9031" max="9031" width="7.125" style="59" bestFit="1" customWidth="1"/>
    <col min="9032" max="9032" width="9" style="59"/>
    <col min="9033" max="9033" width="7.125" style="59" bestFit="1" customWidth="1"/>
    <col min="9034" max="9036" width="9" style="59"/>
    <col min="9037" max="9037" width="12.5" style="59" customWidth="1"/>
    <col min="9038" max="9218" width="9" style="59"/>
    <col min="9219" max="9220" width="5.25" style="59" bestFit="1" customWidth="1"/>
    <col min="9221" max="9221" width="30.375" style="59" customWidth="1"/>
    <col min="9222" max="9222" width="11.625" style="59" customWidth="1"/>
    <col min="9223" max="9223" width="10.25" style="59" bestFit="1" customWidth="1"/>
    <col min="9224" max="9224" width="13.25" style="59" bestFit="1" customWidth="1"/>
    <col min="9225" max="9226" width="10" style="59" bestFit="1" customWidth="1"/>
    <col min="9227" max="9227" width="44.125" style="59" bestFit="1" customWidth="1"/>
    <col min="9228" max="9228" width="10.125" style="59" bestFit="1" customWidth="1"/>
    <col min="9229" max="9229" width="26.75" style="59" bestFit="1" customWidth="1"/>
    <col min="9230" max="9231" width="9" style="59"/>
    <col min="9232" max="9232" width="12.125" style="59" bestFit="1" customWidth="1"/>
    <col min="9233" max="9233" width="12" style="59" customWidth="1"/>
    <col min="9234" max="9234" width="11.625" style="59" customWidth="1"/>
    <col min="9235" max="9235" width="10.5" style="59" bestFit="1" customWidth="1"/>
    <col min="9236" max="9238" width="9.5" style="59" customWidth="1"/>
    <col min="9239" max="9239" width="12.875" style="59" bestFit="1" customWidth="1"/>
    <col min="9240" max="9240" width="9" style="59"/>
    <col min="9241" max="9241" width="13" style="59" bestFit="1" customWidth="1"/>
    <col min="9242" max="9242" width="16.875" style="59" customWidth="1"/>
    <col min="9243" max="9243" width="19.5" style="59" customWidth="1"/>
    <col min="9244" max="9244" width="13" style="59" customWidth="1"/>
    <col min="9245" max="9246" width="11" style="59" customWidth="1"/>
    <col min="9247" max="9247" width="15.125" style="59" customWidth="1"/>
    <col min="9248" max="9248" width="17.125" style="59" customWidth="1"/>
    <col min="9249" max="9249" width="13" style="59" customWidth="1"/>
    <col min="9250" max="9250" width="9" style="59"/>
    <col min="9251" max="9252" width="11" style="59" customWidth="1"/>
    <col min="9253" max="9253" width="9" style="59"/>
    <col min="9254" max="9254" width="15.125" style="59" customWidth="1"/>
    <col min="9255" max="9255" width="17.125" style="59" customWidth="1"/>
    <col min="9256" max="9256" width="13" style="59" customWidth="1"/>
    <col min="9257" max="9257" width="14.125" style="59" customWidth="1"/>
    <col min="9258" max="9259" width="11" style="59" bestFit="1" customWidth="1"/>
    <col min="9260" max="9260" width="15.125" style="59" bestFit="1" customWidth="1"/>
    <col min="9261" max="9261" width="9" style="59"/>
    <col min="9262" max="9262" width="15.625" style="59" customWidth="1"/>
    <col min="9263" max="9263" width="19.75" style="59" customWidth="1"/>
    <col min="9264" max="9264" width="9.125" style="59" customWidth="1"/>
    <col min="9265" max="9265" width="9.5" style="59" customWidth="1"/>
    <col min="9266" max="9266" width="7.5" style="59" customWidth="1"/>
    <col min="9267" max="9267" width="23.75" style="59" customWidth="1"/>
    <col min="9268" max="9268" width="15.125" style="59" customWidth="1"/>
    <col min="9269" max="9270" width="13" style="59" customWidth="1"/>
    <col min="9271" max="9271" width="7.125" style="59" customWidth="1"/>
    <col min="9272" max="9272" width="15.125" style="59" customWidth="1"/>
    <col min="9273" max="9273" width="8.625" style="59" customWidth="1"/>
    <col min="9274" max="9274" width="11.75" style="59" customWidth="1"/>
    <col min="9275" max="9275" width="10.75" style="59" customWidth="1"/>
    <col min="9276" max="9276" width="7.25" style="59" customWidth="1"/>
    <col min="9277" max="9277" width="9" style="59"/>
    <col min="9278" max="9278" width="11" style="59" bestFit="1" customWidth="1"/>
    <col min="9279" max="9279" width="15.125" style="59" customWidth="1"/>
    <col min="9280" max="9280" width="20.5" style="59" bestFit="1" customWidth="1"/>
    <col min="9281" max="9283" width="9" style="59"/>
    <col min="9284" max="9284" width="11.125" style="59" bestFit="1" customWidth="1"/>
    <col min="9285" max="9285" width="11" style="59" bestFit="1" customWidth="1"/>
    <col min="9286" max="9286" width="9" style="59"/>
    <col min="9287" max="9287" width="7.125" style="59" bestFit="1" customWidth="1"/>
    <col min="9288" max="9288" width="9" style="59"/>
    <col min="9289" max="9289" width="7.125" style="59" bestFit="1" customWidth="1"/>
    <col min="9290" max="9292" width="9" style="59"/>
    <col min="9293" max="9293" width="12.5" style="59" customWidth="1"/>
    <col min="9294" max="9474" width="9" style="59"/>
    <col min="9475" max="9476" width="5.25" style="59" bestFit="1" customWidth="1"/>
    <col min="9477" max="9477" width="30.375" style="59" customWidth="1"/>
    <col min="9478" max="9478" width="11.625" style="59" customWidth="1"/>
    <col min="9479" max="9479" width="10.25" style="59" bestFit="1" customWidth="1"/>
    <col min="9480" max="9480" width="13.25" style="59" bestFit="1" customWidth="1"/>
    <col min="9481" max="9482" width="10" style="59" bestFit="1" customWidth="1"/>
    <col min="9483" max="9483" width="44.125" style="59" bestFit="1" customWidth="1"/>
    <col min="9484" max="9484" width="10.125" style="59" bestFit="1" customWidth="1"/>
    <col min="9485" max="9485" width="26.75" style="59" bestFit="1" customWidth="1"/>
    <col min="9486" max="9487" width="9" style="59"/>
    <col min="9488" max="9488" width="12.125" style="59" bestFit="1" customWidth="1"/>
    <col min="9489" max="9489" width="12" style="59" customWidth="1"/>
    <col min="9490" max="9490" width="11.625" style="59" customWidth="1"/>
    <col min="9491" max="9491" width="10.5" style="59" bestFit="1" customWidth="1"/>
    <col min="9492" max="9494" width="9.5" style="59" customWidth="1"/>
    <col min="9495" max="9495" width="12.875" style="59" bestFit="1" customWidth="1"/>
    <col min="9496" max="9496" width="9" style="59"/>
    <col min="9497" max="9497" width="13" style="59" bestFit="1" customWidth="1"/>
    <col min="9498" max="9498" width="16.875" style="59" customWidth="1"/>
    <col min="9499" max="9499" width="19.5" style="59" customWidth="1"/>
    <col min="9500" max="9500" width="13" style="59" customWidth="1"/>
    <col min="9501" max="9502" width="11" style="59" customWidth="1"/>
    <col min="9503" max="9503" width="15.125" style="59" customWidth="1"/>
    <col min="9504" max="9504" width="17.125" style="59" customWidth="1"/>
    <col min="9505" max="9505" width="13" style="59" customWidth="1"/>
    <col min="9506" max="9506" width="9" style="59"/>
    <col min="9507" max="9508" width="11" style="59" customWidth="1"/>
    <col min="9509" max="9509" width="9" style="59"/>
    <col min="9510" max="9510" width="15.125" style="59" customWidth="1"/>
    <col min="9511" max="9511" width="17.125" style="59" customWidth="1"/>
    <col min="9512" max="9512" width="13" style="59" customWidth="1"/>
    <col min="9513" max="9513" width="14.125" style="59" customWidth="1"/>
    <col min="9514" max="9515" width="11" style="59" bestFit="1" customWidth="1"/>
    <col min="9516" max="9516" width="15.125" style="59" bestFit="1" customWidth="1"/>
    <col min="9517" max="9517" width="9" style="59"/>
    <col min="9518" max="9518" width="15.625" style="59" customWidth="1"/>
    <col min="9519" max="9519" width="19.75" style="59" customWidth="1"/>
    <col min="9520" max="9520" width="9.125" style="59" customWidth="1"/>
    <col min="9521" max="9521" width="9.5" style="59" customWidth="1"/>
    <col min="9522" max="9522" width="7.5" style="59" customWidth="1"/>
    <col min="9523" max="9523" width="23.75" style="59" customWidth="1"/>
    <col min="9524" max="9524" width="15.125" style="59" customWidth="1"/>
    <col min="9525" max="9526" width="13" style="59" customWidth="1"/>
    <col min="9527" max="9527" width="7.125" style="59" customWidth="1"/>
    <col min="9528" max="9528" width="15.125" style="59" customWidth="1"/>
    <col min="9529" max="9529" width="8.625" style="59" customWidth="1"/>
    <col min="9530" max="9530" width="11.75" style="59" customWidth="1"/>
    <col min="9531" max="9531" width="10.75" style="59" customWidth="1"/>
    <col min="9532" max="9532" width="7.25" style="59" customWidth="1"/>
    <col min="9533" max="9533" width="9" style="59"/>
    <col min="9534" max="9534" width="11" style="59" bestFit="1" customWidth="1"/>
    <col min="9535" max="9535" width="15.125" style="59" customWidth="1"/>
    <col min="9536" max="9536" width="20.5" style="59" bestFit="1" customWidth="1"/>
    <col min="9537" max="9539" width="9" style="59"/>
    <col min="9540" max="9540" width="11.125" style="59" bestFit="1" customWidth="1"/>
    <col min="9541" max="9541" width="11" style="59" bestFit="1" customWidth="1"/>
    <col min="9542" max="9542" width="9" style="59"/>
    <col min="9543" max="9543" width="7.125" style="59" bestFit="1" customWidth="1"/>
    <col min="9544" max="9544" width="9" style="59"/>
    <col min="9545" max="9545" width="7.125" style="59" bestFit="1" customWidth="1"/>
    <col min="9546" max="9548" width="9" style="59"/>
    <col min="9549" max="9549" width="12.5" style="59" customWidth="1"/>
    <col min="9550" max="9730" width="9" style="59"/>
    <col min="9731" max="9732" width="5.25" style="59" bestFit="1" customWidth="1"/>
    <col min="9733" max="9733" width="30.375" style="59" customWidth="1"/>
    <col min="9734" max="9734" width="11.625" style="59" customWidth="1"/>
    <col min="9735" max="9735" width="10.25" style="59" bestFit="1" customWidth="1"/>
    <col min="9736" max="9736" width="13.25" style="59" bestFit="1" customWidth="1"/>
    <col min="9737" max="9738" width="10" style="59" bestFit="1" customWidth="1"/>
    <col min="9739" max="9739" width="44.125" style="59" bestFit="1" customWidth="1"/>
    <col min="9740" max="9740" width="10.125" style="59" bestFit="1" customWidth="1"/>
    <col min="9741" max="9741" width="26.75" style="59" bestFit="1" customWidth="1"/>
    <col min="9742" max="9743" width="9" style="59"/>
    <col min="9744" max="9744" width="12.125" style="59" bestFit="1" customWidth="1"/>
    <col min="9745" max="9745" width="12" style="59" customWidth="1"/>
    <col min="9746" max="9746" width="11.625" style="59" customWidth="1"/>
    <col min="9747" max="9747" width="10.5" style="59" bestFit="1" customWidth="1"/>
    <col min="9748" max="9750" width="9.5" style="59" customWidth="1"/>
    <col min="9751" max="9751" width="12.875" style="59" bestFit="1" customWidth="1"/>
    <col min="9752" max="9752" width="9" style="59"/>
    <col min="9753" max="9753" width="13" style="59" bestFit="1" customWidth="1"/>
    <col min="9754" max="9754" width="16.875" style="59" customWidth="1"/>
    <col min="9755" max="9755" width="19.5" style="59" customWidth="1"/>
    <col min="9756" max="9756" width="13" style="59" customWidth="1"/>
    <col min="9757" max="9758" width="11" style="59" customWidth="1"/>
    <col min="9759" max="9759" width="15.125" style="59" customWidth="1"/>
    <col min="9760" max="9760" width="17.125" style="59" customWidth="1"/>
    <col min="9761" max="9761" width="13" style="59" customWidth="1"/>
    <col min="9762" max="9762" width="9" style="59"/>
    <col min="9763" max="9764" width="11" style="59" customWidth="1"/>
    <col min="9765" max="9765" width="9" style="59"/>
    <col min="9766" max="9766" width="15.125" style="59" customWidth="1"/>
    <col min="9767" max="9767" width="17.125" style="59" customWidth="1"/>
    <col min="9768" max="9768" width="13" style="59" customWidth="1"/>
    <col min="9769" max="9769" width="14.125" style="59" customWidth="1"/>
    <col min="9770" max="9771" width="11" style="59" bestFit="1" customWidth="1"/>
    <col min="9772" max="9772" width="15.125" style="59" bestFit="1" customWidth="1"/>
    <col min="9773" max="9773" width="9" style="59"/>
    <col min="9774" max="9774" width="15.625" style="59" customWidth="1"/>
    <col min="9775" max="9775" width="19.75" style="59" customWidth="1"/>
    <col min="9776" max="9776" width="9.125" style="59" customWidth="1"/>
    <col min="9777" max="9777" width="9.5" style="59" customWidth="1"/>
    <col min="9778" max="9778" width="7.5" style="59" customWidth="1"/>
    <col min="9779" max="9779" width="23.75" style="59" customWidth="1"/>
    <col min="9780" max="9780" width="15.125" style="59" customWidth="1"/>
    <col min="9781" max="9782" width="13" style="59" customWidth="1"/>
    <col min="9783" max="9783" width="7.125" style="59" customWidth="1"/>
    <col min="9784" max="9784" width="15.125" style="59" customWidth="1"/>
    <col min="9785" max="9785" width="8.625" style="59" customWidth="1"/>
    <col min="9786" max="9786" width="11.75" style="59" customWidth="1"/>
    <col min="9787" max="9787" width="10.75" style="59" customWidth="1"/>
    <col min="9788" max="9788" width="7.25" style="59" customWidth="1"/>
    <col min="9789" max="9789" width="9" style="59"/>
    <col min="9790" max="9790" width="11" style="59" bestFit="1" customWidth="1"/>
    <col min="9791" max="9791" width="15.125" style="59" customWidth="1"/>
    <col min="9792" max="9792" width="20.5" style="59" bestFit="1" customWidth="1"/>
    <col min="9793" max="9795" width="9" style="59"/>
    <col min="9796" max="9796" width="11.125" style="59" bestFit="1" customWidth="1"/>
    <col min="9797" max="9797" width="11" style="59" bestFit="1" customWidth="1"/>
    <col min="9798" max="9798" width="9" style="59"/>
    <col min="9799" max="9799" width="7.125" style="59" bestFit="1" customWidth="1"/>
    <col min="9800" max="9800" width="9" style="59"/>
    <col min="9801" max="9801" width="7.125" style="59" bestFit="1" customWidth="1"/>
    <col min="9802" max="9804" width="9" style="59"/>
    <col min="9805" max="9805" width="12.5" style="59" customWidth="1"/>
    <col min="9806" max="9986" width="9" style="59"/>
    <col min="9987" max="9988" width="5.25" style="59" bestFit="1" customWidth="1"/>
    <col min="9989" max="9989" width="30.375" style="59" customWidth="1"/>
    <col min="9990" max="9990" width="11.625" style="59" customWidth="1"/>
    <col min="9991" max="9991" width="10.25" style="59" bestFit="1" customWidth="1"/>
    <col min="9992" max="9992" width="13.25" style="59" bestFit="1" customWidth="1"/>
    <col min="9993" max="9994" width="10" style="59" bestFit="1" customWidth="1"/>
    <col min="9995" max="9995" width="44.125" style="59" bestFit="1" customWidth="1"/>
    <col min="9996" max="9996" width="10.125" style="59" bestFit="1" customWidth="1"/>
    <col min="9997" max="9997" width="26.75" style="59" bestFit="1" customWidth="1"/>
    <col min="9998" max="9999" width="9" style="59"/>
    <col min="10000" max="10000" width="12.125" style="59" bestFit="1" customWidth="1"/>
    <col min="10001" max="10001" width="12" style="59" customWidth="1"/>
    <col min="10002" max="10002" width="11.625" style="59" customWidth="1"/>
    <col min="10003" max="10003" width="10.5" style="59" bestFit="1" customWidth="1"/>
    <col min="10004" max="10006" width="9.5" style="59" customWidth="1"/>
    <col min="10007" max="10007" width="12.875" style="59" bestFit="1" customWidth="1"/>
    <col min="10008" max="10008" width="9" style="59"/>
    <col min="10009" max="10009" width="13" style="59" bestFit="1" customWidth="1"/>
    <col min="10010" max="10010" width="16.875" style="59" customWidth="1"/>
    <col min="10011" max="10011" width="19.5" style="59" customWidth="1"/>
    <col min="10012" max="10012" width="13" style="59" customWidth="1"/>
    <col min="10013" max="10014" width="11" style="59" customWidth="1"/>
    <col min="10015" max="10015" width="15.125" style="59" customWidth="1"/>
    <col min="10016" max="10016" width="17.125" style="59" customWidth="1"/>
    <col min="10017" max="10017" width="13" style="59" customWidth="1"/>
    <col min="10018" max="10018" width="9" style="59"/>
    <col min="10019" max="10020" width="11" style="59" customWidth="1"/>
    <col min="10021" max="10021" width="9" style="59"/>
    <col min="10022" max="10022" width="15.125" style="59" customWidth="1"/>
    <col min="10023" max="10023" width="17.125" style="59" customWidth="1"/>
    <col min="10024" max="10024" width="13" style="59" customWidth="1"/>
    <col min="10025" max="10025" width="14.125" style="59" customWidth="1"/>
    <col min="10026" max="10027" width="11" style="59" bestFit="1" customWidth="1"/>
    <col min="10028" max="10028" width="15.125" style="59" bestFit="1" customWidth="1"/>
    <col min="10029" max="10029" width="9" style="59"/>
    <col min="10030" max="10030" width="15.625" style="59" customWidth="1"/>
    <col min="10031" max="10031" width="19.75" style="59" customWidth="1"/>
    <col min="10032" max="10032" width="9.125" style="59" customWidth="1"/>
    <col min="10033" max="10033" width="9.5" style="59" customWidth="1"/>
    <col min="10034" max="10034" width="7.5" style="59" customWidth="1"/>
    <col min="10035" max="10035" width="23.75" style="59" customWidth="1"/>
    <col min="10036" max="10036" width="15.125" style="59" customWidth="1"/>
    <col min="10037" max="10038" width="13" style="59" customWidth="1"/>
    <col min="10039" max="10039" width="7.125" style="59" customWidth="1"/>
    <col min="10040" max="10040" width="15.125" style="59" customWidth="1"/>
    <col min="10041" max="10041" width="8.625" style="59" customWidth="1"/>
    <col min="10042" max="10042" width="11.75" style="59" customWidth="1"/>
    <col min="10043" max="10043" width="10.75" style="59" customWidth="1"/>
    <col min="10044" max="10044" width="7.25" style="59" customWidth="1"/>
    <col min="10045" max="10045" width="9" style="59"/>
    <col min="10046" max="10046" width="11" style="59" bestFit="1" customWidth="1"/>
    <col min="10047" max="10047" width="15.125" style="59" customWidth="1"/>
    <col min="10048" max="10048" width="20.5" style="59" bestFit="1" customWidth="1"/>
    <col min="10049" max="10051" width="9" style="59"/>
    <col min="10052" max="10052" width="11.125" style="59" bestFit="1" customWidth="1"/>
    <col min="10053" max="10053" width="11" style="59" bestFit="1" customWidth="1"/>
    <col min="10054" max="10054" width="9" style="59"/>
    <col min="10055" max="10055" width="7.125" style="59" bestFit="1" customWidth="1"/>
    <col min="10056" max="10056" width="9" style="59"/>
    <col min="10057" max="10057" width="7.125" style="59" bestFit="1" customWidth="1"/>
    <col min="10058" max="10060" width="9" style="59"/>
    <col min="10061" max="10061" width="12.5" style="59" customWidth="1"/>
    <col min="10062" max="10242" width="9" style="59"/>
    <col min="10243" max="10244" width="5.25" style="59" bestFit="1" customWidth="1"/>
    <col min="10245" max="10245" width="30.375" style="59" customWidth="1"/>
    <col min="10246" max="10246" width="11.625" style="59" customWidth="1"/>
    <col min="10247" max="10247" width="10.25" style="59" bestFit="1" customWidth="1"/>
    <col min="10248" max="10248" width="13.25" style="59" bestFit="1" customWidth="1"/>
    <col min="10249" max="10250" width="10" style="59" bestFit="1" customWidth="1"/>
    <col min="10251" max="10251" width="44.125" style="59" bestFit="1" customWidth="1"/>
    <col min="10252" max="10252" width="10.125" style="59" bestFit="1" customWidth="1"/>
    <col min="10253" max="10253" width="26.75" style="59" bestFit="1" customWidth="1"/>
    <col min="10254" max="10255" width="9" style="59"/>
    <col min="10256" max="10256" width="12.125" style="59" bestFit="1" customWidth="1"/>
    <col min="10257" max="10257" width="12" style="59" customWidth="1"/>
    <col min="10258" max="10258" width="11.625" style="59" customWidth="1"/>
    <col min="10259" max="10259" width="10.5" style="59" bestFit="1" customWidth="1"/>
    <col min="10260" max="10262" width="9.5" style="59" customWidth="1"/>
    <col min="10263" max="10263" width="12.875" style="59" bestFit="1" customWidth="1"/>
    <col min="10264" max="10264" width="9" style="59"/>
    <col min="10265" max="10265" width="13" style="59" bestFit="1" customWidth="1"/>
    <col min="10266" max="10266" width="16.875" style="59" customWidth="1"/>
    <col min="10267" max="10267" width="19.5" style="59" customWidth="1"/>
    <col min="10268" max="10268" width="13" style="59" customWidth="1"/>
    <col min="10269" max="10270" width="11" style="59" customWidth="1"/>
    <col min="10271" max="10271" width="15.125" style="59" customWidth="1"/>
    <col min="10272" max="10272" width="17.125" style="59" customWidth="1"/>
    <col min="10273" max="10273" width="13" style="59" customWidth="1"/>
    <col min="10274" max="10274" width="9" style="59"/>
    <col min="10275" max="10276" width="11" style="59" customWidth="1"/>
    <col min="10277" max="10277" width="9" style="59"/>
    <col min="10278" max="10278" width="15.125" style="59" customWidth="1"/>
    <col min="10279" max="10279" width="17.125" style="59" customWidth="1"/>
    <col min="10280" max="10280" width="13" style="59" customWidth="1"/>
    <col min="10281" max="10281" width="14.125" style="59" customWidth="1"/>
    <col min="10282" max="10283" width="11" style="59" bestFit="1" customWidth="1"/>
    <col min="10284" max="10284" width="15.125" style="59" bestFit="1" customWidth="1"/>
    <col min="10285" max="10285" width="9" style="59"/>
    <col min="10286" max="10286" width="15.625" style="59" customWidth="1"/>
    <col min="10287" max="10287" width="19.75" style="59" customWidth="1"/>
    <col min="10288" max="10288" width="9.125" style="59" customWidth="1"/>
    <col min="10289" max="10289" width="9.5" style="59" customWidth="1"/>
    <col min="10290" max="10290" width="7.5" style="59" customWidth="1"/>
    <col min="10291" max="10291" width="23.75" style="59" customWidth="1"/>
    <col min="10292" max="10292" width="15.125" style="59" customWidth="1"/>
    <col min="10293" max="10294" width="13" style="59" customWidth="1"/>
    <col min="10295" max="10295" width="7.125" style="59" customWidth="1"/>
    <col min="10296" max="10296" width="15.125" style="59" customWidth="1"/>
    <col min="10297" max="10297" width="8.625" style="59" customWidth="1"/>
    <col min="10298" max="10298" width="11.75" style="59" customWidth="1"/>
    <col min="10299" max="10299" width="10.75" style="59" customWidth="1"/>
    <col min="10300" max="10300" width="7.25" style="59" customWidth="1"/>
    <col min="10301" max="10301" width="9" style="59"/>
    <col min="10302" max="10302" width="11" style="59" bestFit="1" customWidth="1"/>
    <col min="10303" max="10303" width="15.125" style="59" customWidth="1"/>
    <col min="10304" max="10304" width="20.5" style="59" bestFit="1" customWidth="1"/>
    <col min="10305" max="10307" width="9" style="59"/>
    <col min="10308" max="10308" width="11.125" style="59" bestFit="1" customWidth="1"/>
    <col min="10309" max="10309" width="11" style="59" bestFit="1" customWidth="1"/>
    <col min="10310" max="10310" width="9" style="59"/>
    <col min="10311" max="10311" width="7.125" style="59" bestFit="1" customWidth="1"/>
    <col min="10312" max="10312" width="9" style="59"/>
    <col min="10313" max="10313" width="7.125" style="59" bestFit="1" customWidth="1"/>
    <col min="10314" max="10316" width="9" style="59"/>
    <col min="10317" max="10317" width="12.5" style="59" customWidth="1"/>
    <col min="10318" max="10498" width="9" style="59"/>
    <col min="10499" max="10500" width="5.25" style="59" bestFit="1" customWidth="1"/>
    <col min="10501" max="10501" width="30.375" style="59" customWidth="1"/>
    <col min="10502" max="10502" width="11.625" style="59" customWidth="1"/>
    <col min="10503" max="10503" width="10.25" style="59" bestFit="1" customWidth="1"/>
    <col min="10504" max="10504" width="13.25" style="59" bestFit="1" customWidth="1"/>
    <col min="10505" max="10506" width="10" style="59" bestFit="1" customWidth="1"/>
    <col min="10507" max="10507" width="44.125" style="59" bestFit="1" customWidth="1"/>
    <col min="10508" max="10508" width="10.125" style="59" bestFit="1" customWidth="1"/>
    <col min="10509" max="10509" width="26.75" style="59" bestFit="1" customWidth="1"/>
    <col min="10510" max="10511" width="9" style="59"/>
    <col min="10512" max="10512" width="12.125" style="59" bestFit="1" customWidth="1"/>
    <col min="10513" max="10513" width="12" style="59" customWidth="1"/>
    <col min="10514" max="10514" width="11.625" style="59" customWidth="1"/>
    <col min="10515" max="10515" width="10.5" style="59" bestFit="1" customWidth="1"/>
    <col min="10516" max="10518" width="9.5" style="59" customWidth="1"/>
    <col min="10519" max="10519" width="12.875" style="59" bestFit="1" customWidth="1"/>
    <col min="10520" max="10520" width="9" style="59"/>
    <col min="10521" max="10521" width="13" style="59" bestFit="1" customWidth="1"/>
    <col min="10522" max="10522" width="16.875" style="59" customWidth="1"/>
    <col min="10523" max="10523" width="19.5" style="59" customWidth="1"/>
    <col min="10524" max="10524" width="13" style="59" customWidth="1"/>
    <col min="10525" max="10526" width="11" style="59" customWidth="1"/>
    <col min="10527" max="10527" width="15.125" style="59" customWidth="1"/>
    <col min="10528" max="10528" width="17.125" style="59" customWidth="1"/>
    <col min="10529" max="10529" width="13" style="59" customWidth="1"/>
    <col min="10530" max="10530" width="9" style="59"/>
    <col min="10531" max="10532" width="11" style="59" customWidth="1"/>
    <col min="10533" max="10533" width="9" style="59"/>
    <col min="10534" max="10534" width="15.125" style="59" customWidth="1"/>
    <col min="10535" max="10535" width="17.125" style="59" customWidth="1"/>
    <col min="10536" max="10536" width="13" style="59" customWidth="1"/>
    <col min="10537" max="10537" width="14.125" style="59" customWidth="1"/>
    <col min="10538" max="10539" width="11" style="59" bestFit="1" customWidth="1"/>
    <col min="10540" max="10540" width="15.125" style="59" bestFit="1" customWidth="1"/>
    <col min="10541" max="10541" width="9" style="59"/>
    <col min="10542" max="10542" width="15.625" style="59" customWidth="1"/>
    <col min="10543" max="10543" width="19.75" style="59" customWidth="1"/>
    <col min="10544" max="10544" width="9.125" style="59" customWidth="1"/>
    <col min="10545" max="10545" width="9.5" style="59" customWidth="1"/>
    <col min="10546" max="10546" width="7.5" style="59" customWidth="1"/>
    <col min="10547" max="10547" width="23.75" style="59" customWidth="1"/>
    <col min="10548" max="10548" width="15.125" style="59" customWidth="1"/>
    <col min="10549" max="10550" width="13" style="59" customWidth="1"/>
    <col min="10551" max="10551" width="7.125" style="59" customWidth="1"/>
    <col min="10552" max="10552" width="15.125" style="59" customWidth="1"/>
    <col min="10553" max="10553" width="8.625" style="59" customWidth="1"/>
    <col min="10554" max="10554" width="11.75" style="59" customWidth="1"/>
    <col min="10555" max="10555" width="10.75" style="59" customWidth="1"/>
    <col min="10556" max="10556" width="7.25" style="59" customWidth="1"/>
    <col min="10557" max="10557" width="9" style="59"/>
    <col min="10558" max="10558" width="11" style="59" bestFit="1" customWidth="1"/>
    <col min="10559" max="10559" width="15.125" style="59" customWidth="1"/>
    <col min="10560" max="10560" width="20.5" style="59" bestFit="1" customWidth="1"/>
    <col min="10561" max="10563" width="9" style="59"/>
    <col min="10564" max="10564" width="11.125" style="59" bestFit="1" customWidth="1"/>
    <col min="10565" max="10565" width="11" style="59" bestFit="1" customWidth="1"/>
    <col min="10566" max="10566" width="9" style="59"/>
    <col min="10567" max="10567" width="7.125" style="59" bestFit="1" customWidth="1"/>
    <col min="10568" max="10568" width="9" style="59"/>
    <col min="10569" max="10569" width="7.125" style="59" bestFit="1" customWidth="1"/>
    <col min="10570" max="10572" width="9" style="59"/>
    <col min="10573" max="10573" width="12.5" style="59" customWidth="1"/>
    <col min="10574" max="10754" width="9" style="59"/>
    <col min="10755" max="10756" width="5.25" style="59" bestFit="1" customWidth="1"/>
    <col min="10757" max="10757" width="30.375" style="59" customWidth="1"/>
    <col min="10758" max="10758" width="11.625" style="59" customWidth="1"/>
    <col min="10759" max="10759" width="10.25" style="59" bestFit="1" customWidth="1"/>
    <col min="10760" max="10760" width="13.25" style="59" bestFit="1" customWidth="1"/>
    <col min="10761" max="10762" width="10" style="59" bestFit="1" customWidth="1"/>
    <col min="10763" max="10763" width="44.125" style="59" bestFit="1" customWidth="1"/>
    <col min="10764" max="10764" width="10.125" style="59" bestFit="1" customWidth="1"/>
    <col min="10765" max="10765" width="26.75" style="59" bestFit="1" customWidth="1"/>
    <col min="10766" max="10767" width="9" style="59"/>
    <col min="10768" max="10768" width="12.125" style="59" bestFit="1" customWidth="1"/>
    <col min="10769" max="10769" width="12" style="59" customWidth="1"/>
    <col min="10770" max="10770" width="11.625" style="59" customWidth="1"/>
    <col min="10771" max="10771" width="10.5" style="59" bestFit="1" customWidth="1"/>
    <col min="10772" max="10774" width="9.5" style="59" customWidth="1"/>
    <col min="10775" max="10775" width="12.875" style="59" bestFit="1" customWidth="1"/>
    <col min="10776" max="10776" width="9" style="59"/>
    <col min="10777" max="10777" width="13" style="59" bestFit="1" customWidth="1"/>
    <col min="10778" max="10778" width="16.875" style="59" customWidth="1"/>
    <col min="10779" max="10779" width="19.5" style="59" customWidth="1"/>
    <col min="10780" max="10780" width="13" style="59" customWidth="1"/>
    <col min="10781" max="10782" width="11" style="59" customWidth="1"/>
    <col min="10783" max="10783" width="15.125" style="59" customWidth="1"/>
    <col min="10784" max="10784" width="17.125" style="59" customWidth="1"/>
    <col min="10785" max="10785" width="13" style="59" customWidth="1"/>
    <col min="10786" max="10786" width="9" style="59"/>
    <col min="10787" max="10788" width="11" style="59" customWidth="1"/>
    <col min="10789" max="10789" width="9" style="59"/>
    <col min="10790" max="10790" width="15.125" style="59" customWidth="1"/>
    <col min="10791" max="10791" width="17.125" style="59" customWidth="1"/>
    <col min="10792" max="10792" width="13" style="59" customWidth="1"/>
    <col min="10793" max="10793" width="14.125" style="59" customWidth="1"/>
    <col min="10794" max="10795" width="11" style="59" bestFit="1" customWidth="1"/>
    <col min="10796" max="10796" width="15.125" style="59" bestFit="1" customWidth="1"/>
    <col min="10797" max="10797" width="9" style="59"/>
    <col min="10798" max="10798" width="15.625" style="59" customWidth="1"/>
    <col min="10799" max="10799" width="19.75" style="59" customWidth="1"/>
    <col min="10800" max="10800" width="9.125" style="59" customWidth="1"/>
    <col min="10801" max="10801" width="9.5" style="59" customWidth="1"/>
    <col min="10802" max="10802" width="7.5" style="59" customWidth="1"/>
    <col min="10803" max="10803" width="23.75" style="59" customWidth="1"/>
    <col min="10804" max="10804" width="15.125" style="59" customWidth="1"/>
    <col min="10805" max="10806" width="13" style="59" customWidth="1"/>
    <col min="10807" max="10807" width="7.125" style="59" customWidth="1"/>
    <col min="10808" max="10808" width="15.125" style="59" customWidth="1"/>
    <col min="10809" max="10809" width="8.625" style="59" customWidth="1"/>
    <col min="10810" max="10810" width="11.75" style="59" customWidth="1"/>
    <col min="10811" max="10811" width="10.75" style="59" customWidth="1"/>
    <col min="10812" max="10812" width="7.25" style="59" customWidth="1"/>
    <col min="10813" max="10813" width="9" style="59"/>
    <col min="10814" max="10814" width="11" style="59" bestFit="1" customWidth="1"/>
    <col min="10815" max="10815" width="15.125" style="59" customWidth="1"/>
    <col min="10816" max="10816" width="20.5" style="59" bestFit="1" customWidth="1"/>
    <col min="10817" max="10819" width="9" style="59"/>
    <col min="10820" max="10820" width="11.125" style="59" bestFit="1" customWidth="1"/>
    <col min="10821" max="10821" width="11" style="59" bestFit="1" customWidth="1"/>
    <col min="10822" max="10822" width="9" style="59"/>
    <col min="10823" max="10823" width="7.125" style="59" bestFit="1" customWidth="1"/>
    <col min="10824" max="10824" width="9" style="59"/>
    <col min="10825" max="10825" width="7.125" style="59" bestFit="1" customWidth="1"/>
    <col min="10826" max="10828" width="9" style="59"/>
    <col min="10829" max="10829" width="12.5" style="59" customWidth="1"/>
    <col min="10830" max="11010" width="9" style="59"/>
    <col min="11011" max="11012" width="5.25" style="59" bestFit="1" customWidth="1"/>
    <col min="11013" max="11013" width="30.375" style="59" customWidth="1"/>
    <col min="11014" max="11014" width="11.625" style="59" customWidth="1"/>
    <col min="11015" max="11015" width="10.25" style="59" bestFit="1" customWidth="1"/>
    <col min="11016" max="11016" width="13.25" style="59" bestFit="1" customWidth="1"/>
    <col min="11017" max="11018" width="10" style="59" bestFit="1" customWidth="1"/>
    <col min="11019" max="11019" width="44.125" style="59" bestFit="1" customWidth="1"/>
    <col min="11020" max="11020" width="10.125" style="59" bestFit="1" customWidth="1"/>
    <col min="11021" max="11021" width="26.75" style="59" bestFit="1" customWidth="1"/>
    <col min="11022" max="11023" width="9" style="59"/>
    <col min="11024" max="11024" width="12.125" style="59" bestFit="1" customWidth="1"/>
    <col min="11025" max="11025" width="12" style="59" customWidth="1"/>
    <col min="11026" max="11026" width="11.625" style="59" customWidth="1"/>
    <col min="11027" max="11027" width="10.5" style="59" bestFit="1" customWidth="1"/>
    <col min="11028" max="11030" width="9.5" style="59" customWidth="1"/>
    <col min="11031" max="11031" width="12.875" style="59" bestFit="1" customWidth="1"/>
    <col min="11032" max="11032" width="9" style="59"/>
    <col min="11033" max="11033" width="13" style="59" bestFit="1" customWidth="1"/>
    <col min="11034" max="11034" width="16.875" style="59" customWidth="1"/>
    <col min="11035" max="11035" width="19.5" style="59" customWidth="1"/>
    <col min="11036" max="11036" width="13" style="59" customWidth="1"/>
    <col min="11037" max="11038" width="11" style="59" customWidth="1"/>
    <col min="11039" max="11039" width="15.125" style="59" customWidth="1"/>
    <col min="11040" max="11040" width="17.125" style="59" customWidth="1"/>
    <col min="11041" max="11041" width="13" style="59" customWidth="1"/>
    <col min="11042" max="11042" width="9" style="59"/>
    <col min="11043" max="11044" width="11" style="59" customWidth="1"/>
    <col min="11045" max="11045" width="9" style="59"/>
    <col min="11046" max="11046" width="15.125" style="59" customWidth="1"/>
    <col min="11047" max="11047" width="17.125" style="59" customWidth="1"/>
    <col min="11048" max="11048" width="13" style="59" customWidth="1"/>
    <col min="11049" max="11049" width="14.125" style="59" customWidth="1"/>
    <col min="11050" max="11051" width="11" style="59" bestFit="1" customWidth="1"/>
    <col min="11052" max="11052" width="15.125" style="59" bestFit="1" customWidth="1"/>
    <col min="11053" max="11053" width="9" style="59"/>
    <col min="11054" max="11054" width="15.625" style="59" customWidth="1"/>
    <col min="11055" max="11055" width="19.75" style="59" customWidth="1"/>
    <col min="11056" max="11056" width="9.125" style="59" customWidth="1"/>
    <col min="11057" max="11057" width="9.5" style="59" customWidth="1"/>
    <col min="11058" max="11058" width="7.5" style="59" customWidth="1"/>
    <col min="11059" max="11059" width="23.75" style="59" customWidth="1"/>
    <col min="11060" max="11060" width="15.125" style="59" customWidth="1"/>
    <col min="11061" max="11062" width="13" style="59" customWidth="1"/>
    <col min="11063" max="11063" width="7.125" style="59" customWidth="1"/>
    <col min="11064" max="11064" width="15.125" style="59" customWidth="1"/>
    <col min="11065" max="11065" width="8.625" style="59" customWidth="1"/>
    <col min="11066" max="11066" width="11.75" style="59" customWidth="1"/>
    <col min="11067" max="11067" width="10.75" style="59" customWidth="1"/>
    <col min="11068" max="11068" width="7.25" style="59" customWidth="1"/>
    <col min="11069" max="11069" width="9" style="59"/>
    <col min="11070" max="11070" width="11" style="59" bestFit="1" customWidth="1"/>
    <col min="11071" max="11071" width="15.125" style="59" customWidth="1"/>
    <col min="11072" max="11072" width="20.5" style="59" bestFit="1" customWidth="1"/>
    <col min="11073" max="11075" width="9" style="59"/>
    <col min="11076" max="11076" width="11.125" style="59" bestFit="1" customWidth="1"/>
    <col min="11077" max="11077" width="11" style="59" bestFit="1" customWidth="1"/>
    <col min="11078" max="11078" width="9" style="59"/>
    <col min="11079" max="11079" width="7.125" style="59" bestFit="1" customWidth="1"/>
    <col min="11080" max="11080" width="9" style="59"/>
    <col min="11081" max="11081" width="7.125" style="59" bestFit="1" customWidth="1"/>
    <col min="11082" max="11084" width="9" style="59"/>
    <col min="11085" max="11085" width="12.5" style="59" customWidth="1"/>
    <col min="11086" max="11266" width="9" style="59"/>
    <col min="11267" max="11268" width="5.25" style="59" bestFit="1" customWidth="1"/>
    <col min="11269" max="11269" width="30.375" style="59" customWidth="1"/>
    <col min="11270" max="11270" width="11.625" style="59" customWidth="1"/>
    <col min="11271" max="11271" width="10.25" style="59" bestFit="1" customWidth="1"/>
    <col min="11272" max="11272" width="13.25" style="59" bestFit="1" customWidth="1"/>
    <col min="11273" max="11274" width="10" style="59" bestFit="1" customWidth="1"/>
    <col min="11275" max="11275" width="44.125" style="59" bestFit="1" customWidth="1"/>
    <col min="11276" max="11276" width="10.125" style="59" bestFit="1" customWidth="1"/>
    <col min="11277" max="11277" width="26.75" style="59" bestFit="1" customWidth="1"/>
    <col min="11278" max="11279" width="9" style="59"/>
    <col min="11280" max="11280" width="12.125" style="59" bestFit="1" customWidth="1"/>
    <col min="11281" max="11281" width="12" style="59" customWidth="1"/>
    <col min="11282" max="11282" width="11.625" style="59" customWidth="1"/>
    <col min="11283" max="11283" width="10.5" style="59" bestFit="1" customWidth="1"/>
    <col min="11284" max="11286" width="9.5" style="59" customWidth="1"/>
    <col min="11287" max="11287" width="12.875" style="59" bestFit="1" customWidth="1"/>
    <col min="11288" max="11288" width="9" style="59"/>
    <col min="11289" max="11289" width="13" style="59" bestFit="1" customWidth="1"/>
    <col min="11290" max="11290" width="16.875" style="59" customWidth="1"/>
    <col min="11291" max="11291" width="19.5" style="59" customWidth="1"/>
    <col min="11292" max="11292" width="13" style="59" customWidth="1"/>
    <col min="11293" max="11294" width="11" style="59" customWidth="1"/>
    <col min="11295" max="11295" width="15.125" style="59" customWidth="1"/>
    <col min="11296" max="11296" width="17.125" style="59" customWidth="1"/>
    <col min="11297" max="11297" width="13" style="59" customWidth="1"/>
    <col min="11298" max="11298" width="9" style="59"/>
    <col min="11299" max="11300" width="11" style="59" customWidth="1"/>
    <col min="11301" max="11301" width="9" style="59"/>
    <col min="11302" max="11302" width="15.125" style="59" customWidth="1"/>
    <col min="11303" max="11303" width="17.125" style="59" customWidth="1"/>
    <col min="11304" max="11304" width="13" style="59" customWidth="1"/>
    <col min="11305" max="11305" width="14.125" style="59" customWidth="1"/>
    <col min="11306" max="11307" width="11" style="59" bestFit="1" customWidth="1"/>
    <col min="11308" max="11308" width="15.125" style="59" bestFit="1" customWidth="1"/>
    <col min="11309" max="11309" width="9" style="59"/>
    <col min="11310" max="11310" width="15.625" style="59" customWidth="1"/>
    <col min="11311" max="11311" width="19.75" style="59" customWidth="1"/>
    <col min="11312" max="11312" width="9.125" style="59" customWidth="1"/>
    <col min="11313" max="11313" width="9.5" style="59" customWidth="1"/>
    <col min="11314" max="11314" width="7.5" style="59" customWidth="1"/>
    <col min="11315" max="11315" width="23.75" style="59" customWidth="1"/>
    <col min="11316" max="11316" width="15.125" style="59" customWidth="1"/>
    <col min="11317" max="11318" width="13" style="59" customWidth="1"/>
    <col min="11319" max="11319" width="7.125" style="59" customWidth="1"/>
    <col min="11320" max="11320" width="15.125" style="59" customWidth="1"/>
    <col min="11321" max="11321" width="8.625" style="59" customWidth="1"/>
    <col min="11322" max="11322" width="11.75" style="59" customWidth="1"/>
    <col min="11323" max="11323" width="10.75" style="59" customWidth="1"/>
    <col min="11324" max="11324" width="7.25" style="59" customWidth="1"/>
    <col min="11325" max="11325" width="9" style="59"/>
    <col min="11326" max="11326" width="11" style="59" bestFit="1" customWidth="1"/>
    <col min="11327" max="11327" width="15.125" style="59" customWidth="1"/>
    <col min="11328" max="11328" width="20.5" style="59" bestFit="1" customWidth="1"/>
    <col min="11329" max="11331" width="9" style="59"/>
    <col min="11332" max="11332" width="11.125" style="59" bestFit="1" customWidth="1"/>
    <col min="11333" max="11333" width="11" style="59" bestFit="1" customWidth="1"/>
    <col min="11334" max="11334" width="9" style="59"/>
    <col min="11335" max="11335" width="7.125" style="59" bestFit="1" customWidth="1"/>
    <col min="11336" max="11336" width="9" style="59"/>
    <col min="11337" max="11337" width="7.125" style="59" bestFit="1" customWidth="1"/>
    <col min="11338" max="11340" width="9" style="59"/>
    <col min="11341" max="11341" width="12.5" style="59" customWidth="1"/>
    <col min="11342" max="11522" width="9" style="59"/>
    <col min="11523" max="11524" width="5.25" style="59" bestFit="1" customWidth="1"/>
    <col min="11525" max="11525" width="30.375" style="59" customWidth="1"/>
    <col min="11526" max="11526" width="11.625" style="59" customWidth="1"/>
    <col min="11527" max="11527" width="10.25" style="59" bestFit="1" customWidth="1"/>
    <col min="11528" max="11528" width="13.25" style="59" bestFit="1" customWidth="1"/>
    <col min="11529" max="11530" width="10" style="59" bestFit="1" customWidth="1"/>
    <col min="11531" max="11531" width="44.125" style="59" bestFit="1" customWidth="1"/>
    <col min="11532" max="11532" width="10.125" style="59" bestFit="1" customWidth="1"/>
    <col min="11533" max="11533" width="26.75" style="59" bestFit="1" customWidth="1"/>
    <col min="11534" max="11535" width="9" style="59"/>
    <col min="11536" max="11536" width="12.125" style="59" bestFit="1" customWidth="1"/>
    <col min="11537" max="11537" width="12" style="59" customWidth="1"/>
    <col min="11538" max="11538" width="11.625" style="59" customWidth="1"/>
    <col min="11539" max="11539" width="10.5" style="59" bestFit="1" customWidth="1"/>
    <col min="11540" max="11542" width="9.5" style="59" customWidth="1"/>
    <col min="11543" max="11543" width="12.875" style="59" bestFit="1" customWidth="1"/>
    <col min="11544" max="11544" width="9" style="59"/>
    <col min="11545" max="11545" width="13" style="59" bestFit="1" customWidth="1"/>
    <col min="11546" max="11546" width="16.875" style="59" customWidth="1"/>
    <col min="11547" max="11547" width="19.5" style="59" customWidth="1"/>
    <col min="11548" max="11548" width="13" style="59" customWidth="1"/>
    <col min="11549" max="11550" width="11" style="59" customWidth="1"/>
    <col min="11551" max="11551" width="15.125" style="59" customWidth="1"/>
    <col min="11552" max="11552" width="17.125" style="59" customWidth="1"/>
    <col min="11553" max="11553" width="13" style="59" customWidth="1"/>
    <col min="11554" max="11554" width="9" style="59"/>
    <col min="11555" max="11556" width="11" style="59" customWidth="1"/>
    <col min="11557" max="11557" width="9" style="59"/>
    <col min="11558" max="11558" width="15.125" style="59" customWidth="1"/>
    <col min="11559" max="11559" width="17.125" style="59" customWidth="1"/>
    <col min="11560" max="11560" width="13" style="59" customWidth="1"/>
    <col min="11561" max="11561" width="14.125" style="59" customWidth="1"/>
    <col min="11562" max="11563" width="11" style="59" bestFit="1" customWidth="1"/>
    <col min="11564" max="11564" width="15.125" style="59" bestFit="1" customWidth="1"/>
    <col min="11565" max="11565" width="9" style="59"/>
    <col min="11566" max="11566" width="15.625" style="59" customWidth="1"/>
    <col min="11567" max="11567" width="19.75" style="59" customWidth="1"/>
    <col min="11568" max="11568" width="9.125" style="59" customWidth="1"/>
    <col min="11569" max="11569" width="9.5" style="59" customWidth="1"/>
    <col min="11570" max="11570" width="7.5" style="59" customWidth="1"/>
    <col min="11571" max="11571" width="23.75" style="59" customWidth="1"/>
    <col min="11572" max="11572" width="15.125" style="59" customWidth="1"/>
    <col min="11573" max="11574" width="13" style="59" customWidth="1"/>
    <col min="11575" max="11575" width="7.125" style="59" customWidth="1"/>
    <col min="11576" max="11576" width="15.125" style="59" customWidth="1"/>
    <col min="11577" max="11577" width="8.625" style="59" customWidth="1"/>
    <col min="11578" max="11578" width="11.75" style="59" customWidth="1"/>
    <col min="11579" max="11579" width="10.75" style="59" customWidth="1"/>
    <col min="11580" max="11580" width="7.25" style="59" customWidth="1"/>
    <col min="11581" max="11581" width="9" style="59"/>
    <col min="11582" max="11582" width="11" style="59" bestFit="1" customWidth="1"/>
    <col min="11583" max="11583" width="15.125" style="59" customWidth="1"/>
    <col min="11584" max="11584" width="20.5" style="59" bestFit="1" customWidth="1"/>
    <col min="11585" max="11587" width="9" style="59"/>
    <col min="11588" max="11588" width="11.125" style="59" bestFit="1" customWidth="1"/>
    <col min="11589" max="11589" width="11" style="59" bestFit="1" customWidth="1"/>
    <col min="11590" max="11590" width="9" style="59"/>
    <col min="11591" max="11591" width="7.125" style="59" bestFit="1" customWidth="1"/>
    <col min="11592" max="11592" width="9" style="59"/>
    <col min="11593" max="11593" width="7.125" style="59" bestFit="1" customWidth="1"/>
    <col min="11594" max="11596" width="9" style="59"/>
    <col min="11597" max="11597" width="12.5" style="59" customWidth="1"/>
    <col min="11598" max="11778" width="9" style="59"/>
    <col min="11779" max="11780" width="5.25" style="59" bestFit="1" customWidth="1"/>
    <col min="11781" max="11781" width="30.375" style="59" customWidth="1"/>
    <col min="11782" max="11782" width="11.625" style="59" customWidth="1"/>
    <col min="11783" max="11783" width="10.25" style="59" bestFit="1" customWidth="1"/>
    <col min="11784" max="11784" width="13.25" style="59" bestFit="1" customWidth="1"/>
    <col min="11785" max="11786" width="10" style="59" bestFit="1" customWidth="1"/>
    <col min="11787" max="11787" width="44.125" style="59" bestFit="1" customWidth="1"/>
    <col min="11788" max="11788" width="10.125" style="59" bestFit="1" customWidth="1"/>
    <col min="11789" max="11789" width="26.75" style="59" bestFit="1" customWidth="1"/>
    <col min="11790" max="11791" width="9" style="59"/>
    <col min="11792" max="11792" width="12.125" style="59" bestFit="1" customWidth="1"/>
    <col min="11793" max="11793" width="12" style="59" customWidth="1"/>
    <col min="11794" max="11794" width="11.625" style="59" customWidth="1"/>
    <col min="11795" max="11795" width="10.5" style="59" bestFit="1" customWidth="1"/>
    <col min="11796" max="11798" width="9.5" style="59" customWidth="1"/>
    <col min="11799" max="11799" width="12.875" style="59" bestFit="1" customWidth="1"/>
    <col min="11800" max="11800" width="9" style="59"/>
    <col min="11801" max="11801" width="13" style="59" bestFit="1" customWidth="1"/>
    <col min="11802" max="11802" width="16.875" style="59" customWidth="1"/>
    <col min="11803" max="11803" width="19.5" style="59" customWidth="1"/>
    <col min="11804" max="11804" width="13" style="59" customWidth="1"/>
    <col min="11805" max="11806" width="11" style="59" customWidth="1"/>
    <col min="11807" max="11807" width="15.125" style="59" customWidth="1"/>
    <col min="11808" max="11808" width="17.125" style="59" customWidth="1"/>
    <col min="11809" max="11809" width="13" style="59" customWidth="1"/>
    <col min="11810" max="11810" width="9" style="59"/>
    <col min="11811" max="11812" width="11" style="59" customWidth="1"/>
    <col min="11813" max="11813" width="9" style="59"/>
    <col min="11814" max="11814" width="15.125" style="59" customWidth="1"/>
    <col min="11815" max="11815" width="17.125" style="59" customWidth="1"/>
    <col min="11816" max="11816" width="13" style="59" customWidth="1"/>
    <col min="11817" max="11817" width="14.125" style="59" customWidth="1"/>
    <col min="11818" max="11819" width="11" style="59" bestFit="1" customWidth="1"/>
    <col min="11820" max="11820" width="15.125" style="59" bestFit="1" customWidth="1"/>
    <col min="11821" max="11821" width="9" style="59"/>
    <col min="11822" max="11822" width="15.625" style="59" customWidth="1"/>
    <col min="11823" max="11823" width="19.75" style="59" customWidth="1"/>
    <col min="11824" max="11824" width="9.125" style="59" customWidth="1"/>
    <col min="11825" max="11825" width="9.5" style="59" customWidth="1"/>
    <col min="11826" max="11826" width="7.5" style="59" customWidth="1"/>
    <col min="11827" max="11827" width="23.75" style="59" customWidth="1"/>
    <col min="11828" max="11828" width="15.125" style="59" customWidth="1"/>
    <col min="11829" max="11830" width="13" style="59" customWidth="1"/>
    <col min="11831" max="11831" width="7.125" style="59" customWidth="1"/>
    <col min="11832" max="11832" width="15.125" style="59" customWidth="1"/>
    <col min="11833" max="11833" width="8.625" style="59" customWidth="1"/>
    <col min="11834" max="11834" width="11.75" style="59" customWidth="1"/>
    <col min="11835" max="11835" width="10.75" style="59" customWidth="1"/>
    <col min="11836" max="11836" width="7.25" style="59" customWidth="1"/>
    <col min="11837" max="11837" width="9" style="59"/>
    <col min="11838" max="11838" width="11" style="59" bestFit="1" customWidth="1"/>
    <col min="11839" max="11839" width="15.125" style="59" customWidth="1"/>
    <col min="11840" max="11840" width="20.5" style="59" bestFit="1" customWidth="1"/>
    <col min="11841" max="11843" width="9" style="59"/>
    <col min="11844" max="11844" width="11.125" style="59" bestFit="1" customWidth="1"/>
    <col min="11845" max="11845" width="11" style="59" bestFit="1" customWidth="1"/>
    <col min="11846" max="11846" width="9" style="59"/>
    <col min="11847" max="11847" width="7.125" style="59" bestFit="1" customWidth="1"/>
    <col min="11848" max="11848" width="9" style="59"/>
    <col min="11849" max="11849" width="7.125" style="59" bestFit="1" customWidth="1"/>
    <col min="11850" max="11852" width="9" style="59"/>
    <col min="11853" max="11853" width="12.5" style="59" customWidth="1"/>
    <col min="11854" max="12034" width="9" style="59"/>
    <col min="12035" max="12036" width="5.25" style="59" bestFit="1" customWidth="1"/>
    <col min="12037" max="12037" width="30.375" style="59" customWidth="1"/>
    <col min="12038" max="12038" width="11.625" style="59" customWidth="1"/>
    <col min="12039" max="12039" width="10.25" style="59" bestFit="1" customWidth="1"/>
    <col min="12040" max="12040" width="13.25" style="59" bestFit="1" customWidth="1"/>
    <col min="12041" max="12042" width="10" style="59" bestFit="1" customWidth="1"/>
    <col min="12043" max="12043" width="44.125" style="59" bestFit="1" customWidth="1"/>
    <col min="12044" max="12044" width="10.125" style="59" bestFit="1" customWidth="1"/>
    <col min="12045" max="12045" width="26.75" style="59" bestFit="1" customWidth="1"/>
    <col min="12046" max="12047" width="9" style="59"/>
    <col min="12048" max="12048" width="12.125" style="59" bestFit="1" customWidth="1"/>
    <col min="12049" max="12049" width="12" style="59" customWidth="1"/>
    <col min="12050" max="12050" width="11.625" style="59" customWidth="1"/>
    <col min="12051" max="12051" width="10.5" style="59" bestFit="1" customWidth="1"/>
    <col min="12052" max="12054" width="9.5" style="59" customWidth="1"/>
    <col min="12055" max="12055" width="12.875" style="59" bestFit="1" customWidth="1"/>
    <col min="12056" max="12056" width="9" style="59"/>
    <col min="12057" max="12057" width="13" style="59" bestFit="1" customWidth="1"/>
    <col min="12058" max="12058" width="16.875" style="59" customWidth="1"/>
    <col min="12059" max="12059" width="19.5" style="59" customWidth="1"/>
    <col min="12060" max="12060" width="13" style="59" customWidth="1"/>
    <col min="12061" max="12062" width="11" style="59" customWidth="1"/>
    <col min="12063" max="12063" width="15.125" style="59" customWidth="1"/>
    <col min="12064" max="12064" width="17.125" style="59" customWidth="1"/>
    <col min="12065" max="12065" width="13" style="59" customWidth="1"/>
    <col min="12066" max="12066" width="9" style="59"/>
    <col min="12067" max="12068" width="11" style="59" customWidth="1"/>
    <col min="12069" max="12069" width="9" style="59"/>
    <col min="12070" max="12070" width="15.125" style="59" customWidth="1"/>
    <col min="12071" max="12071" width="17.125" style="59" customWidth="1"/>
    <col min="12072" max="12072" width="13" style="59" customWidth="1"/>
    <col min="12073" max="12073" width="14.125" style="59" customWidth="1"/>
    <col min="12074" max="12075" width="11" style="59" bestFit="1" customWidth="1"/>
    <col min="12076" max="12076" width="15.125" style="59" bestFit="1" customWidth="1"/>
    <col min="12077" max="12077" width="9" style="59"/>
    <col min="12078" max="12078" width="15.625" style="59" customWidth="1"/>
    <col min="12079" max="12079" width="19.75" style="59" customWidth="1"/>
    <col min="12080" max="12080" width="9.125" style="59" customWidth="1"/>
    <col min="12081" max="12081" width="9.5" style="59" customWidth="1"/>
    <col min="12082" max="12082" width="7.5" style="59" customWidth="1"/>
    <col min="12083" max="12083" width="23.75" style="59" customWidth="1"/>
    <col min="12084" max="12084" width="15.125" style="59" customWidth="1"/>
    <col min="12085" max="12086" width="13" style="59" customWidth="1"/>
    <col min="12087" max="12087" width="7.125" style="59" customWidth="1"/>
    <col min="12088" max="12088" width="15.125" style="59" customWidth="1"/>
    <col min="12089" max="12089" width="8.625" style="59" customWidth="1"/>
    <col min="12090" max="12090" width="11.75" style="59" customWidth="1"/>
    <col min="12091" max="12091" width="10.75" style="59" customWidth="1"/>
    <col min="12092" max="12092" width="7.25" style="59" customWidth="1"/>
    <col min="12093" max="12093" width="9" style="59"/>
    <col min="12094" max="12094" width="11" style="59" bestFit="1" customWidth="1"/>
    <col min="12095" max="12095" width="15.125" style="59" customWidth="1"/>
    <col min="12096" max="12096" width="20.5" style="59" bestFit="1" customWidth="1"/>
    <col min="12097" max="12099" width="9" style="59"/>
    <col min="12100" max="12100" width="11.125" style="59" bestFit="1" customWidth="1"/>
    <col min="12101" max="12101" width="11" style="59" bestFit="1" customWidth="1"/>
    <col min="12102" max="12102" width="9" style="59"/>
    <col min="12103" max="12103" width="7.125" style="59" bestFit="1" customWidth="1"/>
    <col min="12104" max="12104" width="9" style="59"/>
    <col min="12105" max="12105" width="7.125" style="59" bestFit="1" customWidth="1"/>
    <col min="12106" max="12108" width="9" style="59"/>
    <col min="12109" max="12109" width="12.5" style="59" customWidth="1"/>
    <col min="12110" max="12290" width="9" style="59"/>
    <col min="12291" max="12292" width="5.25" style="59" bestFit="1" customWidth="1"/>
    <col min="12293" max="12293" width="30.375" style="59" customWidth="1"/>
    <col min="12294" max="12294" width="11.625" style="59" customWidth="1"/>
    <col min="12295" max="12295" width="10.25" style="59" bestFit="1" customWidth="1"/>
    <col min="12296" max="12296" width="13.25" style="59" bestFit="1" customWidth="1"/>
    <col min="12297" max="12298" width="10" style="59" bestFit="1" customWidth="1"/>
    <col min="12299" max="12299" width="44.125" style="59" bestFit="1" customWidth="1"/>
    <col min="12300" max="12300" width="10.125" style="59" bestFit="1" customWidth="1"/>
    <col min="12301" max="12301" width="26.75" style="59" bestFit="1" customWidth="1"/>
    <col min="12302" max="12303" width="9" style="59"/>
    <col min="12304" max="12304" width="12.125" style="59" bestFit="1" customWidth="1"/>
    <col min="12305" max="12305" width="12" style="59" customWidth="1"/>
    <col min="12306" max="12306" width="11.625" style="59" customWidth="1"/>
    <col min="12307" max="12307" width="10.5" style="59" bestFit="1" customWidth="1"/>
    <col min="12308" max="12310" width="9.5" style="59" customWidth="1"/>
    <col min="12311" max="12311" width="12.875" style="59" bestFit="1" customWidth="1"/>
    <col min="12312" max="12312" width="9" style="59"/>
    <col min="12313" max="12313" width="13" style="59" bestFit="1" customWidth="1"/>
    <col min="12314" max="12314" width="16.875" style="59" customWidth="1"/>
    <col min="12315" max="12315" width="19.5" style="59" customWidth="1"/>
    <col min="12316" max="12316" width="13" style="59" customWidth="1"/>
    <col min="12317" max="12318" width="11" style="59" customWidth="1"/>
    <col min="12319" max="12319" width="15.125" style="59" customWidth="1"/>
    <col min="12320" max="12320" width="17.125" style="59" customWidth="1"/>
    <col min="12321" max="12321" width="13" style="59" customWidth="1"/>
    <col min="12322" max="12322" width="9" style="59"/>
    <col min="12323" max="12324" width="11" style="59" customWidth="1"/>
    <col min="12325" max="12325" width="9" style="59"/>
    <col min="12326" max="12326" width="15.125" style="59" customWidth="1"/>
    <col min="12327" max="12327" width="17.125" style="59" customWidth="1"/>
    <col min="12328" max="12328" width="13" style="59" customWidth="1"/>
    <col min="12329" max="12329" width="14.125" style="59" customWidth="1"/>
    <col min="12330" max="12331" width="11" style="59" bestFit="1" customWidth="1"/>
    <col min="12332" max="12332" width="15.125" style="59" bestFit="1" customWidth="1"/>
    <col min="12333" max="12333" width="9" style="59"/>
    <col min="12334" max="12334" width="15.625" style="59" customWidth="1"/>
    <col min="12335" max="12335" width="19.75" style="59" customWidth="1"/>
    <col min="12336" max="12336" width="9.125" style="59" customWidth="1"/>
    <col min="12337" max="12337" width="9.5" style="59" customWidth="1"/>
    <col min="12338" max="12338" width="7.5" style="59" customWidth="1"/>
    <col min="12339" max="12339" width="23.75" style="59" customWidth="1"/>
    <col min="12340" max="12340" width="15.125" style="59" customWidth="1"/>
    <col min="12341" max="12342" width="13" style="59" customWidth="1"/>
    <col min="12343" max="12343" width="7.125" style="59" customWidth="1"/>
    <col min="12344" max="12344" width="15.125" style="59" customWidth="1"/>
    <col min="12345" max="12345" width="8.625" style="59" customWidth="1"/>
    <col min="12346" max="12346" width="11.75" style="59" customWidth="1"/>
    <col min="12347" max="12347" width="10.75" style="59" customWidth="1"/>
    <col min="12348" max="12348" width="7.25" style="59" customWidth="1"/>
    <col min="12349" max="12349" width="9" style="59"/>
    <col min="12350" max="12350" width="11" style="59" bestFit="1" customWidth="1"/>
    <col min="12351" max="12351" width="15.125" style="59" customWidth="1"/>
    <col min="12352" max="12352" width="20.5" style="59" bestFit="1" customWidth="1"/>
    <col min="12353" max="12355" width="9" style="59"/>
    <col min="12356" max="12356" width="11.125" style="59" bestFit="1" customWidth="1"/>
    <col min="12357" max="12357" width="11" style="59" bestFit="1" customWidth="1"/>
    <col min="12358" max="12358" width="9" style="59"/>
    <col min="12359" max="12359" width="7.125" style="59" bestFit="1" customWidth="1"/>
    <col min="12360" max="12360" width="9" style="59"/>
    <col min="12361" max="12361" width="7.125" style="59" bestFit="1" customWidth="1"/>
    <col min="12362" max="12364" width="9" style="59"/>
    <col min="12365" max="12365" width="12.5" style="59" customWidth="1"/>
    <col min="12366" max="12546" width="9" style="59"/>
    <col min="12547" max="12548" width="5.25" style="59" bestFit="1" customWidth="1"/>
    <col min="12549" max="12549" width="30.375" style="59" customWidth="1"/>
    <col min="12550" max="12550" width="11.625" style="59" customWidth="1"/>
    <col min="12551" max="12551" width="10.25" style="59" bestFit="1" customWidth="1"/>
    <col min="12552" max="12552" width="13.25" style="59" bestFit="1" customWidth="1"/>
    <col min="12553" max="12554" width="10" style="59" bestFit="1" customWidth="1"/>
    <col min="12555" max="12555" width="44.125" style="59" bestFit="1" customWidth="1"/>
    <col min="12556" max="12556" width="10.125" style="59" bestFit="1" customWidth="1"/>
    <col min="12557" max="12557" width="26.75" style="59" bestFit="1" customWidth="1"/>
    <col min="12558" max="12559" width="9" style="59"/>
    <col min="12560" max="12560" width="12.125" style="59" bestFit="1" customWidth="1"/>
    <col min="12561" max="12561" width="12" style="59" customWidth="1"/>
    <col min="12562" max="12562" width="11.625" style="59" customWidth="1"/>
    <col min="12563" max="12563" width="10.5" style="59" bestFit="1" customWidth="1"/>
    <col min="12564" max="12566" width="9.5" style="59" customWidth="1"/>
    <col min="12567" max="12567" width="12.875" style="59" bestFit="1" customWidth="1"/>
    <col min="12568" max="12568" width="9" style="59"/>
    <col min="12569" max="12569" width="13" style="59" bestFit="1" customWidth="1"/>
    <col min="12570" max="12570" width="16.875" style="59" customWidth="1"/>
    <col min="12571" max="12571" width="19.5" style="59" customWidth="1"/>
    <col min="12572" max="12572" width="13" style="59" customWidth="1"/>
    <col min="12573" max="12574" width="11" style="59" customWidth="1"/>
    <col min="12575" max="12575" width="15.125" style="59" customWidth="1"/>
    <col min="12576" max="12576" width="17.125" style="59" customWidth="1"/>
    <col min="12577" max="12577" width="13" style="59" customWidth="1"/>
    <col min="12578" max="12578" width="9" style="59"/>
    <col min="12579" max="12580" width="11" style="59" customWidth="1"/>
    <col min="12581" max="12581" width="9" style="59"/>
    <col min="12582" max="12582" width="15.125" style="59" customWidth="1"/>
    <col min="12583" max="12583" width="17.125" style="59" customWidth="1"/>
    <col min="12584" max="12584" width="13" style="59" customWidth="1"/>
    <col min="12585" max="12585" width="14.125" style="59" customWidth="1"/>
    <col min="12586" max="12587" width="11" style="59" bestFit="1" customWidth="1"/>
    <col min="12588" max="12588" width="15.125" style="59" bestFit="1" customWidth="1"/>
    <col min="12589" max="12589" width="9" style="59"/>
    <col min="12590" max="12590" width="15.625" style="59" customWidth="1"/>
    <col min="12591" max="12591" width="19.75" style="59" customWidth="1"/>
    <col min="12592" max="12592" width="9.125" style="59" customWidth="1"/>
    <col min="12593" max="12593" width="9.5" style="59" customWidth="1"/>
    <col min="12594" max="12594" width="7.5" style="59" customWidth="1"/>
    <col min="12595" max="12595" width="23.75" style="59" customWidth="1"/>
    <col min="12596" max="12596" width="15.125" style="59" customWidth="1"/>
    <col min="12597" max="12598" width="13" style="59" customWidth="1"/>
    <col min="12599" max="12599" width="7.125" style="59" customWidth="1"/>
    <col min="12600" max="12600" width="15.125" style="59" customWidth="1"/>
    <col min="12601" max="12601" width="8.625" style="59" customWidth="1"/>
    <col min="12602" max="12602" width="11.75" style="59" customWidth="1"/>
    <col min="12603" max="12603" width="10.75" style="59" customWidth="1"/>
    <col min="12604" max="12604" width="7.25" style="59" customWidth="1"/>
    <col min="12605" max="12605" width="9" style="59"/>
    <col min="12606" max="12606" width="11" style="59" bestFit="1" customWidth="1"/>
    <col min="12607" max="12607" width="15.125" style="59" customWidth="1"/>
    <col min="12608" max="12608" width="20.5" style="59" bestFit="1" customWidth="1"/>
    <col min="12609" max="12611" width="9" style="59"/>
    <col min="12612" max="12612" width="11.125" style="59" bestFit="1" customWidth="1"/>
    <col min="12613" max="12613" width="11" style="59" bestFit="1" customWidth="1"/>
    <col min="12614" max="12614" width="9" style="59"/>
    <col min="12615" max="12615" width="7.125" style="59" bestFit="1" customWidth="1"/>
    <col min="12616" max="12616" width="9" style="59"/>
    <col min="12617" max="12617" width="7.125" style="59" bestFit="1" customWidth="1"/>
    <col min="12618" max="12620" width="9" style="59"/>
    <col min="12621" max="12621" width="12.5" style="59" customWidth="1"/>
    <col min="12622" max="12802" width="9" style="59"/>
    <col min="12803" max="12804" width="5.25" style="59" bestFit="1" customWidth="1"/>
    <col min="12805" max="12805" width="30.375" style="59" customWidth="1"/>
    <col min="12806" max="12806" width="11.625" style="59" customWidth="1"/>
    <col min="12807" max="12807" width="10.25" style="59" bestFit="1" customWidth="1"/>
    <col min="12808" max="12808" width="13.25" style="59" bestFit="1" customWidth="1"/>
    <col min="12809" max="12810" width="10" style="59" bestFit="1" customWidth="1"/>
    <col min="12811" max="12811" width="44.125" style="59" bestFit="1" customWidth="1"/>
    <col min="12812" max="12812" width="10.125" style="59" bestFit="1" customWidth="1"/>
    <col min="12813" max="12813" width="26.75" style="59" bestFit="1" customWidth="1"/>
    <col min="12814" max="12815" width="9" style="59"/>
    <col min="12816" max="12816" width="12.125" style="59" bestFit="1" customWidth="1"/>
    <col min="12817" max="12817" width="12" style="59" customWidth="1"/>
    <col min="12818" max="12818" width="11.625" style="59" customWidth="1"/>
    <col min="12819" max="12819" width="10.5" style="59" bestFit="1" customWidth="1"/>
    <col min="12820" max="12822" width="9.5" style="59" customWidth="1"/>
    <col min="12823" max="12823" width="12.875" style="59" bestFit="1" customWidth="1"/>
    <col min="12824" max="12824" width="9" style="59"/>
    <col min="12825" max="12825" width="13" style="59" bestFit="1" customWidth="1"/>
    <col min="12826" max="12826" width="16.875" style="59" customWidth="1"/>
    <col min="12827" max="12827" width="19.5" style="59" customWidth="1"/>
    <col min="12828" max="12828" width="13" style="59" customWidth="1"/>
    <col min="12829" max="12830" width="11" style="59" customWidth="1"/>
    <col min="12831" max="12831" width="15.125" style="59" customWidth="1"/>
    <col min="12832" max="12832" width="17.125" style="59" customWidth="1"/>
    <col min="12833" max="12833" width="13" style="59" customWidth="1"/>
    <col min="12834" max="12834" width="9" style="59"/>
    <col min="12835" max="12836" width="11" style="59" customWidth="1"/>
    <col min="12837" max="12837" width="9" style="59"/>
    <col min="12838" max="12838" width="15.125" style="59" customWidth="1"/>
    <col min="12839" max="12839" width="17.125" style="59" customWidth="1"/>
    <col min="12840" max="12840" width="13" style="59" customWidth="1"/>
    <col min="12841" max="12841" width="14.125" style="59" customWidth="1"/>
    <col min="12842" max="12843" width="11" style="59" bestFit="1" customWidth="1"/>
    <col min="12844" max="12844" width="15.125" style="59" bestFit="1" customWidth="1"/>
    <col min="12845" max="12845" width="9" style="59"/>
    <col min="12846" max="12846" width="15.625" style="59" customWidth="1"/>
    <col min="12847" max="12847" width="19.75" style="59" customWidth="1"/>
    <col min="12848" max="12848" width="9.125" style="59" customWidth="1"/>
    <col min="12849" max="12849" width="9.5" style="59" customWidth="1"/>
    <col min="12850" max="12850" width="7.5" style="59" customWidth="1"/>
    <col min="12851" max="12851" width="23.75" style="59" customWidth="1"/>
    <col min="12852" max="12852" width="15.125" style="59" customWidth="1"/>
    <col min="12853" max="12854" width="13" style="59" customWidth="1"/>
    <col min="12855" max="12855" width="7.125" style="59" customWidth="1"/>
    <col min="12856" max="12856" width="15.125" style="59" customWidth="1"/>
    <col min="12857" max="12857" width="8.625" style="59" customWidth="1"/>
    <col min="12858" max="12858" width="11.75" style="59" customWidth="1"/>
    <col min="12859" max="12859" width="10.75" style="59" customWidth="1"/>
    <col min="12860" max="12860" width="7.25" style="59" customWidth="1"/>
    <col min="12861" max="12861" width="9" style="59"/>
    <col min="12862" max="12862" width="11" style="59" bestFit="1" customWidth="1"/>
    <col min="12863" max="12863" width="15.125" style="59" customWidth="1"/>
    <col min="12864" max="12864" width="20.5" style="59" bestFit="1" customWidth="1"/>
    <col min="12865" max="12867" width="9" style="59"/>
    <col min="12868" max="12868" width="11.125" style="59" bestFit="1" customWidth="1"/>
    <col min="12869" max="12869" width="11" style="59" bestFit="1" customWidth="1"/>
    <col min="12870" max="12870" width="9" style="59"/>
    <col min="12871" max="12871" width="7.125" style="59" bestFit="1" customWidth="1"/>
    <col min="12872" max="12872" width="9" style="59"/>
    <col min="12873" max="12873" width="7.125" style="59" bestFit="1" customWidth="1"/>
    <col min="12874" max="12876" width="9" style="59"/>
    <col min="12877" max="12877" width="12.5" style="59" customWidth="1"/>
    <col min="12878" max="13058" width="9" style="59"/>
    <col min="13059" max="13060" width="5.25" style="59" bestFit="1" customWidth="1"/>
    <col min="13061" max="13061" width="30.375" style="59" customWidth="1"/>
    <col min="13062" max="13062" width="11.625" style="59" customWidth="1"/>
    <col min="13063" max="13063" width="10.25" style="59" bestFit="1" customWidth="1"/>
    <col min="13064" max="13064" width="13.25" style="59" bestFit="1" customWidth="1"/>
    <col min="13065" max="13066" width="10" style="59" bestFit="1" customWidth="1"/>
    <col min="13067" max="13067" width="44.125" style="59" bestFit="1" customWidth="1"/>
    <col min="13068" max="13068" width="10.125" style="59" bestFit="1" customWidth="1"/>
    <col min="13069" max="13069" width="26.75" style="59" bestFit="1" customWidth="1"/>
    <col min="13070" max="13071" width="9" style="59"/>
    <col min="13072" max="13072" width="12.125" style="59" bestFit="1" customWidth="1"/>
    <col min="13073" max="13073" width="12" style="59" customWidth="1"/>
    <col min="13074" max="13074" width="11.625" style="59" customWidth="1"/>
    <col min="13075" max="13075" width="10.5" style="59" bestFit="1" customWidth="1"/>
    <col min="13076" max="13078" width="9.5" style="59" customWidth="1"/>
    <col min="13079" max="13079" width="12.875" style="59" bestFit="1" customWidth="1"/>
    <col min="13080" max="13080" width="9" style="59"/>
    <col min="13081" max="13081" width="13" style="59" bestFit="1" customWidth="1"/>
    <col min="13082" max="13082" width="16.875" style="59" customWidth="1"/>
    <col min="13083" max="13083" width="19.5" style="59" customWidth="1"/>
    <col min="13084" max="13084" width="13" style="59" customWidth="1"/>
    <col min="13085" max="13086" width="11" style="59" customWidth="1"/>
    <col min="13087" max="13087" width="15.125" style="59" customWidth="1"/>
    <col min="13088" max="13088" width="17.125" style="59" customWidth="1"/>
    <col min="13089" max="13089" width="13" style="59" customWidth="1"/>
    <col min="13090" max="13090" width="9" style="59"/>
    <col min="13091" max="13092" width="11" style="59" customWidth="1"/>
    <col min="13093" max="13093" width="9" style="59"/>
    <col min="13094" max="13094" width="15.125" style="59" customWidth="1"/>
    <col min="13095" max="13095" width="17.125" style="59" customWidth="1"/>
    <col min="13096" max="13096" width="13" style="59" customWidth="1"/>
    <col min="13097" max="13097" width="14.125" style="59" customWidth="1"/>
    <col min="13098" max="13099" width="11" style="59" bestFit="1" customWidth="1"/>
    <col min="13100" max="13100" width="15.125" style="59" bestFit="1" customWidth="1"/>
    <col min="13101" max="13101" width="9" style="59"/>
    <col min="13102" max="13102" width="15.625" style="59" customWidth="1"/>
    <col min="13103" max="13103" width="19.75" style="59" customWidth="1"/>
    <col min="13104" max="13104" width="9.125" style="59" customWidth="1"/>
    <col min="13105" max="13105" width="9.5" style="59" customWidth="1"/>
    <col min="13106" max="13106" width="7.5" style="59" customWidth="1"/>
    <col min="13107" max="13107" width="23.75" style="59" customWidth="1"/>
    <col min="13108" max="13108" width="15.125" style="59" customWidth="1"/>
    <col min="13109" max="13110" width="13" style="59" customWidth="1"/>
    <col min="13111" max="13111" width="7.125" style="59" customWidth="1"/>
    <col min="13112" max="13112" width="15.125" style="59" customWidth="1"/>
    <col min="13113" max="13113" width="8.625" style="59" customWidth="1"/>
    <col min="13114" max="13114" width="11.75" style="59" customWidth="1"/>
    <col min="13115" max="13115" width="10.75" style="59" customWidth="1"/>
    <col min="13116" max="13116" width="7.25" style="59" customWidth="1"/>
    <col min="13117" max="13117" width="9" style="59"/>
    <col min="13118" max="13118" width="11" style="59" bestFit="1" customWidth="1"/>
    <col min="13119" max="13119" width="15.125" style="59" customWidth="1"/>
    <col min="13120" max="13120" width="20.5" style="59" bestFit="1" customWidth="1"/>
    <col min="13121" max="13123" width="9" style="59"/>
    <col min="13124" max="13124" width="11.125" style="59" bestFit="1" customWidth="1"/>
    <col min="13125" max="13125" width="11" style="59" bestFit="1" customWidth="1"/>
    <col min="13126" max="13126" width="9" style="59"/>
    <col min="13127" max="13127" width="7.125" style="59" bestFit="1" customWidth="1"/>
    <col min="13128" max="13128" width="9" style="59"/>
    <col min="13129" max="13129" width="7.125" style="59" bestFit="1" customWidth="1"/>
    <col min="13130" max="13132" width="9" style="59"/>
    <col min="13133" max="13133" width="12.5" style="59" customWidth="1"/>
    <col min="13134" max="13314" width="9" style="59"/>
    <col min="13315" max="13316" width="5.25" style="59" bestFit="1" customWidth="1"/>
    <col min="13317" max="13317" width="30.375" style="59" customWidth="1"/>
    <col min="13318" max="13318" width="11.625" style="59" customWidth="1"/>
    <col min="13319" max="13319" width="10.25" style="59" bestFit="1" customWidth="1"/>
    <col min="13320" max="13320" width="13.25" style="59" bestFit="1" customWidth="1"/>
    <col min="13321" max="13322" width="10" style="59" bestFit="1" customWidth="1"/>
    <col min="13323" max="13323" width="44.125" style="59" bestFit="1" customWidth="1"/>
    <col min="13324" max="13324" width="10.125" style="59" bestFit="1" customWidth="1"/>
    <col min="13325" max="13325" width="26.75" style="59" bestFit="1" customWidth="1"/>
    <col min="13326" max="13327" width="9" style="59"/>
    <col min="13328" max="13328" width="12.125" style="59" bestFit="1" customWidth="1"/>
    <col min="13329" max="13329" width="12" style="59" customWidth="1"/>
    <col min="13330" max="13330" width="11.625" style="59" customWidth="1"/>
    <col min="13331" max="13331" width="10.5" style="59" bestFit="1" customWidth="1"/>
    <col min="13332" max="13334" width="9.5" style="59" customWidth="1"/>
    <col min="13335" max="13335" width="12.875" style="59" bestFit="1" customWidth="1"/>
    <col min="13336" max="13336" width="9" style="59"/>
    <col min="13337" max="13337" width="13" style="59" bestFit="1" customWidth="1"/>
    <col min="13338" max="13338" width="16.875" style="59" customWidth="1"/>
    <col min="13339" max="13339" width="19.5" style="59" customWidth="1"/>
    <col min="13340" max="13340" width="13" style="59" customWidth="1"/>
    <col min="13341" max="13342" width="11" style="59" customWidth="1"/>
    <col min="13343" max="13343" width="15.125" style="59" customWidth="1"/>
    <col min="13344" max="13344" width="17.125" style="59" customWidth="1"/>
    <col min="13345" max="13345" width="13" style="59" customWidth="1"/>
    <col min="13346" max="13346" width="9" style="59"/>
    <col min="13347" max="13348" width="11" style="59" customWidth="1"/>
    <col min="13349" max="13349" width="9" style="59"/>
    <col min="13350" max="13350" width="15.125" style="59" customWidth="1"/>
    <col min="13351" max="13351" width="17.125" style="59" customWidth="1"/>
    <col min="13352" max="13352" width="13" style="59" customWidth="1"/>
    <col min="13353" max="13353" width="14.125" style="59" customWidth="1"/>
    <col min="13354" max="13355" width="11" style="59" bestFit="1" customWidth="1"/>
    <col min="13356" max="13356" width="15.125" style="59" bestFit="1" customWidth="1"/>
    <col min="13357" max="13357" width="9" style="59"/>
    <col min="13358" max="13358" width="15.625" style="59" customWidth="1"/>
    <col min="13359" max="13359" width="19.75" style="59" customWidth="1"/>
    <col min="13360" max="13360" width="9.125" style="59" customWidth="1"/>
    <col min="13361" max="13361" width="9.5" style="59" customWidth="1"/>
    <col min="13362" max="13362" width="7.5" style="59" customWidth="1"/>
    <col min="13363" max="13363" width="23.75" style="59" customWidth="1"/>
    <col min="13364" max="13364" width="15.125" style="59" customWidth="1"/>
    <col min="13365" max="13366" width="13" style="59" customWidth="1"/>
    <col min="13367" max="13367" width="7.125" style="59" customWidth="1"/>
    <col min="13368" max="13368" width="15.125" style="59" customWidth="1"/>
    <col min="13369" max="13369" width="8.625" style="59" customWidth="1"/>
    <col min="13370" max="13370" width="11.75" style="59" customWidth="1"/>
    <col min="13371" max="13371" width="10.75" style="59" customWidth="1"/>
    <col min="13372" max="13372" width="7.25" style="59" customWidth="1"/>
    <col min="13373" max="13373" width="9" style="59"/>
    <col min="13374" max="13374" width="11" style="59" bestFit="1" customWidth="1"/>
    <col min="13375" max="13375" width="15.125" style="59" customWidth="1"/>
    <col min="13376" max="13376" width="20.5" style="59" bestFit="1" customWidth="1"/>
    <col min="13377" max="13379" width="9" style="59"/>
    <col min="13380" max="13380" width="11.125" style="59" bestFit="1" customWidth="1"/>
    <col min="13381" max="13381" width="11" style="59" bestFit="1" customWidth="1"/>
    <col min="13382" max="13382" width="9" style="59"/>
    <col min="13383" max="13383" width="7.125" style="59" bestFit="1" customWidth="1"/>
    <col min="13384" max="13384" width="9" style="59"/>
    <col min="13385" max="13385" width="7.125" style="59" bestFit="1" customWidth="1"/>
    <col min="13386" max="13388" width="9" style="59"/>
    <col min="13389" max="13389" width="12.5" style="59" customWidth="1"/>
    <col min="13390" max="13570" width="9" style="59"/>
    <col min="13571" max="13572" width="5.25" style="59" bestFit="1" customWidth="1"/>
    <col min="13573" max="13573" width="30.375" style="59" customWidth="1"/>
    <col min="13574" max="13574" width="11.625" style="59" customWidth="1"/>
    <col min="13575" max="13575" width="10.25" style="59" bestFit="1" customWidth="1"/>
    <col min="13576" max="13576" width="13.25" style="59" bestFit="1" customWidth="1"/>
    <col min="13577" max="13578" width="10" style="59" bestFit="1" customWidth="1"/>
    <col min="13579" max="13579" width="44.125" style="59" bestFit="1" customWidth="1"/>
    <col min="13580" max="13580" width="10.125" style="59" bestFit="1" customWidth="1"/>
    <col min="13581" max="13581" width="26.75" style="59" bestFit="1" customWidth="1"/>
    <col min="13582" max="13583" width="9" style="59"/>
    <col min="13584" max="13584" width="12.125" style="59" bestFit="1" customWidth="1"/>
    <col min="13585" max="13585" width="12" style="59" customWidth="1"/>
    <col min="13586" max="13586" width="11.625" style="59" customWidth="1"/>
    <col min="13587" max="13587" width="10.5" style="59" bestFit="1" customWidth="1"/>
    <col min="13588" max="13590" width="9.5" style="59" customWidth="1"/>
    <col min="13591" max="13591" width="12.875" style="59" bestFit="1" customWidth="1"/>
    <col min="13592" max="13592" width="9" style="59"/>
    <col min="13593" max="13593" width="13" style="59" bestFit="1" customWidth="1"/>
    <col min="13594" max="13594" width="16.875" style="59" customWidth="1"/>
    <col min="13595" max="13595" width="19.5" style="59" customWidth="1"/>
    <col min="13596" max="13596" width="13" style="59" customWidth="1"/>
    <col min="13597" max="13598" width="11" style="59" customWidth="1"/>
    <col min="13599" max="13599" width="15.125" style="59" customWidth="1"/>
    <col min="13600" max="13600" width="17.125" style="59" customWidth="1"/>
    <col min="13601" max="13601" width="13" style="59" customWidth="1"/>
    <col min="13602" max="13602" width="9" style="59"/>
    <col min="13603" max="13604" width="11" style="59" customWidth="1"/>
    <col min="13605" max="13605" width="9" style="59"/>
    <col min="13606" max="13606" width="15.125" style="59" customWidth="1"/>
    <col min="13607" max="13607" width="17.125" style="59" customWidth="1"/>
    <col min="13608" max="13608" width="13" style="59" customWidth="1"/>
    <col min="13609" max="13609" width="14.125" style="59" customWidth="1"/>
    <col min="13610" max="13611" width="11" style="59" bestFit="1" customWidth="1"/>
    <col min="13612" max="13612" width="15.125" style="59" bestFit="1" customWidth="1"/>
    <col min="13613" max="13613" width="9" style="59"/>
    <col min="13614" max="13614" width="15.625" style="59" customWidth="1"/>
    <col min="13615" max="13615" width="19.75" style="59" customWidth="1"/>
    <col min="13616" max="13616" width="9.125" style="59" customWidth="1"/>
    <col min="13617" max="13617" width="9.5" style="59" customWidth="1"/>
    <col min="13618" max="13618" width="7.5" style="59" customWidth="1"/>
    <col min="13619" max="13619" width="23.75" style="59" customWidth="1"/>
    <col min="13620" max="13620" width="15.125" style="59" customWidth="1"/>
    <col min="13621" max="13622" width="13" style="59" customWidth="1"/>
    <col min="13623" max="13623" width="7.125" style="59" customWidth="1"/>
    <col min="13624" max="13624" width="15.125" style="59" customWidth="1"/>
    <col min="13625" max="13625" width="8.625" style="59" customWidth="1"/>
    <col min="13626" max="13626" width="11.75" style="59" customWidth="1"/>
    <col min="13627" max="13627" width="10.75" style="59" customWidth="1"/>
    <col min="13628" max="13628" width="7.25" style="59" customWidth="1"/>
    <col min="13629" max="13629" width="9" style="59"/>
    <col min="13630" max="13630" width="11" style="59" bestFit="1" customWidth="1"/>
    <col min="13631" max="13631" width="15.125" style="59" customWidth="1"/>
    <col min="13632" max="13632" width="20.5" style="59" bestFit="1" customWidth="1"/>
    <col min="13633" max="13635" width="9" style="59"/>
    <col min="13636" max="13636" width="11.125" style="59" bestFit="1" customWidth="1"/>
    <col min="13637" max="13637" width="11" style="59" bestFit="1" customWidth="1"/>
    <col min="13638" max="13638" width="9" style="59"/>
    <col min="13639" max="13639" width="7.125" style="59" bestFit="1" customWidth="1"/>
    <col min="13640" max="13640" width="9" style="59"/>
    <col min="13641" max="13641" width="7.125" style="59" bestFit="1" customWidth="1"/>
    <col min="13642" max="13644" width="9" style="59"/>
    <col min="13645" max="13645" width="12.5" style="59" customWidth="1"/>
    <col min="13646" max="13826" width="9" style="59"/>
    <col min="13827" max="13828" width="5.25" style="59" bestFit="1" customWidth="1"/>
    <col min="13829" max="13829" width="30.375" style="59" customWidth="1"/>
    <col min="13830" max="13830" width="11.625" style="59" customWidth="1"/>
    <col min="13831" max="13831" width="10.25" style="59" bestFit="1" customWidth="1"/>
    <col min="13832" max="13832" width="13.25" style="59" bestFit="1" customWidth="1"/>
    <col min="13833" max="13834" width="10" style="59" bestFit="1" customWidth="1"/>
    <col min="13835" max="13835" width="44.125" style="59" bestFit="1" customWidth="1"/>
    <col min="13836" max="13836" width="10.125" style="59" bestFit="1" customWidth="1"/>
    <col min="13837" max="13837" width="26.75" style="59" bestFit="1" customWidth="1"/>
    <col min="13838" max="13839" width="9" style="59"/>
    <col min="13840" max="13840" width="12.125" style="59" bestFit="1" customWidth="1"/>
    <col min="13841" max="13841" width="12" style="59" customWidth="1"/>
    <col min="13842" max="13842" width="11.625" style="59" customWidth="1"/>
    <col min="13843" max="13843" width="10.5" style="59" bestFit="1" customWidth="1"/>
    <col min="13844" max="13846" width="9.5" style="59" customWidth="1"/>
    <col min="13847" max="13847" width="12.875" style="59" bestFit="1" customWidth="1"/>
    <col min="13848" max="13848" width="9" style="59"/>
    <col min="13849" max="13849" width="13" style="59" bestFit="1" customWidth="1"/>
    <col min="13850" max="13850" width="16.875" style="59" customWidth="1"/>
    <col min="13851" max="13851" width="19.5" style="59" customWidth="1"/>
    <col min="13852" max="13852" width="13" style="59" customWidth="1"/>
    <col min="13853" max="13854" width="11" style="59" customWidth="1"/>
    <col min="13855" max="13855" width="15.125" style="59" customWidth="1"/>
    <col min="13856" max="13856" width="17.125" style="59" customWidth="1"/>
    <col min="13857" max="13857" width="13" style="59" customWidth="1"/>
    <col min="13858" max="13858" width="9" style="59"/>
    <col min="13859" max="13860" width="11" style="59" customWidth="1"/>
    <col min="13861" max="13861" width="9" style="59"/>
    <col min="13862" max="13862" width="15.125" style="59" customWidth="1"/>
    <col min="13863" max="13863" width="17.125" style="59" customWidth="1"/>
    <col min="13864" max="13864" width="13" style="59" customWidth="1"/>
    <col min="13865" max="13865" width="14.125" style="59" customWidth="1"/>
    <col min="13866" max="13867" width="11" style="59" bestFit="1" customWidth="1"/>
    <col min="13868" max="13868" width="15.125" style="59" bestFit="1" customWidth="1"/>
    <col min="13869" max="13869" width="9" style="59"/>
    <col min="13870" max="13870" width="15.625" style="59" customWidth="1"/>
    <col min="13871" max="13871" width="19.75" style="59" customWidth="1"/>
    <col min="13872" max="13872" width="9.125" style="59" customWidth="1"/>
    <col min="13873" max="13873" width="9.5" style="59" customWidth="1"/>
    <col min="13874" max="13874" width="7.5" style="59" customWidth="1"/>
    <col min="13875" max="13875" width="23.75" style="59" customWidth="1"/>
    <col min="13876" max="13876" width="15.125" style="59" customWidth="1"/>
    <col min="13877" max="13878" width="13" style="59" customWidth="1"/>
    <col min="13879" max="13879" width="7.125" style="59" customWidth="1"/>
    <col min="13880" max="13880" width="15.125" style="59" customWidth="1"/>
    <col min="13881" max="13881" width="8.625" style="59" customWidth="1"/>
    <col min="13882" max="13882" width="11.75" style="59" customWidth="1"/>
    <col min="13883" max="13883" width="10.75" style="59" customWidth="1"/>
    <col min="13884" max="13884" width="7.25" style="59" customWidth="1"/>
    <col min="13885" max="13885" width="9" style="59"/>
    <col min="13886" max="13886" width="11" style="59" bestFit="1" customWidth="1"/>
    <col min="13887" max="13887" width="15.125" style="59" customWidth="1"/>
    <col min="13888" max="13888" width="20.5" style="59" bestFit="1" customWidth="1"/>
    <col min="13889" max="13891" width="9" style="59"/>
    <col min="13892" max="13892" width="11.125" style="59" bestFit="1" customWidth="1"/>
    <col min="13893" max="13893" width="11" style="59" bestFit="1" customWidth="1"/>
    <col min="13894" max="13894" width="9" style="59"/>
    <col min="13895" max="13895" width="7.125" style="59" bestFit="1" customWidth="1"/>
    <col min="13896" max="13896" width="9" style="59"/>
    <col min="13897" max="13897" width="7.125" style="59" bestFit="1" customWidth="1"/>
    <col min="13898" max="13900" width="9" style="59"/>
    <col min="13901" max="13901" width="12.5" style="59" customWidth="1"/>
    <col min="13902" max="14082" width="9" style="59"/>
    <col min="14083" max="14084" width="5.25" style="59" bestFit="1" customWidth="1"/>
    <col min="14085" max="14085" width="30.375" style="59" customWidth="1"/>
    <col min="14086" max="14086" width="11.625" style="59" customWidth="1"/>
    <col min="14087" max="14087" width="10.25" style="59" bestFit="1" customWidth="1"/>
    <col min="14088" max="14088" width="13.25" style="59" bestFit="1" customWidth="1"/>
    <col min="14089" max="14090" width="10" style="59" bestFit="1" customWidth="1"/>
    <col min="14091" max="14091" width="44.125" style="59" bestFit="1" customWidth="1"/>
    <col min="14092" max="14092" width="10.125" style="59" bestFit="1" customWidth="1"/>
    <col min="14093" max="14093" width="26.75" style="59" bestFit="1" customWidth="1"/>
    <col min="14094" max="14095" width="9" style="59"/>
    <col min="14096" max="14096" width="12.125" style="59" bestFit="1" customWidth="1"/>
    <col min="14097" max="14097" width="12" style="59" customWidth="1"/>
    <col min="14098" max="14098" width="11.625" style="59" customWidth="1"/>
    <col min="14099" max="14099" width="10.5" style="59" bestFit="1" customWidth="1"/>
    <col min="14100" max="14102" width="9.5" style="59" customWidth="1"/>
    <col min="14103" max="14103" width="12.875" style="59" bestFit="1" customWidth="1"/>
    <col min="14104" max="14104" width="9" style="59"/>
    <col min="14105" max="14105" width="13" style="59" bestFit="1" customWidth="1"/>
    <col min="14106" max="14106" width="16.875" style="59" customWidth="1"/>
    <col min="14107" max="14107" width="19.5" style="59" customWidth="1"/>
    <col min="14108" max="14108" width="13" style="59" customWidth="1"/>
    <col min="14109" max="14110" width="11" style="59" customWidth="1"/>
    <col min="14111" max="14111" width="15.125" style="59" customWidth="1"/>
    <col min="14112" max="14112" width="17.125" style="59" customWidth="1"/>
    <col min="14113" max="14113" width="13" style="59" customWidth="1"/>
    <col min="14114" max="14114" width="9" style="59"/>
    <col min="14115" max="14116" width="11" style="59" customWidth="1"/>
    <col min="14117" max="14117" width="9" style="59"/>
    <col min="14118" max="14118" width="15.125" style="59" customWidth="1"/>
    <col min="14119" max="14119" width="17.125" style="59" customWidth="1"/>
    <col min="14120" max="14120" width="13" style="59" customWidth="1"/>
    <col min="14121" max="14121" width="14.125" style="59" customWidth="1"/>
    <col min="14122" max="14123" width="11" style="59" bestFit="1" customWidth="1"/>
    <col min="14124" max="14124" width="15.125" style="59" bestFit="1" customWidth="1"/>
    <col min="14125" max="14125" width="9" style="59"/>
    <col min="14126" max="14126" width="15.625" style="59" customWidth="1"/>
    <col min="14127" max="14127" width="19.75" style="59" customWidth="1"/>
    <col min="14128" max="14128" width="9.125" style="59" customWidth="1"/>
    <col min="14129" max="14129" width="9.5" style="59" customWidth="1"/>
    <col min="14130" max="14130" width="7.5" style="59" customWidth="1"/>
    <col min="14131" max="14131" width="23.75" style="59" customWidth="1"/>
    <col min="14132" max="14132" width="15.125" style="59" customWidth="1"/>
    <col min="14133" max="14134" width="13" style="59" customWidth="1"/>
    <col min="14135" max="14135" width="7.125" style="59" customWidth="1"/>
    <col min="14136" max="14136" width="15.125" style="59" customWidth="1"/>
    <col min="14137" max="14137" width="8.625" style="59" customWidth="1"/>
    <col min="14138" max="14138" width="11.75" style="59" customWidth="1"/>
    <col min="14139" max="14139" width="10.75" style="59" customWidth="1"/>
    <col min="14140" max="14140" width="7.25" style="59" customWidth="1"/>
    <col min="14141" max="14141" width="9" style="59"/>
    <col min="14142" max="14142" width="11" style="59" bestFit="1" customWidth="1"/>
    <col min="14143" max="14143" width="15.125" style="59" customWidth="1"/>
    <col min="14144" max="14144" width="20.5" style="59" bestFit="1" customWidth="1"/>
    <col min="14145" max="14147" width="9" style="59"/>
    <col min="14148" max="14148" width="11.125" style="59" bestFit="1" customWidth="1"/>
    <col min="14149" max="14149" width="11" style="59" bestFit="1" customWidth="1"/>
    <col min="14150" max="14150" width="9" style="59"/>
    <col min="14151" max="14151" width="7.125" style="59" bestFit="1" customWidth="1"/>
    <col min="14152" max="14152" width="9" style="59"/>
    <col min="14153" max="14153" width="7.125" style="59" bestFit="1" customWidth="1"/>
    <col min="14154" max="14156" width="9" style="59"/>
    <col min="14157" max="14157" width="12.5" style="59" customWidth="1"/>
    <col min="14158" max="14338" width="9" style="59"/>
    <col min="14339" max="14340" width="5.25" style="59" bestFit="1" customWidth="1"/>
    <col min="14341" max="14341" width="30.375" style="59" customWidth="1"/>
    <col min="14342" max="14342" width="11.625" style="59" customWidth="1"/>
    <col min="14343" max="14343" width="10.25" style="59" bestFit="1" customWidth="1"/>
    <col min="14344" max="14344" width="13.25" style="59" bestFit="1" customWidth="1"/>
    <col min="14345" max="14346" width="10" style="59" bestFit="1" customWidth="1"/>
    <col min="14347" max="14347" width="44.125" style="59" bestFit="1" customWidth="1"/>
    <col min="14348" max="14348" width="10.125" style="59" bestFit="1" customWidth="1"/>
    <col min="14349" max="14349" width="26.75" style="59" bestFit="1" customWidth="1"/>
    <col min="14350" max="14351" width="9" style="59"/>
    <col min="14352" max="14352" width="12.125" style="59" bestFit="1" customWidth="1"/>
    <col min="14353" max="14353" width="12" style="59" customWidth="1"/>
    <col min="14354" max="14354" width="11.625" style="59" customWidth="1"/>
    <col min="14355" max="14355" width="10.5" style="59" bestFit="1" customWidth="1"/>
    <col min="14356" max="14358" width="9.5" style="59" customWidth="1"/>
    <col min="14359" max="14359" width="12.875" style="59" bestFit="1" customWidth="1"/>
    <col min="14360" max="14360" width="9" style="59"/>
    <col min="14361" max="14361" width="13" style="59" bestFit="1" customWidth="1"/>
    <col min="14362" max="14362" width="16.875" style="59" customWidth="1"/>
    <col min="14363" max="14363" width="19.5" style="59" customWidth="1"/>
    <col min="14364" max="14364" width="13" style="59" customWidth="1"/>
    <col min="14365" max="14366" width="11" style="59" customWidth="1"/>
    <col min="14367" max="14367" width="15.125" style="59" customWidth="1"/>
    <col min="14368" max="14368" width="17.125" style="59" customWidth="1"/>
    <col min="14369" max="14369" width="13" style="59" customWidth="1"/>
    <col min="14370" max="14370" width="9" style="59"/>
    <col min="14371" max="14372" width="11" style="59" customWidth="1"/>
    <col min="14373" max="14373" width="9" style="59"/>
    <col min="14374" max="14374" width="15.125" style="59" customWidth="1"/>
    <col min="14375" max="14375" width="17.125" style="59" customWidth="1"/>
    <col min="14376" max="14376" width="13" style="59" customWidth="1"/>
    <col min="14377" max="14377" width="14.125" style="59" customWidth="1"/>
    <col min="14378" max="14379" width="11" style="59" bestFit="1" customWidth="1"/>
    <col min="14380" max="14380" width="15.125" style="59" bestFit="1" customWidth="1"/>
    <col min="14381" max="14381" width="9" style="59"/>
    <col min="14382" max="14382" width="15.625" style="59" customWidth="1"/>
    <col min="14383" max="14383" width="19.75" style="59" customWidth="1"/>
    <col min="14384" max="14384" width="9.125" style="59" customWidth="1"/>
    <col min="14385" max="14385" width="9.5" style="59" customWidth="1"/>
    <col min="14386" max="14386" width="7.5" style="59" customWidth="1"/>
    <col min="14387" max="14387" width="23.75" style="59" customWidth="1"/>
    <col min="14388" max="14388" width="15.125" style="59" customWidth="1"/>
    <col min="14389" max="14390" width="13" style="59" customWidth="1"/>
    <col min="14391" max="14391" width="7.125" style="59" customWidth="1"/>
    <col min="14392" max="14392" width="15.125" style="59" customWidth="1"/>
    <col min="14393" max="14393" width="8.625" style="59" customWidth="1"/>
    <col min="14394" max="14394" width="11.75" style="59" customWidth="1"/>
    <col min="14395" max="14395" width="10.75" style="59" customWidth="1"/>
    <col min="14396" max="14396" width="7.25" style="59" customWidth="1"/>
    <col min="14397" max="14397" width="9" style="59"/>
    <col min="14398" max="14398" width="11" style="59" bestFit="1" customWidth="1"/>
    <col min="14399" max="14399" width="15.125" style="59" customWidth="1"/>
    <col min="14400" max="14400" width="20.5" style="59" bestFit="1" customWidth="1"/>
    <col min="14401" max="14403" width="9" style="59"/>
    <col min="14404" max="14404" width="11.125" style="59" bestFit="1" customWidth="1"/>
    <col min="14405" max="14405" width="11" style="59" bestFit="1" customWidth="1"/>
    <col min="14406" max="14406" width="9" style="59"/>
    <col min="14407" max="14407" width="7.125" style="59" bestFit="1" customWidth="1"/>
    <col min="14408" max="14408" width="9" style="59"/>
    <col min="14409" max="14409" width="7.125" style="59" bestFit="1" customWidth="1"/>
    <col min="14410" max="14412" width="9" style="59"/>
    <col min="14413" max="14413" width="12.5" style="59" customWidth="1"/>
    <col min="14414" max="14594" width="9" style="59"/>
    <col min="14595" max="14596" width="5.25" style="59" bestFit="1" customWidth="1"/>
    <col min="14597" max="14597" width="30.375" style="59" customWidth="1"/>
    <col min="14598" max="14598" width="11.625" style="59" customWidth="1"/>
    <col min="14599" max="14599" width="10.25" style="59" bestFit="1" customWidth="1"/>
    <col min="14600" max="14600" width="13.25" style="59" bestFit="1" customWidth="1"/>
    <col min="14601" max="14602" width="10" style="59" bestFit="1" customWidth="1"/>
    <col min="14603" max="14603" width="44.125" style="59" bestFit="1" customWidth="1"/>
    <col min="14604" max="14604" width="10.125" style="59" bestFit="1" customWidth="1"/>
    <col min="14605" max="14605" width="26.75" style="59" bestFit="1" customWidth="1"/>
    <col min="14606" max="14607" width="9" style="59"/>
    <col min="14608" max="14608" width="12.125" style="59" bestFit="1" customWidth="1"/>
    <col min="14609" max="14609" width="12" style="59" customWidth="1"/>
    <col min="14610" max="14610" width="11.625" style="59" customWidth="1"/>
    <col min="14611" max="14611" width="10.5" style="59" bestFit="1" customWidth="1"/>
    <col min="14612" max="14614" width="9.5" style="59" customWidth="1"/>
    <col min="14615" max="14615" width="12.875" style="59" bestFit="1" customWidth="1"/>
    <col min="14616" max="14616" width="9" style="59"/>
    <col min="14617" max="14617" width="13" style="59" bestFit="1" customWidth="1"/>
    <col min="14618" max="14618" width="16.875" style="59" customWidth="1"/>
    <col min="14619" max="14619" width="19.5" style="59" customWidth="1"/>
    <col min="14620" max="14620" width="13" style="59" customWidth="1"/>
    <col min="14621" max="14622" width="11" style="59" customWidth="1"/>
    <col min="14623" max="14623" width="15.125" style="59" customWidth="1"/>
    <col min="14624" max="14624" width="17.125" style="59" customWidth="1"/>
    <col min="14625" max="14625" width="13" style="59" customWidth="1"/>
    <col min="14626" max="14626" width="9" style="59"/>
    <col min="14627" max="14628" width="11" style="59" customWidth="1"/>
    <col min="14629" max="14629" width="9" style="59"/>
    <col min="14630" max="14630" width="15.125" style="59" customWidth="1"/>
    <col min="14631" max="14631" width="17.125" style="59" customWidth="1"/>
    <col min="14632" max="14632" width="13" style="59" customWidth="1"/>
    <col min="14633" max="14633" width="14.125" style="59" customWidth="1"/>
    <col min="14634" max="14635" width="11" style="59" bestFit="1" customWidth="1"/>
    <col min="14636" max="14636" width="15.125" style="59" bestFit="1" customWidth="1"/>
    <col min="14637" max="14637" width="9" style="59"/>
    <col min="14638" max="14638" width="15.625" style="59" customWidth="1"/>
    <col min="14639" max="14639" width="19.75" style="59" customWidth="1"/>
    <col min="14640" max="14640" width="9.125" style="59" customWidth="1"/>
    <col min="14641" max="14641" width="9.5" style="59" customWidth="1"/>
    <col min="14642" max="14642" width="7.5" style="59" customWidth="1"/>
    <col min="14643" max="14643" width="23.75" style="59" customWidth="1"/>
    <col min="14644" max="14644" width="15.125" style="59" customWidth="1"/>
    <col min="14645" max="14646" width="13" style="59" customWidth="1"/>
    <col min="14647" max="14647" width="7.125" style="59" customWidth="1"/>
    <col min="14648" max="14648" width="15.125" style="59" customWidth="1"/>
    <col min="14649" max="14649" width="8.625" style="59" customWidth="1"/>
    <col min="14650" max="14650" width="11.75" style="59" customWidth="1"/>
    <col min="14651" max="14651" width="10.75" style="59" customWidth="1"/>
    <col min="14652" max="14652" width="7.25" style="59" customWidth="1"/>
    <col min="14653" max="14653" width="9" style="59"/>
    <col min="14654" max="14654" width="11" style="59" bestFit="1" customWidth="1"/>
    <col min="14655" max="14655" width="15.125" style="59" customWidth="1"/>
    <col min="14656" max="14656" width="20.5" style="59" bestFit="1" customWidth="1"/>
    <col min="14657" max="14659" width="9" style="59"/>
    <col min="14660" max="14660" width="11.125" style="59" bestFit="1" customWidth="1"/>
    <col min="14661" max="14661" width="11" style="59" bestFit="1" customWidth="1"/>
    <col min="14662" max="14662" width="9" style="59"/>
    <col min="14663" max="14663" width="7.125" style="59" bestFit="1" customWidth="1"/>
    <col min="14664" max="14664" width="9" style="59"/>
    <col min="14665" max="14665" width="7.125" style="59" bestFit="1" customWidth="1"/>
    <col min="14666" max="14668" width="9" style="59"/>
    <col min="14669" max="14669" width="12.5" style="59" customWidth="1"/>
    <col min="14670" max="14850" width="9" style="59"/>
    <col min="14851" max="14852" width="5.25" style="59" bestFit="1" customWidth="1"/>
    <col min="14853" max="14853" width="30.375" style="59" customWidth="1"/>
    <col min="14854" max="14854" width="11.625" style="59" customWidth="1"/>
    <col min="14855" max="14855" width="10.25" style="59" bestFit="1" customWidth="1"/>
    <col min="14856" max="14856" width="13.25" style="59" bestFit="1" customWidth="1"/>
    <col min="14857" max="14858" width="10" style="59" bestFit="1" customWidth="1"/>
    <col min="14859" max="14859" width="44.125" style="59" bestFit="1" customWidth="1"/>
    <col min="14860" max="14860" width="10.125" style="59" bestFit="1" customWidth="1"/>
    <col min="14861" max="14861" width="26.75" style="59" bestFit="1" customWidth="1"/>
    <col min="14862" max="14863" width="9" style="59"/>
    <col min="14864" max="14864" width="12.125" style="59" bestFit="1" customWidth="1"/>
    <col min="14865" max="14865" width="12" style="59" customWidth="1"/>
    <col min="14866" max="14866" width="11.625" style="59" customWidth="1"/>
    <col min="14867" max="14867" width="10.5" style="59" bestFit="1" customWidth="1"/>
    <col min="14868" max="14870" width="9.5" style="59" customWidth="1"/>
    <col min="14871" max="14871" width="12.875" style="59" bestFit="1" customWidth="1"/>
    <col min="14872" max="14872" width="9" style="59"/>
    <col min="14873" max="14873" width="13" style="59" bestFit="1" customWidth="1"/>
    <col min="14874" max="14874" width="16.875" style="59" customWidth="1"/>
    <col min="14875" max="14875" width="19.5" style="59" customWidth="1"/>
    <col min="14876" max="14876" width="13" style="59" customWidth="1"/>
    <col min="14877" max="14878" width="11" style="59" customWidth="1"/>
    <col min="14879" max="14879" width="15.125" style="59" customWidth="1"/>
    <col min="14880" max="14880" width="17.125" style="59" customWidth="1"/>
    <col min="14881" max="14881" width="13" style="59" customWidth="1"/>
    <col min="14882" max="14882" width="9" style="59"/>
    <col min="14883" max="14884" width="11" style="59" customWidth="1"/>
    <col min="14885" max="14885" width="9" style="59"/>
    <col min="14886" max="14886" width="15.125" style="59" customWidth="1"/>
    <col min="14887" max="14887" width="17.125" style="59" customWidth="1"/>
    <col min="14888" max="14888" width="13" style="59" customWidth="1"/>
    <col min="14889" max="14889" width="14.125" style="59" customWidth="1"/>
    <col min="14890" max="14891" width="11" style="59" bestFit="1" customWidth="1"/>
    <col min="14892" max="14892" width="15.125" style="59" bestFit="1" customWidth="1"/>
    <col min="14893" max="14893" width="9" style="59"/>
    <col min="14894" max="14894" width="15.625" style="59" customWidth="1"/>
    <col min="14895" max="14895" width="19.75" style="59" customWidth="1"/>
    <col min="14896" max="14896" width="9.125" style="59" customWidth="1"/>
    <col min="14897" max="14897" width="9.5" style="59" customWidth="1"/>
    <col min="14898" max="14898" width="7.5" style="59" customWidth="1"/>
    <col min="14899" max="14899" width="23.75" style="59" customWidth="1"/>
    <col min="14900" max="14900" width="15.125" style="59" customWidth="1"/>
    <col min="14901" max="14902" width="13" style="59" customWidth="1"/>
    <col min="14903" max="14903" width="7.125" style="59" customWidth="1"/>
    <col min="14904" max="14904" width="15.125" style="59" customWidth="1"/>
    <col min="14905" max="14905" width="8.625" style="59" customWidth="1"/>
    <col min="14906" max="14906" width="11.75" style="59" customWidth="1"/>
    <col min="14907" max="14907" width="10.75" style="59" customWidth="1"/>
    <col min="14908" max="14908" width="7.25" style="59" customWidth="1"/>
    <col min="14909" max="14909" width="9" style="59"/>
    <col min="14910" max="14910" width="11" style="59" bestFit="1" customWidth="1"/>
    <col min="14911" max="14911" width="15.125" style="59" customWidth="1"/>
    <col min="14912" max="14912" width="20.5" style="59" bestFit="1" customWidth="1"/>
    <col min="14913" max="14915" width="9" style="59"/>
    <col min="14916" max="14916" width="11.125" style="59" bestFit="1" customWidth="1"/>
    <col min="14917" max="14917" width="11" style="59" bestFit="1" customWidth="1"/>
    <col min="14918" max="14918" width="9" style="59"/>
    <col min="14919" max="14919" width="7.125" style="59" bestFit="1" customWidth="1"/>
    <col min="14920" max="14920" width="9" style="59"/>
    <col min="14921" max="14921" width="7.125" style="59" bestFit="1" customWidth="1"/>
    <col min="14922" max="14924" width="9" style="59"/>
    <col min="14925" max="14925" width="12.5" style="59" customWidth="1"/>
    <col min="14926" max="15106" width="9" style="59"/>
    <col min="15107" max="15108" width="5.25" style="59" bestFit="1" customWidth="1"/>
    <col min="15109" max="15109" width="30.375" style="59" customWidth="1"/>
    <col min="15110" max="15110" width="11.625" style="59" customWidth="1"/>
    <col min="15111" max="15111" width="10.25" style="59" bestFit="1" customWidth="1"/>
    <col min="15112" max="15112" width="13.25" style="59" bestFit="1" customWidth="1"/>
    <col min="15113" max="15114" width="10" style="59" bestFit="1" customWidth="1"/>
    <col min="15115" max="15115" width="44.125" style="59" bestFit="1" customWidth="1"/>
    <col min="15116" max="15116" width="10.125" style="59" bestFit="1" customWidth="1"/>
    <col min="15117" max="15117" width="26.75" style="59" bestFit="1" customWidth="1"/>
    <col min="15118" max="15119" width="9" style="59"/>
    <col min="15120" max="15120" width="12.125" style="59" bestFit="1" customWidth="1"/>
    <col min="15121" max="15121" width="12" style="59" customWidth="1"/>
    <col min="15122" max="15122" width="11.625" style="59" customWidth="1"/>
    <col min="15123" max="15123" width="10.5" style="59" bestFit="1" customWidth="1"/>
    <col min="15124" max="15126" width="9.5" style="59" customWidth="1"/>
    <col min="15127" max="15127" width="12.875" style="59" bestFit="1" customWidth="1"/>
    <col min="15128" max="15128" width="9" style="59"/>
    <col min="15129" max="15129" width="13" style="59" bestFit="1" customWidth="1"/>
    <col min="15130" max="15130" width="16.875" style="59" customWidth="1"/>
    <col min="15131" max="15131" width="19.5" style="59" customWidth="1"/>
    <col min="15132" max="15132" width="13" style="59" customWidth="1"/>
    <col min="15133" max="15134" width="11" style="59" customWidth="1"/>
    <col min="15135" max="15135" width="15.125" style="59" customWidth="1"/>
    <col min="15136" max="15136" width="17.125" style="59" customWidth="1"/>
    <col min="15137" max="15137" width="13" style="59" customWidth="1"/>
    <col min="15138" max="15138" width="9" style="59"/>
    <col min="15139" max="15140" width="11" style="59" customWidth="1"/>
    <col min="15141" max="15141" width="9" style="59"/>
    <col min="15142" max="15142" width="15.125" style="59" customWidth="1"/>
    <col min="15143" max="15143" width="17.125" style="59" customWidth="1"/>
    <col min="15144" max="15144" width="13" style="59" customWidth="1"/>
    <col min="15145" max="15145" width="14.125" style="59" customWidth="1"/>
    <col min="15146" max="15147" width="11" style="59" bestFit="1" customWidth="1"/>
    <col min="15148" max="15148" width="15.125" style="59" bestFit="1" customWidth="1"/>
    <col min="15149" max="15149" width="9" style="59"/>
    <col min="15150" max="15150" width="15.625" style="59" customWidth="1"/>
    <col min="15151" max="15151" width="19.75" style="59" customWidth="1"/>
    <col min="15152" max="15152" width="9.125" style="59" customWidth="1"/>
    <col min="15153" max="15153" width="9.5" style="59" customWidth="1"/>
    <col min="15154" max="15154" width="7.5" style="59" customWidth="1"/>
    <col min="15155" max="15155" width="23.75" style="59" customWidth="1"/>
    <col min="15156" max="15156" width="15.125" style="59" customWidth="1"/>
    <col min="15157" max="15158" width="13" style="59" customWidth="1"/>
    <col min="15159" max="15159" width="7.125" style="59" customWidth="1"/>
    <col min="15160" max="15160" width="15.125" style="59" customWidth="1"/>
    <col min="15161" max="15161" width="8.625" style="59" customWidth="1"/>
    <col min="15162" max="15162" width="11.75" style="59" customWidth="1"/>
    <col min="15163" max="15163" width="10.75" style="59" customWidth="1"/>
    <col min="15164" max="15164" width="7.25" style="59" customWidth="1"/>
    <col min="15165" max="15165" width="9" style="59"/>
    <col min="15166" max="15166" width="11" style="59" bestFit="1" customWidth="1"/>
    <col min="15167" max="15167" width="15.125" style="59" customWidth="1"/>
    <col min="15168" max="15168" width="20.5" style="59" bestFit="1" customWidth="1"/>
    <col min="15169" max="15171" width="9" style="59"/>
    <col min="15172" max="15172" width="11.125" style="59" bestFit="1" customWidth="1"/>
    <col min="15173" max="15173" width="11" style="59" bestFit="1" customWidth="1"/>
    <col min="15174" max="15174" width="9" style="59"/>
    <col min="15175" max="15175" width="7.125" style="59" bestFit="1" customWidth="1"/>
    <col min="15176" max="15176" width="9" style="59"/>
    <col min="15177" max="15177" width="7.125" style="59" bestFit="1" customWidth="1"/>
    <col min="15178" max="15180" width="9" style="59"/>
    <col min="15181" max="15181" width="12.5" style="59" customWidth="1"/>
    <col min="15182" max="15362" width="9" style="59"/>
    <col min="15363" max="15364" width="5.25" style="59" bestFit="1" customWidth="1"/>
    <col min="15365" max="15365" width="30.375" style="59" customWidth="1"/>
    <col min="15366" max="15366" width="11.625" style="59" customWidth="1"/>
    <col min="15367" max="15367" width="10.25" style="59" bestFit="1" customWidth="1"/>
    <col min="15368" max="15368" width="13.25" style="59" bestFit="1" customWidth="1"/>
    <col min="15369" max="15370" width="10" style="59" bestFit="1" customWidth="1"/>
    <col min="15371" max="15371" width="44.125" style="59" bestFit="1" customWidth="1"/>
    <col min="15372" max="15372" width="10.125" style="59" bestFit="1" customWidth="1"/>
    <col min="15373" max="15373" width="26.75" style="59" bestFit="1" customWidth="1"/>
    <col min="15374" max="15375" width="9" style="59"/>
    <col min="15376" max="15376" width="12.125" style="59" bestFit="1" customWidth="1"/>
    <col min="15377" max="15377" width="12" style="59" customWidth="1"/>
    <col min="15378" max="15378" width="11.625" style="59" customWidth="1"/>
    <col min="15379" max="15379" width="10.5" style="59" bestFit="1" customWidth="1"/>
    <col min="15380" max="15382" width="9.5" style="59" customWidth="1"/>
    <col min="15383" max="15383" width="12.875" style="59" bestFit="1" customWidth="1"/>
    <col min="15384" max="15384" width="9" style="59"/>
    <col min="15385" max="15385" width="13" style="59" bestFit="1" customWidth="1"/>
    <col min="15386" max="15386" width="16.875" style="59" customWidth="1"/>
    <col min="15387" max="15387" width="19.5" style="59" customWidth="1"/>
    <col min="15388" max="15388" width="13" style="59" customWidth="1"/>
    <col min="15389" max="15390" width="11" style="59" customWidth="1"/>
    <col min="15391" max="15391" width="15.125" style="59" customWidth="1"/>
    <col min="15392" max="15392" width="17.125" style="59" customWidth="1"/>
    <col min="15393" max="15393" width="13" style="59" customWidth="1"/>
    <col min="15394" max="15394" width="9" style="59"/>
    <col min="15395" max="15396" width="11" style="59" customWidth="1"/>
    <col min="15397" max="15397" width="9" style="59"/>
    <col min="15398" max="15398" width="15.125" style="59" customWidth="1"/>
    <col min="15399" max="15399" width="17.125" style="59" customWidth="1"/>
    <col min="15400" max="15400" width="13" style="59" customWidth="1"/>
    <col min="15401" max="15401" width="14.125" style="59" customWidth="1"/>
    <col min="15402" max="15403" width="11" style="59" bestFit="1" customWidth="1"/>
    <col min="15404" max="15404" width="15.125" style="59" bestFit="1" customWidth="1"/>
    <col min="15405" max="15405" width="9" style="59"/>
    <col min="15406" max="15406" width="15.625" style="59" customWidth="1"/>
    <col min="15407" max="15407" width="19.75" style="59" customWidth="1"/>
    <col min="15408" max="15408" width="9.125" style="59" customWidth="1"/>
    <col min="15409" max="15409" width="9.5" style="59" customWidth="1"/>
    <col min="15410" max="15410" width="7.5" style="59" customWidth="1"/>
    <col min="15411" max="15411" width="23.75" style="59" customWidth="1"/>
    <col min="15412" max="15412" width="15.125" style="59" customWidth="1"/>
    <col min="15413" max="15414" width="13" style="59" customWidth="1"/>
    <col min="15415" max="15415" width="7.125" style="59" customWidth="1"/>
    <col min="15416" max="15416" width="15.125" style="59" customWidth="1"/>
    <col min="15417" max="15417" width="8.625" style="59" customWidth="1"/>
    <col min="15418" max="15418" width="11.75" style="59" customWidth="1"/>
    <col min="15419" max="15419" width="10.75" style="59" customWidth="1"/>
    <col min="15420" max="15420" width="7.25" style="59" customWidth="1"/>
    <col min="15421" max="15421" width="9" style="59"/>
    <col min="15422" max="15422" width="11" style="59" bestFit="1" customWidth="1"/>
    <col min="15423" max="15423" width="15.125" style="59" customWidth="1"/>
    <col min="15424" max="15424" width="20.5" style="59" bestFit="1" customWidth="1"/>
    <col min="15425" max="15427" width="9" style="59"/>
    <col min="15428" max="15428" width="11.125" style="59" bestFit="1" customWidth="1"/>
    <col min="15429" max="15429" width="11" style="59" bestFit="1" customWidth="1"/>
    <col min="15430" max="15430" width="9" style="59"/>
    <col min="15431" max="15431" width="7.125" style="59" bestFit="1" customWidth="1"/>
    <col min="15432" max="15432" width="9" style="59"/>
    <col min="15433" max="15433" width="7.125" style="59" bestFit="1" customWidth="1"/>
    <col min="15434" max="15436" width="9" style="59"/>
    <col min="15437" max="15437" width="12.5" style="59" customWidth="1"/>
    <col min="15438" max="15618" width="9" style="59"/>
    <col min="15619" max="15620" width="5.25" style="59" bestFit="1" customWidth="1"/>
    <col min="15621" max="15621" width="30.375" style="59" customWidth="1"/>
    <col min="15622" max="15622" width="11.625" style="59" customWidth="1"/>
    <col min="15623" max="15623" width="10.25" style="59" bestFit="1" customWidth="1"/>
    <col min="15624" max="15624" width="13.25" style="59" bestFit="1" customWidth="1"/>
    <col min="15625" max="15626" width="10" style="59" bestFit="1" customWidth="1"/>
    <col min="15627" max="15627" width="44.125" style="59" bestFit="1" customWidth="1"/>
    <col min="15628" max="15628" width="10.125" style="59" bestFit="1" customWidth="1"/>
    <col min="15629" max="15629" width="26.75" style="59" bestFit="1" customWidth="1"/>
    <col min="15630" max="15631" width="9" style="59"/>
    <col min="15632" max="15632" width="12.125" style="59" bestFit="1" customWidth="1"/>
    <col min="15633" max="15633" width="12" style="59" customWidth="1"/>
    <col min="15634" max="15634" width="11.625" style="59" customWidth="1"/>
    <col min="15635" max="15635" width="10.5" style="59" bestFit="1" customWidth="1"/>
    <col min="15636" max="15638" width="9.5" style="59" customWidth="1"/>
    <col min="15639" max="15639" width="12.875" style="59" bestFit="1" customWidth="1"/>
    <col min="15640" max="15640" width="9" style="59"/>
    <col min="15641" max="15641" width="13" style="59" bestFit="1" customWidth="1"/>
    <col min="15642" max="15642" width="16.875" style="59" customWidth="1"/>
    <col min="15643" max="15643" width="19.5" style="59" customWidth="1"/>
    <col min="15644" max="15644" width="13" style="59" customWidth="1"/>
    <col min="15645" max="15646" width="11" style="59" customWidth="1"/>
    <col min="15647" max="15647" width="15.125" style="59" customWidth="1"/>
    <col min="15648" max="15648" width="17.125" style="59" customWidth="1"/>
    <col min="15649" max="15649" width="13" style="59" customWidth="1"/>
    <col min="15650" max="15650" width="9" style="59"/>
    <col min="15651" max="15652" width="11" style="59" customWidth="1"/>
    <col min="15653" max="15653" width="9" style="59"/>
    <col min="15654" max="15654" width="15.125" style="59" customWidth="1"/>
    <col min="15655" max="15655" width="17.125" style="59" customWidth="1"/>
    <col min="15656" max="15656" width="13" style="59" customWidth="1"/>
    <col min="15657" max="15657" width="14.125" style="59" customWidth="1"/>
    <col min="15658" max="15659" width="11" style="59" bestFit="1" customWidth="1"/>
    <col min="15660" max="15660" width="15.125" style="59" bestFit="1" customWidth="1"/>
    <col min="15661" max="15661" width="9" style="59"/>
    <col min="15662" max="15662" width="15.625" style="59" customWidth="1"/>
    <col min="15663" max="15663" width="19.75" style="59" customWidth="1"/>
    <col min="15664" max="15664" width="9.125" style="59" customWidth="1"/>
    <col min="15665" max="15665" width="9.5" style="59" customWidth="1"/>
    <col min="15666" max="15666" width="7.5" style="59" customWidth="1"/>
    <col min="15667" max="15667" width="23.75" style="59" customWidth="1"/>
    <col min="15668" max="15668" width="15.125" style="59" customWidth="1"/>
    <col min="15669" max="15670" width="13" style="59" customWidth="1"/>
    <col min="15671" max="15671" width="7.125" style="59" customWidth="1"/>
    <col min="15672" max="15672" width="15.125" style="59" customWidth="1"/>
    <col min="15673" max="15673" width="8.625" style="59" customWidth="1"/>
    <col min="15674" max="15674" width="11.75" style="59" customWidth="1"/>
    <col min="15675" max="15675" width="10.75" style="59" customWidth="1"/>
    <col min="15676" max="15676" width="7.25" style="59" customWidth="1"/>
    <col min="15677" max="15677" width="9" style="59"/>
    <col min="15678" max="15678" width="11" style="59" bestFit="1" customWidth="1"/>
    <col min="15679" max="15679" width="15.125" style="59" customWidth="1"/>
    <col min="15680" max="15680" width="20.5" style="59" bestFit="1" customWidth="1"/>
    <col min="15681" max="15683" width="9" style="59"/>
    <col min="15684" max="15684" width="11.125" style="59" bestFit="1" customWidth="1"/>
    <col min="15685" max="15685" width="11" style="59" bestFit="1" customWidth="1"/>
    <col min="15686" max="15686" width="9" style="59"/>
    <col min="15687" max="15687" width="7.125" style="59" bestFit="1" customWidth="1"/>
    <col min="15688" max="15688" width="9" style="59"/>
    <col min="15689" max="15689" width="7.125" style="59" bestFit="1" customWidth="1"/>
    <col min="15690" max="15692" width="9" style="59"/>
    <col min="15693" max="15693" width="12.5" style="59" customWidth="1"/>
    <col min="15694" max="15874" width="9" style="59"/>
    <col min="15875" max="15876" width="5.25" style="59" bestFit="1" customWidth="1"/>
    <col min="15877" max="15877" width="30.375" style="59" customWidth="1"/>
    <col min="15878" max="15878" width="11.625" style="59" customWidth="1"/>
    <col min="15879" max="15879" width="10.25" style="59" bestFit="1" customWidth="1"/>
    <col min="15880" max="15880" width="13.25" style="59" bestFit="1" customWidth="1"/>
    <col min="15881" max="15882" width="10" style="59" bestFit="1" customWidth="1"/>
    <col min="15883" max="15883" width="44.125" style="59" bestFit="1" customWidth="1"/>
    <col min="15884" max="15884" width="10.125" style="59" bestFit="1" customWidth="1"/>
    <col min="15885" max="15885" width="26.75" style="59" bestFit="1" customWidth="1"/>
    <col min="15886" max="15887" width="9" style="59"/>
    <col min="15888" max="15888" width="12.125" style="59" bestFit="1" customWidth="1"/>
    <col min="15889" max="15889" width="12" style="59" customWidth="1"/>
    <col min="15890" max="15890" width="11.625" style="59" customWidth="1"/>
    <col min="15891" max="15891" width="10.5" style="59" bestFit="1" customWidth="1"/>
    <col min="15892" max="15894" width="9.5" style="59" customWidth="1"/>
    <col min="15895" max="15895" width="12.875" style="59" bestFit="1" customWidth="1"/>
    <col min="15896" max="15896" width="9" style="59"/>
    <col min="15897" max="15897" width="13" style="59" bestFit="1" customWidth="1"/>
    <col min="15898" max="15898" width="16.875" style="59" customWidth="1"/>
    <col min="15899" max="15899" width="19.5" style="59" customWidth="1"/>
    <col min="15900" max="15900" width="13" style="59" customWidth="1"/>
    <col min="15901" max="15902" width="11" style="59" customWidth="1"/>
    <col min="15903" max="15903" width="15.125" style="59" customWidth="1"/>
    <col min="15904" max="15904" width="17.125" style="59" customWidth="1"/>
    <col min="15905" max="15905" width="13" style="59" customWidth="1"/>
    <col min="15906" max="15906" width="9" style="59"/>
    <col min="15907" max="15908" width="11" style="59" customWidth="1"/>
    <col min="15909" max="15909" width="9" style="59"/>
    <col min="15910" max="15910" width="15.125" style="59" customWidth="1"/>
    <col min="15911" max="15911" width="17.125" style="59" customWidth="1"/>
    <col min="15912" max="15912" width="13" style="59" customWidth="1"/>
    <col min="15913" max="15913" width="14.125" style="59" customWidth="1"/>
    <col min="15914" max="15915" width="11" style="59" bestFit="1" customWidth="1"/>
    <col min="15916" max="15916" width="15.125" style="59" bestFit="1" customWidth="1"/>
    <col min="15917" max="15917" width="9" style="59"/>
    <col min="15918" max="15918" width="15.625" style="59" customWidth="1"/>
    <col min="15919" max="15919" width="19.75" style="59" customWidth="1"/>
    <col min="15920" max="15920" width="9.125" style="59" customWidth="1"/>
    <col min="15921" max="15921" width="9.5" style="59" customWidth="1"/>
    <col min="15922" max="15922" width="7.5" style="59" customWidth="1"/>
    <col min="15923" max="15923" width="23.75" style="59" customWidth="1"/>
    <col min="15924" max="15924" width="15.125" style="59" customWidth="1"/>
    <col min="15925" max="15926" width="13" style="59" customWidth="1"/>
    <col min="15927" max="15927" width="7.125" style="59" customWidth="1"/>
    <col min="15928" max="15928" width="15.125" style="59" customWidth="1"/>
    <col min="15929" max="15929" width="8.625" style="59" customWidth="1"/>
    <col min="15930" max="15930" width="11.75" style="59" customWidth="1"/>
    <col min="15931" max="15931" width="10.75" style="59" customWidth="1"/>
    <col min="15932" max="15932" width="7.25" style="59" customWidth="1"/>
    <col min="15933" max="15933" width="9" style="59"/>
    <col min="15934" max="15934" width="11" style="59" bestFit="1" customWidth="1"/>
    <col min="15935" max="15935" width="15.125" style="59" customWidth="1"/>
    <col min="15936" max="15936" width="20.5" style="59" bestFit="1" customWidth="1"/>
    <col min="15937" max="15939" width="9" style="59"/>
    <col min="15940" max="15940" width="11.125" style="59" bestFit="1" customWidth="1"/>
    <col min="15941" max="15941" width="11" style="59" bestFit="1" customWidth="1"/>
    <col min="15942" max="15942" width="9" style="59"/>
    <col min="15943" max="15943" width="7.125" style="59" bestFit="1" customWidth="1"/>
    <col min="15944" max="15944" width="9" style="59"/>
    <col min="15945" max="15945" width="7.125" style="59" bestFit="1" customWidth="1"/>
    <col min="15946" max="15948" width="9" style="59"/>
    <col min="15949" max="15949" width="12.5" style="59" customWidth="1"/>
    <col min="15950" max="16130" width="9" style="59"/>
    <col min="16131" max="16132" width="5.25" style="59" bestFit="1" customWidth="1"/>
    <col min="16133" max="16133" width="30.375" style="59" customWidth="1"/>
    <col min="16134" max="16134" width="11.625" style="59" customWidth="1"/>
    <col min="16135" max="16135" width="10.25" style="59" bestFit="1" customWidth="1"/>
    <col min="16136" max="16136" width="13.25" style="59" bestFit="1" customWidth="1"/>
    <col min="16137" max="16138" width="10" style="59" bestFit="1" customWidth="1"/>
    <col min="16139" max="16139" width="44.125" style="59" bestFit="1" customWidth="1"/>
    <col min="16140" max="16140" width="10.125" style="59" bestFit="1" customWidth="1"/>
    <col min="16141" max="16141" width="26.75" style="59" bestFit="1" customWidth="1"/>
    <col min="16142" max="16143" width="9" style="59"/>
    <col min="16144" max="16144" width="12.125" style="59" bestFit="1" customWidth="1"/>
    <col min="16145" max="16145" width="12" style="59" customWidth="1"/>
    <col min="16146" max="16146" width="11.625" style="59" customWidth="1"/>
    <col min="16147" max="16147" width="10.5" style="59" bestFit="1" customWidth="1"/>
    <col min="16148" max="16150" width="9.5" style="59" customWidth="1"/>
    <col min="16151" max="16151" width="12.875" style="59" bestFit="1" customWidth="1"/>
    <col min="16152" max="16152" width="9" style="59"/>
    <col min="16153" max="16153" width="13" style="59" bestFit="1" customWidth="1"/>
    <col min="16154" max="16154" width="16.875" style="59" customWidth="1"/>
    <col min="16155" max="16155" width="19.5" style="59" customWidth="1"/>
    <col min="16156" max="16156" width="13" style="59" customWidth="1"/>
    <col min="16157" max="16158" width="11" style="59" customWidth="1"/>
    <col min="16159" max="16159" width="15.125" style="59" customWidth="1"/>
    <col min="16160" max="16160" width="17.125" style="59" customWidth="1"/>
    <col min="16161" max="16161" width="13" style="59" customWidth="1"/>
    <col min="16162" max="16162" width="9" style="59"/>
    <col min="16163" max="16164" width="11" style="59" customWidth="1"/>
    <col min="16165" max="16165" width="9" style="59"/>
    <col min="16166" max="16166" width="15.125" style="59" customWidth="1"/>
    <col min="16167" max="16167" width="17.125" style="59" customWidth="1"/>
    <col min="16168" max="16168" width="13" style="59" customWidth="1"/>
    <col min="16169" max="16169" width="14.125" style="59" customWidth="1"/>
    <col min="16170" max="16171" width="11" style="59" bestFit="1" customWidth="1"/>
    <col min="16172" max="16172" width="15.125" style="59" bestFit="1" customWidth="1"/>
    <col min="16173" max="16173" width="9" style="59"/>
    <col min="16174" max="16174" width="15.625" style="59" customWidth="1"/>
    <col min="16175" max="16175" width="19.75" style="59" customWidth="1"/>
    <col min="16176" max="16176" width="9.125" style="59" customWidth="1"/>
    <col min="16177" max="16177" width="9.5" style="59" customWidth="1"/>
    <col min="16178" max="16178" width="7.5" style="59" customWidth="1"/>
    <col min="16179" max="16179" width="23.75" style="59" customWidth="1"/>
    <col min="16180" max="16180" width="15.125" style="59" customWidth="1"/>
    <col min="16181" max="16182" width="13" style="59" customWidth="1"/>
    <col min="16183" max="16183" width="7.125" style="59" customWidth="1"/>
    <col min="16184" max="16184" width="15.125" style="59" customWidth="1"/>
    <col min="16185" max="16185" width="8.625" style="59" customWidth="1"/>
    <col min="16186" max="16186" width="11.75" style="59" customWidth="1"/>
    <col min="16187" max="16187" width="10.75" style="59" customWidth="1"/>
    <col min="16188" max="16188" width="7.25" style="59" customWidth="1"/>
    <col min="16189" max="16189" width="9" style="59"/>
    <col min="16190" max="16190" width="11" style="59" bestFit="1" customWidth="1"/>
    <col min="16191" max="16191" width="15.125" style="59" customWidth="1"/>
    <col min="16192" max="16192" width="20.5" style="59" bestFit="1" customWidth="1"/>
    <col min="16193" max="16195" width="9" style="59"/>
    <col min="16196" max="16196" width="11.125" style="59" bestFit="1" customWidth="1"/>
    <col min="16197" max="16197" width="11" style="59" bestFit="1" customWidth="1"/>
    <col min="16198" max="16198" width="9" style="59"/>
    <col min="16199" max="16199" width="7.125" style="59" bestFit="1" customWidth="1"/>
    <col min="16200" max="16200" width="9" style="59"/>
    <col min="16201" max="16201" width="7.125" style="59" bestFit="1" customWidth="1"/>
    <col min="16202" max="16204" width="9" style="59"/>
    <col min="16205" max="16205" width="12.5" style="59" customWidth="1"/>
    <col min="16206" max="16384" width="9" style="59"/>
  </cols>
  <sheetData>
    <row r="1" spans="1:77" ht="19.5" hidden="1" thickBot="1" x14ac:dyDescent="0.45">
      <c r="A1" s="123" t="str">
        <f>土地!A1</f>
        <v>団体名</v>
      </c>
      <c r="B1" s="124"/>
      <c r="C1" s="125"/>
      <c r="D1" s="125"/>
      <c r="E1" s="125" t="str">
        <f>土地!D1</f>
        <v>神崎町</v>
      </c>
      <c r="F1" s="125"/>
      <c r="G1" s="125"/>
      <c r="H1" s="126"/>
      <c r="Q1" s="79">
        <f>土地!P1</f>
        <v>2020</v>
      </c>
    </row>
    <row r="2" spans="1:77" hidden="1" x14ac:dyDescent="0.4"/>
    <row r="3" spans="1:77" s="64" customFormat="1" ht="13.15" customHeight="1" x14ac:dyDescent="0.4">
      <c r="A3" s="104" t="s">
        <v>1</v>
      </c>
      <c r="B3" s="107" t="s">
        <v>2702</v>
      </c>
      <c r="C3" s="104" t="s">
        <v>2</v>
      </c>
      <c r="D3" s="104" t="s">
        <v>3</v>
      </c>
      <c r="E3" s="104" t="s">
        <v>4</v>
      </c>
      <c r="F3" s="107" t="s">
        <v>5</v>
      </c>
      <c r="G3" s="107" t="s">
        <v>6</v>
      </c>
      <c r="H3" s="127" t="s">
        <v>7</v>
      </c>
      <c r="I3" s="127" t="s">
        <v>8</v>
      </c>
      <c r="J3" s="107" t="s">
        <v>9</v>
      </c>
      <c r="K3" s="104" t="s">
        <v>10</v>
      </c>
      <c r="L3" s="107" t="s">
        <v>11</v>
      </c>
      <c r="M3" s="104" t="s">
        <v>12</v>
      </c>
      <c r="N3" s="104" t="s">
        <v>13</v>
      </c>
      <c r="O3" s="114" t="s">
        <v>14</v>
      </c>
      <c r="P3" s="121" t="s">
        <v>2706</v>
      </c>
      <c r="Q3" s="115" t="s">
        <v>15</v>
      </c>
      <c r="R3" s="116" t="s">
        <v>16</v>
      </c>
      <c r="S3" s="107" t="s">
        <v>17</v>
      </c>
      <c r="T3" s="107"/>
      <c r="U3" s="107"/>
      <c r="V3" s="118" t="s">
        <v>18</v>
      </c>
      <c r="W3" s="120" t="s">
        <v>19</v>
      </c>
      <c r="X3" s="150" t="s">
        <v>20</v>
      </c>
      <c r="Y3" s="104" t="s">
        <v>21</v>
      </c>
      <c r="Z3" s="118" t="s">
        <v>22</v>
      </c>
      <c r="AA3" s="118" t="s">
        <v>23</v>
      </c>
      <c r="AB3" s="104" t="s">
        <v>24</v>
      </c>
      <c r="AC3" s="104" t="s">
        <v>25</v>
      </c>
      <c r="AD3" s="104" t="s">
        <v>26</v>
      </c>
      <c r="AE3" s="104"/>
      <c r="AF3" s="104"/>
      <c r="AG3" s="104"/>
      <c r="AH3" s="104"/>
      <c r="AI3" s="104"/>
      <c r="AJ3" s="104" t="s">
        <v>27</v>
      </c>
      <c r="AK3" s="108" t="s">
        <v>2704</v>
      </c>
      <c r="AL3" s="109"/>
      <c r="AM3" s="109"/>
      <c r="AN3" s="109"/>
      <c r="AO3" s="109"/>
      <c r="AP3" s="109"/>
      <c r="AQ3" s="110"/>
      <c r="AR3" s="107" t="s">
        <v>2707</v>
      </c>
      <c r="AS3" s="104" t="s">
        <v>29</v>
      </c>
      <c r="AT3" s="107" t="s">
        <v>30</v>
      </c>
      <c r="AU3" s="107"/>
      <c r="AV3" s="107"/>
      <c r="AW3" s="107"/>
      <c r="AX3" s="104" t="s">
        <v>31</v>
      </c>
      <c r="AY3" s="104" t="s">
        <v>32</v>
      </c>
      <c r="AZ3" s="104" t="s">
        <v>33</v>
      </c>
      <c r="BA3" s="104" t="s">
        <v>34</v>
      </c>
      <c r="BB3" s="104" t="s">
        <v>35</v>
      </c>
      <c r="BC3" s="104" t="s">
        <v>36</v>
      </c>
      <c r="BD3" s="104" t="s">
        <v>37</v>
      </c>
      <c r="BE3" s="108" t="s">
        <v>38</v>
      </c>
      <c r="BF3" s="149"/>
      <c r="BG3" s="107" t="s">
        <v>81</v>
      </c>
      <c r="BH3" s="107" t="s">
        <v>39</v>
      </c>
      <c r="BI3" s="104" t="s">
        <v>41</v>
      </c>
      <c r="BJ3" s="107" t="s">
        <v>42</v>
      </c>
      <c r="BK3" s="107" t="s">
        <v>43</v>
      </c>
      <c r="BL3" s="107" t="s">
        <v>44</v>
      </c>
      <c r="BM3" s="107" t="s">
        <v>45</v>
      </c>
      <c r="BN3" s="107" t="s">
        <v>46</v>
      </c>
      <c r="BO3" s="107" t="s">
        <v>47</v>
      </c>
      <c r="BP3" s="107" t="s">
        <v>48</v>
      </c>
      <c r="BQ3" s="107" t="s">
        <v>49</v>
      </c>
      <c r="BR3" s="107" t="s">
        <v>50</v>
      </c>
      <c r="BS3" s="107" t="s">
        <v>51</v>
      </c>
      <c r="BT3" s="107" t="s">
        <v>52</v>
      </c>
      <c r="BU3" s="104" t="s">
        <v>53</v>
      </c>
      <c r="BV3" s="104" t="s">
        <v>54</v>
      </c>
      <c r="BW3" s="104" t="s">
        <v>55</v>
      </c>
      <c r="BX3" s="104" t="s">
        <v>56</v>
      </c>
      <c r="BY3" s="107" t="s">
        <v>57</v>
      </c>
    </row>
    <row r="4" spans="1:77" s="64" customFormat="1" ht="33" customHeight="1" x14ac:dyDescent="0.4">
      <c r="A4" s="104"/>
      <c r="B4" s="107"/>
      <c r="C4" s="104"/>
      <c r="D4" s="104"/>
      <c r="E4" s="104"/>
      <c r="F4" s="107"/>
      <c r="G4" s="107"/>
      <c r="H4" s="127"/>
      <c r="I4" s="127"/>
      <c r="J4" s="107"/>
      <c r="K4" s="104"/>
      <c r="L4" s="107"/>
      <c r="M4" s="104"/>
      <c r="N4" s="104"/>
      <c r="O4" s="114"/>
      <c r="P4" s="122"/>
      <c r="Q4" s="115"/>
      <c r="R4" s="117"/>
      <c r="S4" s="65" t="s">
        <v>58</v>
      </c>
      <c r="T4" s="65" t="s">
        <v>59</v>
      </c>
      <c r="U4" s="65" t="s">
        <v>60</v>
      </c>
      <c r="V4" s="119"/>
      <c r="W4" s="120"/>
      <c r="X4" s="150"/>
      <c r="Y4" s="104"/>
      <c r="Z4" s="119"/>
      <c r="AA4" s="119"/>
      <c r="AB4" s="104"/>
      <c r="AC4" s="104"/>
      <c r="AD4" s="66" t="s">
        <v>61</v>
      </c>
      <c r="AE4" s="66" t="s">
        <v>62</v>
      </c>
      <c r="AF4" s="66" t="s">
        <v>63</v>
      </c>
      <c r="AG4" s="66" t="s">
        <v>64</v>
      </c>
      <c r="AH4" s="66" t="s">
        <v>65</v>
      </c>
      <c r="AI4" s="66" t="s">
        <v>66</v>
      </c>
      <c r="AJ4" s="104"/>
      <c r="AK4" s="111"/>
      <c r="AL4" s="112"/>
      <c r="AM4" s="112"/>
      <c r="AN4" s="112"/>
      <c r="AO4" s="112"/>
      <c r="AP4" s="112"/>
      <c r="AQ4" s="113"/>
      <c r="AR4" s="107"/>
      <c r="AS4" s="104"/>
      <c r="AT4" s="66" t="s">
        <v>74</v>
      </c>
      <c r="AU4" s="66" t="s">
        <v>75</v>
      </c>
      <c r="AV4" s="66" t="s">
        <v>76</v>
      </c>
      <c r="AW4" s="66" t="s">
        <v>77</v>
      </c>
      <c r="AX4" s="104"/>
      <c r="AY4" s="104"/>
      <c r="AZ4" s="104"/>
      <c r="BA4" s="104"/>
      <c r="BB4" s="104"/>
      <c r="BC4" s="104"/>
      <c r="BD4" s="104"/>
      <c r="BE4" s="82" t="s">
        <v>78</v>
      </c>
      <c r="BF4" s="65" t="s">
        <v>79</v>
      </c>
      <c r="BG4" s="104"/>
      <c r="BH4" s="104"/>
      <c r="BI4" s="104"/>
      <c r="BJ4" s="104"/>
      <c r="BK4" s="107"/>
      <c r="BL4" s="104"/>
      <c r="BM4" s="104"/>
      <c r="BN4" s="107"/>
      <c r="BO4" s="104"/>
      <c r="BP4" s="104"/>
      <c r="BQ4" s="107"/>
      <c r="BR4" s="104"/>
      <c r="BS4" s="104"/>
      <c r="BT4" s="104"/>
      <c r="BU4" s="104"/>
      <c r="BV4" s="104"/>
      <c r="BW4" s="104"/>
      <c r="BX4" s="104"/>
      <c r="BY4" s="104"/>
    </row>
    <row r="5" spans="1:77" x14ac:dyDescent="0.4">
      <c r="A5" s="70">
        <v>1</v>
      </c>
      <c r="B5" s="70" t="s">
        <v>693</v>
      </c>
      <c r="C5" s="70"/>
      <c r="D5" s="70" t="s">
        <v>154</v>
      </c>
      <c r="E5" s="70"/>
      <c r="F5" s="70" t="s">
        <v>874</v>
      </c>
      <c r="G5" s="70"/>
      <c r="H5" s="94">
        <v>1</v>
      </c>
      <c r="I5" s="94">
        <v>7</v>
      </c>
      <c r="J5" s="70" t="s">
        <v>693</v>
      </c>
      <c r="K5" s="70"/>
      <c r="L5" s="70"/>
      <c r="M5" s="70">
        <v>50</v>
      </c>
      <c r="N5" s="70">
        <f>VLOOKUP(M5,'償却率（定額法）'!$B$6:$C$104,2)</f>
        <v>0.02</v>
      </c>
      <c r="O5" s="83">
        <v>29525</v>
      </c>
      <c r="P5" s="84">
        <v>2159.81</v>
      </c>
      <c r="Q5" s="83"/>
      <c r="R5" s="71">
        <f t="shared" ref="R5:R69" si="0">IF(Q5="",O5,Q5)</f>
        <v>29525</v>
      </c>
      <c r="S5" s="70">
        <f t="shared" ref="S5:S69" si="1">YEAR(R5)</f>
        <v>1980</v>
      </c>
      <c r="T5" s="70">
        <f t="shared" ref="T5:T69" si="2">MONTH(R5)</f>
        <v>10</v>
      </c>
      <c r="U5" s="70">
        <f t="shared" ref="U5:U69" si="3">DAY(O5)</f>
        <v>31</v>
      </c>
      <c r="V5" s="70">
        <f t="shared" ref="V5:V69" si="4">IF(S5=1900,"",IF(T5&lt;4,S5-1,S5))</f>
        <v>1980</v>
      </c>
      <c r="W5" s="85">
        <v>682275000</v>
      </c>
      <c r="X5" s="86">
        <v>1</v>
      </c>
      <c r="Y5" s="70"/>
      <c r="Z5" s="85">
        <f t="shared" ref="Z5:Z69" si="5">IF(BI5=0,0,IF(BI5&gt;M5,W5-1,ROUND((W5*N5)*(BI5-1),0)))</f>
        <v>532174500</v>
      </c>
      <c r="AA5" s="85">
        <f t="shared" ref="AA5:AA69" si="6">W5-Z5</f>
        <v>150100500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87">
        <f t="shared" ref="AP5:AP69" si="7">IF(BI5=0,0,IF(BI5=M5,AA5-1,IF(AA5=1,0,ROUND(W5*N5,0))))</f>
        <v>13645500</v>
      </c>
      <c r="AQ5" s="74">
        <f>Z5+AP5</f>
        <v>545820000</v>
      </c>
      <c r="AR5" s="74">
        <f t="shared" ref="AR5:AR69" si="8">AA5-AP5</f>
        <v>136455000</v>
      </c>
      <c r="AS5" s="70" t="s">
        <v>106</v>
      </c>
      <c r="AT5" s="70"/>
      <c r="AU5" s="70"/>
      <c r="AV5" s="70"/>
      <c r="AW5" s="70"/>
      <c r="AX5" s="70"/>
      <c r="AY5" s="70" t="s">
        <v>1607</v>
      </c>
      <c r="AZ5" s="70"/>
      <c r="BA5" s="70"/>
      <c r="BB5" s="70"/>
      <c r="BC5" s="70"/>
      <c r="BD5" s="70"/>
      <c r="BE5" s="84">
        <v>2159.81</v>
      </c>
      <c r="BF5" s="70" t="s">
        <v>80</v>
      </c>
      <c r="BG5" s="70"/>
      <c r="BH5" s="85"/>
      <c r="BI5" s="70">
        <f t="shared" ref="BI5:BI69" si="9">IF(V5="",0,$Q$1-V5)</f>
        <v>40</v>
      </c>
      <c r="BJ5" s="70" t="s">
        <v>873</v>
      </c>
      <c r="BK5" s="74">
        <f t="shared" ref="BK5:BK69" si="10">W5-AR5</f>
        <v>545820000</v>
      </c>
      <c r="BL5" s="70"/>
      <c r="BM5" s="70" t="s">
        <v>1608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</row>
    <row r="6" spans="1:77" x14ac:dyDescent="0.4">
      <c r="A6" s="70">
        <v>2</v>
      </c>
      <c r="B6" s="70" t="s">
        <v>694</v>
      </c>
      <c r="C6" s="70"/>
      <c r="D6" s="70" t="s">
        <v>154</v>
      </c>
      <c r="E6" s="70"/>
      <c r="F6" s="70" t="s">
        <v>874</v>
      </c>
      <c r="G6" s="70"/>
      <c r="H6" s="94">
        <v>1</v>
      </c>
      <c r="I6" s="94">
        <v>7</v>
      </c>
      <c r="J6" s="70" t="s">
        <v>694</v>
      </c>
      <c r="K6" s="70"/>
      <c r="L6" s="70"/>
      <c r="M6" s="70">
        <v>47</v>
      </c>
      <c r="N6" s="70">
        <f>VLOOKUP(M6,'償却率（定額法）'!$B$6:$C$104,2)</f>
        <v>2.1999999999999999E-2</v>
      </c>
      <c r="O6" s="83">
        <v>29525</v>
      </c>
      <c r="P6" s="84">
        <v>524.80999999999995</v>
      </c>
      <c r="Q6" s="83"/>
      <c r="R6" s="71">
        <f t="shared" si="0"/>
        <v>29525</v>
      </c>
      <c r="S6" s="70">
        <f t="shared" si="1"/>
        <v>1980</v>
      </c>
      <c r="T6" s="70">
        <f t="shared" si="2"/>
        <v>10</v>
      </c>
      <c r="U6" s="70">
        <f t="shared" si="3"/>
        <v>31</v>
      </c>
      <c r="V6" s="70">
        <f t="shared" si="4"/>
        <v>1980</v>
      </c>
      <c r="W6" s="85">
        <v>69589805</v>
      </c>
      <c r="X6" s="86">
        <v>1</v>
      </c>
      <c r="Y6" s="70"/>
      <c r="Z6" s="85">
        <v>59708025</v>
      </c>
      <c r="AA6" s="85">
        <f t="shared" si="6"/>
        <v>9881780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87">
        <f t="shared" si="7"/>
        <v>1530976</v>
      </c>
      <c r="AQ6" s="74">
        <f t="shared" ref="AQ6:AQ69" si="11">Z6+AP6</f>
        <v>61239001</v>
      </c>
      <c r="AR6" s="74">
        <f t="shared" si="8"/>
        <v>8350804</v>
      </c>
      <c r="AS6" s="70" t="s">
        <v>106</v>
      </c>
      <c r="AT6" s="70"/>
      <c r="AU6" s="70"/>
      <c r="AV6" s="70"/>
      <c r="AW6" s="70"/>
      <c r="AX6" s="70"/>
      <c r="AY6" s="70" t="s">
        <v>1607</v>
      </c>
      <c r="AZ6" s="70"/>
      <c r="BA6" s="70"/>
      <c r="BB6" s="70"/>
      <c r="BC6" s="70"/>
      <c r="BD6" s="70"/>
      <c r="BE6" s="84">
        <v>524.80999999999995</v>
      </c>
      <c r="BF6" s="70" t="s">
        <v>80</v>
      </c>
      <c r="BG6" s="70"/>
      <c r="BH6" s="85"/>
      <c r="BI6" s="70">
        <f t="shared" si="9"/>
        <v>40</v>
      </c>
      <c r="BJ6" s="70" t="s">
        <v>873</v>
      </c>
      <c r="BK6" s="74">
        <f t="shared" si="10"/>
        <v>61239001</v>
      </c>
      <c r="BL6" s="70"/>
      <c r="BM6" s="70" t="s">
        <v>1609</v>
      </c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x14ac:dyDescent="0.4">
      <c r="A7" s="70">
        <v>3</v>
      </c>
      <c r="B7" s="70" t="s">
        <v>695</v>
      </c>
      <c r="C7" s="70"/>
      <c r="D7" s="70" t="s">
        <v>154</v>
      </c>
      <c r="E7" s="70"/>
      <c r="F7" s="70" t="s">
        <v>874</v>
      </c>
      <c r="G7" s="70"/>
      <c r="H7" s="94">
        <v>1</v>
      </c>
      <c r="I7" s="94">
        <v>7</v>
      </c>
      <c r="J7" s="70" t="s">
        <v>695</v>
      </c>
      <c r="K7" s="70"/>
      <c r="L7" s="70"/>
      <c r="M7" s="70">
        <v>31</v>
      </c>
      <c r="N7" s="70">
        <f>VLOOKUP(M7,'償却率（定額法）'!$B$6:$C$104,2)</f>
        <v>3.3000000000000002E-2</v>
      </c>
      <c r="O7" s="83">
        <v>32234</v>
      </c>
      <c r="P7" s="84">
        <v>190</v>
      </c>
      <c r="Q7" s="83"/>
      <c r="R7" s="71">
        <f t="shared" si="0"/>
        <v>32234</v>
      </c>
      <c r="S7" s="70">
        <f t="shared" si="1"/>
        <v>1988</v>
      </c>
      <c r="T7" s="70">
        <f t="shared" si="2"/>
        <v>4</v>
      </c>
      <c r="U7" s="70">
        <f t="shared" si="3"/>
        <v>1</v>
      </c>
      <c r="V7" s="70">
        <f t="shared" si="4"/>
        <v>1988</v>
      </c>
      <c r="W7" s="85">
        <v>14500000</v>
      </c>
      <c r="X7" s="86">
        <v>1</v>
      </c>
      <c r="Y7" s="70"/>
      <c r="Z7" s="85">
        <f t="shared" si="5"/>
        <v>14499999</v>
      </c>
      <c r="AA7" s="85">
        <f t="shared" si="6"/>
        <v>1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87">
        <f t="shared" si="7"/>
        <v>0</v>
      </c>
      <c r="AQ7" s="74">
        <f t="shared" si="11"/>
        <v>14499999</v>
      </c>
      <c r="AR7" s="74">
        <f t="shared" si="8"/>
        <v>1</v>
      </c>
      <c r="AS7" s="70" t="s">
        <v>106</v>
      </c>
      <c r="AT7" s="70"/>
      <c r="AU7" s="70"/>
      <c r="AV7" s="70"/>
      <c r="AW7" s="70"/>
      <c r="AX7" s="70"/>
      <c r="AY7" s="70" t="s">
        <v>1607</v>
      </c>
      <c r="AZ7" s="70"/>
      <c r="BA7" s="70"/>
      <c r="BB7" s="70"/>
      <c r="BC7" s="70"/>
      <c r="BD7" s="70"/>
      <c r="BE7" s="84">
        <v>190</v>
      </c>
      <c r="BF7" s="70" t="s">
        <v>80</v>
      </c>
      <c r="BG7" s="70"/>
      <c r="BH7" s="85"/>
      <c r="BI7" s="70">
        <f t="shared" si="9"/>
        <v>32</v>
      </c>
      <c r="BJ7" s="70" t="s">
        <v>873</v>
      </c>
      <c r="BK7" s="74">
        <f t="shared" si="10"/>
        <v>14499999</v>
      </c>
      <c r="BL7" s="70"/>
      <c r="BM7" s="70" t="s">
        <v>1610</v>
      </c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</row>
    <row r="8" spans="1:77" x14ac:dyDescent="0.4">
      <c r="A8" s="70">
        <v>4</v>
      </c>
      <c r="B8" s="70" t="s">
        <v>696</v>
      </c>
      <c r="C8" s="70"/>
      <c r="D8" s="70" t="s">
        <v>154</v>
      </c>
      <c r="E8" s="70"/>
      <c r="F8" s="70" t="s">
        <v>874</v>
      </c>
      <c r="G8" s="70"/>
      <c r="H8" s="94">
        <v>1</v>
      </c>
      <c r="I8" s="94">
        <v>7</v>
      </c>
      <c r="J8" s="70" t="s">
        <v>696</v>
      </c>
      <c r="K8" s="70"/>
      <c r="L8" s="70"/>
      <c r="M8" s="70">
        <v>31</v>
      </c>
      <c r="N8" s="70">
        <f>VLOOKUP(M8,'償却率（定額法）'!$B$6:$C$104,2)</f>
        <v>3.3000000000000002E-2</v>
      </c>
      <c r="O8" s="83">
        <v>32964</v>
      </c>
      <c r="P8" s="84">
        <v>53.58</v>
      </c>
      <c r="Q8" s="83"/>
      <c r="R8" s="71">
        <f t="shared" si="0"/>
        <v>32964</v>
      </c>
      <c r="S8" s="70">
        <f t="shared" si="1"/>
        <v>1990</v>
      </c>
      <c r="T8" s="70">
        <f t="shared" si="2"/>
        <v>4</v>
      </c>
      <c r="U8" s="70">
        <f t="shared" si="3"/>
        <v>1</v>
      </c>
      <c r="V8" s="70">
        <f t="shared" si="4"/>
        <v>1990</v>
      </c>
      <c r="W8" s="85">
        <v>4253100</v>
      </c>
      <c r="X8" s="86">
        <v>1</v>
      </c>
      <c r="Y8" s="70"/>
      <c r="Z8" s="85">
        <v>4070208</v>
      </c>
      <c r="AA8" s="85">
        <f t="shared" si="6"/>
        <v>182892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87">
        <f t="shared" si="7"/>
        <v>140352</v>
      </c>
      <c r="AQ8" s="74">
        <f t="shared" si="11"/>
        <v>4210560</v>
      </c>
      <c r="AR8" s="74">
        <f t="shared" si="8"/>
        <v>42540</v>
      </c>
      <c r="AS8" s="70" t="s">
        <v>106</v>
      </c>
      <c r="AT8" s="70"/>
      <c r="AU8" s="70"/>
      <c r="AV8" s="70"/>
      <c r="AW8" s="70"/>
      <c r="AX8" s="70"/>
      <c r="AY8" s="70" t="s">
        <v>1607</v>
      </c>
      <c r="AZ8" s="70"/>
      <c r="BA8" s="70"/>
      <c r="BB8" s="70"/>
      <c r="BC8" s="70"/>
      <c r="BD8" s="70"/>
      <c r="BE8" s="84">
        <v>53.58</v>
      </c>
      <c r="BF8" s="70" t="s">
        <v>80</v>
      </c>
      <c r="BG8" s="70"/>
      <c r="BH8" s="85"/>
      <c r="BI8" s="70">
        <f t="shared" si="9"/>
        <v>30</v>
      </c>
      <c r="BJ8" s="70" t="s">
        <v>873</v>
      </c>
      <c r="BK8" s="74">
        <f t="shared" si="10"/>
        <v>4210560</v>
      </c>
      <c r="BL8" s="70"/>
      <c r="BM8" s="70" t="s">
        <v>1611</v>
      </c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</row>
    <row r="9" spans="1:77" x14ac:dyDescent="0.4">
      <c r="A9" s="70">
        <v>5</v>
      </c>
      <c r="B9" s="70" t="s">
        <v>697</v>
      </c>
      <c r="C9" s="70"/>
      <c r="D9" s="70" t="s">
        <v>1566</v>
      </c>
      <c r="E9" s="70"/>
      <c r="F9" s="70" t="s">
        <v>874</v>
      </c>
      <c r="G9" s="70"/>
      <c r="H9" s="94">
        <v>1</v>
      </c>
      <c r="I9" s="94">
        <v>6</v>
      </c>
      <c r="J9" s="70" t="s">
        <v>697</v>
      </c>
      <c r="K9" s="70"/>
      <c r="L9" s="70"/>
      <c r="M9" s="70">
        <v>22</v>
      </c>
      <c r="N9" s="70">
        <f>VLOOKUP(M9,'償却率（定額法）'!$B$6:$C$104,2)</f>
        <v>4.5999999999999999E-2</v>
      </c>
      <c r="O9" s="83">
        <v>34059</v>
      </c>
      <c r="P9" s="84">
        <v>29.1</v>
      </c>
      <c r="Q9" s="83"/>
      <c r="R9" s="71">
        <f t="shared" si="0"/>
        <v>34059</v>
      </c>
      <c r="S9" s="70">
        <f t="shared" si="1"/>
        <v>1993</v>
      </c>
      <c r="T9" s="70">
        <f t="shared" si="2"/>
        <v>3</v>
      </c>
      <c r="U9" s="70">
        <f t="shared" si="3"/>
        <v>31</v>
      </c>
      <c r="V9" s="70">
        <f t="shared" si="4"/>
        <v>1992</v>
      </c>
      <c r="W9" s="85">
        <v>1746000</v>
      </c>
      <c r="X9" s="86">
        <v>1</v>
      </c>
      <c r="Y9" s="70"/>
      <c r="Z9" s="85">
        <f t="shared" si="5"/>
        <v>1745999</v>
      </c>
      <c r="AA9" s="85">
        <f t="shared" si="6"/>
        <v>1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87">
        <f t="shared" si="7"/>
        <v>0</v>
      </c>
      <c r="AQ9" s="74">
        <f t="shared" si="11"/>
        <v>1745999</v>
      </c>
      <c r="AR9" s="74">
        <f t="shared" si="8"/>
        <v>1</v>
      </c>
      <c r="AS9" s="70" t="s">
        <v>106</v>
      </c>
      <c r="AT9" s="70"/>
      <c r="AU9" s="70"/>
      <c r="AV9" s="70"/>
      <c r="AW9" s="70"/>
      <c r="AX9" s="70"/>
      <c r="AY9" s="70" t="s">
        <v>1607</v>
      </c>
      <c r="AZ9" s="70"/>
      <c r="BA9" s="70"/>
      <c r="BB9" s="70"/>
      <c r="BC9" s="70"/>
      <c r="BD9" s="70"/>
      <c r="BE9" s="84">
        <v>29.1</v>
      </c>
      <c r="BF9" s="70" t="s">
        <v>80</v>
      </c>
      <c r="BG9" s="70"/>
      <c r="BH9" s="70"/>
      <c r="BI9" s="70">
        <f t="shared" si="9"/>
        <v>28</v>
      </c>
      <c r="BJ9" s="70" t="s">
        <v>873</v>
      </c>
      <c r="BK9" s="74">
        <f t="shared" si="10"/>
        <v>1745999</v>
      </c>
      <c r="BL9" s="70"/>
      <c r="BM9" s="70" t="s">
        <v>1612</v>
      </c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</row>
    <row r="10" spans="1:77" x14ac:dyDescent="0.4">
      <c r="A10" s="70">
        <v>6</v>
      </c>
      <c r="B10" s="70" t="s">
        <v>698</v>
      </c>
      <c r="C10" s="70"/>
      <c r="D10" s="70" t="s">
        <v>1567</v>
      </c>
      <c r="E10" s="70"/>
      <c r="F10" s="70" t="s">
        <v>874</v>
      </c>
      <c r="G10" s="70"/>
      <c r="H10" s="94">
        <v>1</v>
      </c>
      <c r="I10" s="94">
        <v>6</v>
      </c>
      <c r="J10" s="70" t="s">
        <v>698</v>
      </c>
      <c r="K10" s="70"/>
      <c r="L10" s="70"/>
      <c r="M10" s="70">
        <v>22</v>
      </c>
      <c r="N10" s="70">
        <f>VLOOKUP(M10,'償却率（定額法）'!$B$6:$C$104,2)</f>
        <v>4.5999999999999999E-2</v>
      </c>
      <c r="O10" s="83">
        <v>31532</v>
      </c>
      <c r="P10" s="84">
        <v>61.88</v>
      </c>
      <c r="Q10" s="83"/>
      <c r="R10" s="71">
        <f t="shared" si="0"/>
        <v>31532</v>
      </c>
      <c r="S10" s="70">
        <f t="shared" si="1"/>
        <v>1986</v>
      </c>
      <c r="T10" s="70">
        <f t="shared" si="2"/>
        <v>4</v>
      </c>
      <c r="U10" s="70">
        <f t="shared" si="3"/>
        <v>30</v>
      </c>
      <c r="V10" s="70">
        <f t="shared" si="4"/>
        <v>1986</v>
      </c>
      <c r="W10" s="85">
        <v>1</v>
      </c>
      <c r="X10" s="86">
        <v>1</v>
      </c>
      <c r="Y10" s="70"/>
      <c r="Z10" s="85">
        <f t="shared" si="5"/>
        <v>0</v>
      </c>
      <c r="AA10" s="85">
        <f t="shared" si="6"/>
        <v>1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7">
        <f t="shared" si="7"/>
        <v>0</v>
      </c>
      <c r="AQ10" s="74">
        <f t="shared" si="11"/>
        <v>0</v>
      </c>
      <c r="AR10" s="74">
        <f t="shared" si="8"/>
        <v>1</v>
      </c>
      <c r="AS10" s="70" t="s">
        <v>106</v>
      </c>
      <c r="AT10" s="70"/>
      <c r="AU10" s="70"/>
      <c r="AV10" s="70"/>
      <c r="AW10" s="70"/>
      <c r="AX10" s="70"/>
      <c r="AY10" s="70" t="s">
        <v>1607</v>
      </c>
      <c r="AZ10" s="70"/>
      <c r="BA10" s="70"/>
      <c r="BB10" s="70"/>
      <c r="BC10" s="70"/>
      <c r="BD10" s="70"/>
      <c r="BE10" s="84">
        <v>61.88</v>
      </c>
      <c r="BF10" s="70" t="s">
        <v>80</v>
      </c>
      <c r="BG10" s="70"/>
      <c r="BH10" s="85"/>
      <c r="BI10" s="70">
        <f t="shared" si="9"/>
        <v>34</v>
      </c>
      <c r="BJ10" s="70" t="s">
        <v>873</v>
      </c>
      <c r="BK10" s="74">
        <f t="shared" si="10"/>
        <v>0</v>
      </c>
      <c r="BL10" s="70"/>
      <c r="BM10" s="70" t="s">
        <v>1613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</row>
    <row r="11" spans="1:77" x14ac:dyDescent="0.4">
      <c r="A11" s="70">
        <v>7</v>
      </c>
      <c r="B11" s="70" t="s">
        <v>699</v>
      </c>
      <c r="C11" s="70"/>
      <c r="D11" s="70" t="s">
        <v>587</v>
      </c>
      <c r="E11" s="70"/>
      <c r="F11" s="70" t="s">
        <v>874</v>
      </c>
      <c r="G11" s="70"/>
      <c r="H11" s="94">
        <v>1</v>
      </c>
      <c r="I11" s="94">
        <v>6</v>
      </c>
      <c r="J11" s="70" t="s">
        <v>699</v>
      </c>
      <c r="K11" s="70"/>
      <c r="L11" s="70"/>
      <c r="M11" s="70">
        <v>22</v>
      </c>
      <c r="N11" s="70">
        <f>VLOOKUP(M11,'償却率（定額法）'!$B$6:$C$104,2)</f>
        <v>4.5999999999999999E-2</v>
      </c>
      <c r="O11" s="83">
        <v>32963</v>
      </c>
      <c r="P11" s="84">
        <v>23.19</v>
      </c>
      <c r="Q11" s="83"/>
      <c r="R11" s="71">
        <f t="shared" si="0"/>
        <v>32963</v>
      </c>
      <c r="S11" s="70">
        <f t="shared" si="1"/>
        <v>1990</v>
      </c>
      <c r="T11" s="70">
        <f t="shared" si="2"/>
        <v>3</v>
      </c>
      <c r="U11" s="70">
        <f t="shared" si="3"/>
        <v>31</v>
      </c>
      <c r="V11" s="70">
        <f t="shared" si="4"/>
        <v>1989</v>
      </c>
      <c r="W11" s="85">
        <v>1391400</v>
      </c>
      <c r="X11" s="86">
        <v>1</v>
      </c>
      <c r="Y11" s="70"/>
      <c r="Z11" s="85">
        <f t="shared" si="5"/>
        <v>1391399</v>
      </c>
      <c r="AA11" s="85">
        <f t="shared" si="6"/>
        <v>1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7">
        <f t="shared" si="7"/>
        <v>0</v>
      </c>
      <c r="AQ11" s="74">
        <f t="shared" si="11"/>
        <v>1391399</v>
      </c>
      <c r="AR11" s="74">
        <f t="shared" si="8"/>
        <v>1</v>
      </c>
      <c r="AS11" s="70" t="s">
        <v>106</v>
      </c>
      <c r="AT11" s="70"/>
      <c r="AU11" s="70"/>
      <c r="AV11" s="70"/>
      <c r="AW11" s="70"/>
      <c r="AX11" s="70"/>
      <c r="AY11" s="70" t="s">
        <v>1607</v>
      </c>
      <c r="AZ11" s="70"/>
      <c r="BA11" s="70"/>
      <c r="BB11" s="70"/>
      <c r="BC11" s="70"/>
      <c r="BD11" s="70"/>
      <c r="BE11" s="84">
        <v>23.19</v>
      </c>
      <c r="BF11" s="70" t="s">
        <v>80</v>
      </c>
      <c r="BG11" s="70"/>
      <c r="BH11" s="85"/>
      <c r="BI11" s="70">
        <f t="shared" si="9"/>
        <v>31</v>
      </c>
      <c r="BJ11" s="70" t="s">
        <v>873</v>
      </c>
      <c r="BK11" s="74">
        <f t="shared" si="10"/>
        <v>1391399</v>
      </c>
      <c r="BL11" s="70"/>
      <c r="BM11" s="70" t="s">
        <v>1614</v>
      </c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</row>
    <row r="12" spans="1:77" x14ac:dyDescent="0.4">
      <c r="A12" s="70">
        <v>8</v>
      </c>
      <c r="B12" s="70" t="s">
        <v>700</v>
      </c>
      <c r="C12" s="70"/>
      <c r="D12" s="70" t="s">
        <v>1568</v>
      </c>
      <c r="E12" s="70"/>
      <c r="F12" s="70" t="s">
        <v>874</v>
      </c>
      <c r="G12" s="70"/>
      <c r="H12" s="94">
        <v>1</v>
      </c>
      <c r="I12" s="94">
        <v>6</v>
      </c>
      <c r="J12" s="70" t="s">
        <v>700</v>
      </c>
      <c r="K12" s="70"/>
      <c r="L12" s="70"/>
      <c r="M12" s="70">
        <v>22</v>
      </c>
      <c r="N12" s="70">
        <f>VLOOKUP(M12,'償却率（定額法）'!$B$6:$C$104,2)</f>
        <v>4.5999999999999999E-2</v>
      </c>
      <c r="O12" s="83">
        <v>32233</v>
      </c>
      <c r="P12" s="84">
        <v>23.19</v>
      </c>
      <c r="Q12" s="83"/>
      <c r="R12" s="71">
        <f t="shared" si="0"/>
        <v>32233</v>
      </c>
      <c r="S12" s="70">
        <f t="shared" si="1"/>
        <v>1988</v>
      </c>
      <c r="T12" s="70">
        <f t="shared" si="2"/>
        <v>3</v>
      </c>
      <c r="U12" s="70">
        <f t="shared" si="3"/>
        <v>31</v>
      </c>
      <c r="V12" s="70">
        <f t="shared" si="4"/>
        <v>1987</v>
      </c>
      <c r="W12" s="85">
        <v>1391400</v>
      </c>
      <c r="X12" s="86">
        <v>1</v>
      </c>
      <c r="Y12" s="70"/>
      <c r="Z12" s="85">
        <f t="shared" si="5"/>
        <v>1391399</v>
      </c>
      <c r="AA12" s="85">
        <f t="shared" si="6"/>
        <v>1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7">
        <f t="shared" si="7"/>
        <v>0</v>
      </c>
      <c r="AQ12" s="74">
        <f t="shared" si="11"/>
        <v>1391399</v>
      </c>
      <c r="AR12" s="74">
        <f t="shared" si="8"/>
        <v>1</v>
      </c>
      <c r="AS12" s="70" t="s">
        <v>106</v>
      </c>
      <c r="AT12" s="70"/>
      <c r="AU12" s="70"/>
      <c r="AV12" s="70"/>
      <c r="AW12" s="70"/>
      <c r="AX12" s="70"/>
      <c r="AY12" s="70" t="s">
        <v>1607</v>
      </c>
      <c r="AZ12" s="70"/>
      <c r="BA12" s="70"/>
      <c r="BB12" s="70"/>
      <c r="BC12" s="70"/>
      <c r="BD12" s="70"/>
      <c r="BE12" s="84">
        <v>23.19</v>
      </c>
      <c r="BF12" s="70" t="s">
        <v>80</v>
      </c>
      <c r="BG12" s="70"/>
      <c r="BH12" s="70"/>
      <c r="BI12" s="70">
        <f t="shared" si="9"/>
        <v>33</v>
      </c>
      <c r="BJ12" s="70" t="s">
        <v>873</v>
      </c>
      <c r="BK12" s="74">
        <f t="shared" si="10"/>
        <v>1391399</v>
      </c>
      <c r="BL12" s="70"/>
      <c r="BM12" s="70" t="s">
        <v>1615</v>
      </c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</row>
    <row r="13" spans="1:77" x14ac:dyDescent="0.4">
      <c r="A13" s="70">
        <v>9</v>
      </c>
      <c r="B13" s="70" t="s">
        <v>701</v>
      </c>
      <c r="C13" s="70"/>
      <c r="D13" s="70" t="s">
        <v>1569</v>
      </c>
      <c r="E13" s="70"/>
      <c r="F13" s="70" t="s">
        <v>874</v>
      </c>
      <c r="G13" s="70"/>
      <c r="H13" s="94">
        <v>1</v>
      </c>
      <c r="I13" s="94">
        <v>6</v>
      </c>
      <c r="J13" s="70" t="s">
        <v>701</v>
      </c>
      <c r="K13" s="70"/>
      <c r="L13" s="70"/>
      <c r="M13" s="70">
        <v>22</v>
      </c>
      <c r="N13" s="70">
        <f>VLOOKUP(M13,'償却率（定額法）'!$B$6:$C$104,2)</f>
        <v>4.5999999999999999E-2</v>
      </c>
      <c r="O13" s="83">
        <v>32598</v>
      </c>
      <c r="P13" s="84">
        <v>23.19</v>
      </c>
      <c r="Q13" s="83"/>
      <c r="R13" s="71">
        <f t="shared" si="0"/>
        <v>32598</v>
      </c>
      <c r="S13" s="70">
        <f t="shared" si="1"/>
        <v>1989</v>
      </c>
      <c r="T13" s="70">
        <f t="shared" si="2"/>
        <v>3</v>
      </c>
      <c r="U13" s="70">
        <f t="shared" si="3"/>
        <v>31</v>
      </c>
      <c r="V13" s="70">
        <f t="shared" si="4"/>
        <v>1988</v>
      </c>
      <c r="W13" s="85">
        <v>1391400</v>
      </c>
      <c r="X13" s="86">
        <v>1</v>
      </c>
      <c r="Y13" s="70"/>
      <c r="Z13" s="85">
        <f t="shared" si="5"/>
        <v>1391399</v>
      </c>
      <c r="AA13" s="85">
        <f t="shared" si="6"/>
        <v>1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7">
        <f t="shared" si="7"/>
        <v>0</v>
      </c>
      <c r="AQ13" s="74">
        <f t="shared" si="11"/>
        <v>1391399</v>
      </c>
      <c r="AR13" s="74">
        <f t="shared" si="8"/>
        <v>1</v>
      </c>
      <c r="AS13" s="70" t="s">
        <v>106</v>
      </c>
      <c r="AT13" s="70"/>
      <c r="AU13" s="70"/>
      <c r="AV13" s="70"/>
      <c r="AW13" s="70"/>
      <c r="AX13" s="70"/>
      <c r="AY13" s="70" t="s">
        <v>1607</v>
      </c>
      <c r="AZ13" s="70"/>
      <c r="BA13" s="70"/>
      <c r="BB13" s="70"/>
      <c r="BC13" s="70"/>
      <c r="BD13" s="70"/>
      <c r="BE13" s="84">
        <v>23.19</v>
      </c>
      <c r="BF13" s="70" t="s">
        <v>80</v>
      </c>
      <c r="BG13" s="70"/>
      <c r="BH13" s="70"/>
      <c r="BI13" s="70">
        <f t="shared" si="9"/>
        <v>32</v>
      </c>
      <c r="BJ13" s="70" t="s">
        <v>873</v>
      </c>
      <c r="BK13" s="74">
        <f t="shared" si="10"/>
        <v>1391399</v>
      </c>
      <c r="BL13" s="70"/>
      <c r="BM13" s="70" t="s">
        <v>1616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x14ac:dyDescent="0.4">
      <c r="A14" s="70">
        <v>10</v>
      </c>
      <c r="B14" s="70" t="s">
        <v>702</v>
      </c>
      <c r="C14" s="70"/>
      <c r="D14" s="70" t="s">
        <v>1570</v>
      </c>
      <c r="E14" s="70"/>
      <c r="F14" s="70" t="s">
        <v>874</v>
      </c>
      <c r="G14" s="70"/>
      <c r="H14" s="94">
        <v>1</v>
      </c>
      <c r="I14" s="94">
        <v>6</v>
      </c>
      <c r="J14" s="70" t="s">
        <v>702</v>
      </c>
      <c r="K14" s="70"/>
      <c r="L14" s="70"/>
      <c r="M14" s="70">
        <v>22</v>
      </c>
      <c r="N14" s="70">
        <f>VLOOKUP(M14,'償却率（定額法）'!$B$6:$C$104,2)</f>
        <v>4.5999999999999999E-2</v>
      </c>
      <c r="O14" s="83">
        <v>33328</v>
      </c>
      <c r="P14" s="84">
        <v>23.18</v>
      </c>
      <c r="Q14" s="83"/>
      <c r="R14" s="71">
        <f t="shared" si="0"/>
        <v>33328</v>
      </c>
      <c r="S14" s="70">
        <f t="shared" si="1"/>
        <v>1991</v>
      </c>
      <c r="T14" s="70">
        <f t="shared" si="2"/>
        <v>3</v>
      </c>
      <c r="U14" s="70">
        <f t="shared" si="3"/>
        <v>31</v>
      </c>
      <c r="V14" s="70">
        <f t="shared" si="4"/>
        <v>1990</v>
      </c>
      <c r="W14" s="85">
        <v>1390800</v>
      </c>
      <c r="X14" s="86">
        <v>1</v>
      </c>
      <c r="Y14" s="70"/>
      <c r="Z14" s="85">
        <f t="shared" si="5"/>
        <v>1390799</v>
      </c>
      <c r="AA14" s="85">
        <f t="shared" si="6"/>
        <v>1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87">
        <f t="shared" si="7"/>
        <v>0</v>
      </c>
      <c r="AQ14" s="74">
        <f t="shared" si="11"/>
        <v>1390799</v>
      </c>
      <c r="AR14" s="74">
        <f t="shared" si="8"/>
        <v>1</v>
      </c>
      <c r="AS14" s="70" t="s">
        <v>106</v>
      </c>
      <c r="AT14" s="70"/>
      <c r="AU14" s="70"/>
      <c r="AV14" s="70"/>
      <c r="AW14" s="70"/>
      <c r="AX14" s="70"/>
      <c r="AY14" s="70" t="s">
        <v>1607</v>
      </c>
      <c r="AZ14" s="70"/>
      <c r="BA14" s="70"/>
      <c r="BB14" s="70"/>
      <c r="BC14" s="70"/>
      <c r="BD14" s="70"/>
      <c r="BE14" s="84">
        <v>23.18</v>
      </c>
      <c r="BF14" s="70" t="s">
        <v>80</v>
      </c>
      <c r="BG14" s="70"/>
      <c r="BH14" s="70"/>
      <c r="BI14" s="70">
        <f t="shared" si="9"/>
        <v>30</v>
      </c>
      <c r="BJ14" s="70" t="s">
        <v>873</v>
      </c>
      <c r="BK14" s="74">
        <f t="shared" si="10"/>
        <v>1390799</v>
      </c>
      <c r="BL14" s="70"/>
      <c r="BM14" s="70" t="s">
        <v>1617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x14ac:dyDescent="0.4">
      <c r="A15" s="70">
        <v>11</v>
      </c>
      <c r="B15" s="70" t="s">
        <v>703</v>
      </c>
      <c r="C15" s="70"/>
      <c r="D15" s="70" t="s">
        <v>1571</v>
      </c>
      <c r="E15" s="70"/>
      <c r="F15" s="70" t="s">
        <v>874</v>
      </c>
      <c r="G15" s="70"/>
      <c r="H15" s="94">
        <v>1</v>
      </c>
      <c r="I15" s="94">
        <v>6</v>
      </c>
      <c r="J15" s="70" t="s">
        <v>703</v>
      </c>
      <c r="K15" s="70"/>
      <c r="L15" s="70"/>
      <c r="M15" s="70">
        <v>22</v>
      </c>
      <c r="N15" s="70">
        <f>VLOOKUP(M15,'償却率（定額法）'!$B$6:$C$104,2)</f>
        <v>4.5999999999999999E-2</v>
      </c>
      <c r="O15" s="83">
        <v>29312</v>
      </c>
      <c r="P15" s="84">
        <v>23.18</v>
      </c>
      <c r="Q15" s="83"/>
      <c r="R15" s="71">
        <f t="shared" si="0"/>
        <v>29312</v>
      </c>
      <c r="S15" s="70">
        <f t="shared" si="1"/>
        <v>1980</v>
      </c>
      <c r="T15" s="70">
        <f t="shared" si="2"/>
        <v>4</v>
      </c>
      <c r="U15" s="70">
        <f t="shared" si="3"/>
        <v>1</v>
      </c>
      <c r="V15" s="70">
        <f t="shared" si="4"/>
        <v>1980</v>
      </c>
      <c r="W15" s="85">
        <v>1390800</v>
      </c>
      <c r="X15" s="86">
        <v>1</v>
      </c>
      <c r="Y15" s="70"/>
      <c r="Z15" s="85">
        <f t="shared" si="5"/>
        <v>1390799</v>
      </c>
      <c r="AA15" s="85">
        <f t="shared" si="6"/>
        <v>1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87">
        <f t="shared" si="7"/>
        <v>0</v>
      </c>
      <c r="AQ15" s="74">
        <f t="shared" si="11"/>
        <v>1390799</v>
      </c>
      <c r="AR15" s="74">
        <f t="shared" si="8"/>
        <v>1</v>
      </c>
      <c r="AS15" s="70" t="s">
        <v>106</v>
      </c>
      <c r="AT15" s="70"/>
      <c r="AU15" s="70"/>
      <c r="AV15" s="70"/>
      <c r="AW15" s="70"/>
      <c r="AX15" s="70"/>
      <c r="AY15" s="70" t="s">
        <v>1607</v>
      </c>
      <c r="AZ15" s="70"/>
      <c r="BA15" s="70"/>
      <c r="BB15" s="70"/>
      <c r="BC15" s="70"/>
      <c r="BD15" s="70"/>
      <c r="BE15" s="84">
        <v>23.18</v>
      </c>
      <c r="BF15" s="70" t="s">
        <v>80</v>
      </c>
      <c r="BG15" s="70"/>
      <c r="BH15" s="70"/>
      <c r="BI15" s="70">
        <f t="shared" si="9"/>
        <v>40</v>
      </c>
      <c r="BJ15" s="70" t="s">
        <v>873</v>
      </c>
      <c r="BK15" s="74">
        <f t="shared" si="10"/>
        <v>1390799</v>
      </c>
      <c r="BL15" s="70"/>
      <c r="BM15" s="70" t="s">
        <v>1618</v>
      </c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x14ac:dyDescent="0.4">
      <c r="A16" s="70">
        <v>12</v>
      </c>
      <c r="B16" s="70" t="s">
        <v>704</v>
      </c>
      <c r="C16" s="70"/>
      <c r="D16" s="70" t="s">
        <v>1572</v>
      </c>
      <c r="E16" s="70"/>
      <c r="F16" s="70" t="s">
        <v>874</v>
      </c>
      <c r="G16" s="70"/>
      <c r="H16" s="94">
        <v>1</v>
      </c>
      <c r="I16" s="94">
        <v>6</v>
      </c>
      <c r="J16" s="70" t="s">
        <v>704</v>
      </c>
      <c r="K16" s="70"/>
      <c r="L16" s="70"/>
      <c r="M16" s="70">
        <v>22</v>
      </c>
      <c r="N16" s="70">
        <f>VLOOKUP(M16,'償却率（定額法）'!$B$6:$C$104,2)</f>
        <v>4.5999999999999999E-2</v>
      </c>
      <c r="O16" s="83">
        <v>34060</v>
      </c>
      <c r="P16" s="84">
        <v>23.19</v>
      </c>
      <c r="Q16" s="83"/>
      <c r="R16" s="71">
        <f t="shared" si="0"/>
        <v>34060</v>
      </c>
      <c r="S16" s="70">
        <f t="shared" si="1"/>
        <v>1993</v>
      </c>
      <c r="T16" s="70">
        <f t="shared" si="2"/>
        <v>4</v>
      </c>
      <c r="U16" s="70">
        <f t="shared" si="3"/>
        <v>1</v>
      </c>
      <c r="V16" s="70">
        <f t="shared" si="4"/>
        <v>1993</v>
      </c>
      <c r="W16" s="85">
        <v>1391400</v>
      </c>
      <c r="X16" s="86">
        <v>1</v>
      </c>
      <c r="Y16" s="70"/>
      <c r="Z16" s="85">
        <f t="shared" si="5"/>
        <v>1391399</v>
      </c>
      <c r="AA16" s="85">
        <f t="shared" si="6"/>
        <v>1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87">
        <f t="shared" si="7"/>
        <v>0</v>
      </c>
      <c r="AQ16" s="74">
        <f t="shared" si="11"/>
        <v>1391399</v>
      </c>
      <c r="AR16" s="74">
        <f t="shared" si="8"/>
        <v>1</v>
      </c>
      <c r="AS16" s="70" t="s">
        <v>106</v>
      </c>
      <c r="AT16" s="70"/>
      <c r="AU16" s="70"/>
      <c r="AV16" s="70"/>
      <c r="AW16" s="70"/>
      <c r="AX16" s="70"/>
      <c r="AY16" s="70" t="s">
        <v>1607</v>
      </c>
      <c r="AZ16" s="70"/>
      <c r="BA16" s="70"/>
      <c r="BB16" s="70"/>
      <c r="BC16" s="70"/>
      <c r="BD16" s="70"/>
      <c r="BE16" s="84">
        <v>23.19</v>
      </c>
      <c r="BF16" s="70" t="s">
        <v>80</v>
      </c>
      <c r="BG16" s="70"/>
      <c r="BH16" s="70"/>
      <c r="BI16" s="70">
        <f t="shared" si="9"/>
        <v>27</v>
      </c>
      <c r="BJ16" s="70" t="s">
        <v>873</v>
      </c>
      <c r="BK16" s="74">
        <f t="shared" si="10"/>
        <v>1391399</v>
      </c>
      <c r="BL16" s="70"/>
      <c r="BM16" s="70" t="s">
        <v>1619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</row>
    <row r="17" spans="1:77" x14ac:dyDescent="0.4">
      <c r="A17" s="70">
        <v>13</v>
      </c>
      <c r="B17" s="70" t="s">
        <v>705</v>
      </c>
      <c r="C17" s="70"/>
      <c r="D17" s="70" t="s">
        <v>1573</v>
      </c>
      <c r="E17" s="70"/>
      <c r="F17" s="70" t="s">
        <v>874</v>
      </c>
      <c r="G17" s="70"/>
      <c r="H17" s="94">
        <v>1</v>
      </c>
      <c r="I17" s="94">
        <v>6</v>
      </c>
      <c r="J17" s="70" t="s">
        <v>705</v>
      </c>
      <c r="K17" s="70"/>
      <c r="L17" s="70"/>
      <c r="M17" s="70">
        <v>22</v>
      </c>
      <c r="N17" s="70">
        <f>VLOOKUP(M17,'償却率（定額法）'!$B$6:$C$104,2)</f>
        <v>4.5999999999999999E-2</v>
      </c>
      <c r="O17" s="83">
        <v>33326</v>
      </c>
      <c r="P17" s="84">
        <v>23.18</v>
      </c>
      <c r="Q17" s="83"/>
      <c r="R17" s="71">
        <f t="shared" si="0"/>
        <v>33326</v>
      </c>
      <c r="S17" s="70">
        <f t="shared" si="1"/>
        <v>1991</v>
      </c>
      <c r="T17" s="70">
        <f t="shared" si="2"/>
        <v>3</v>
      </c>
      <c r="U17" s="70">
        <f t="shared" si="3"/>
        <v>29</v>
      </c>
      <c r="V17" s="70">
        <f t="shared" si="4"/>
        <v>1990</v>
      </c>
      <c r="W17" s="85">
        <v>1390800</v>
      </c>
      <c r="X17" s="86">
        <v>1</v>
      </c>
      <c r="Y17" s="70"/>
      <c r="Z17" s="85">
        <f t="shared" si="5"/>
        <v>1390799</v>
      </c>
      <c r="AA17" s="85">
        <f t="shared" si="6"/>
        <v>1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87">
        <f t="shared" si="7"/>
        <v>0</v>
      </c>
      <c r="AQ17" s="74">
        <f t="shared" si="11"/>
        <v>1390799</v>
      </c>
      <c r="AR17" s="74">
        <f t="shared" si="8"/>
        <v>1</v>
      </c>
      <c r="AS17" s="70" t="s">
        <v>106</v>
      </c>
      <c r="AT17" s="70"/>
      <c r="AU17" s="70"/>
      <c r="AV17" s="70"/>
      <c r="AW17" s="70"/>
      <c r="AX17" s="70"/>
      <c r="AY17" s="70" t="s">
        <v>1607</v>
      </c>
      <c r="AZ17" s="70"/>
      <c r="BA17" s="70"/>
      <c r="BB17" s="70"/>
      <c r="BC17" s="70"/>
      <c r="BD17" s="70"/>
      <c r="BE17" s="84">
        <v>23.18</v>
      </c>
      <c r="BF17" s="70" t="s">
        <v>80</v>
      </c>
      <c r="BG17" s="70"/>
      <c r="BH17" s="70"/>
      <c r="BI17" s="70">
        <f t="shared" si="9"/>
        <v>30</v>
      </c>
      <c r="BJ17" s="70" t="s">
        <v>873</v>
      </c>
      <c r="BK17" s="74">
        <f t="shared" si="10"/>
        <v>1390799</v>
      </c>
      <c r="BL17" s="70"/>
      <c r="BM17" s="70" t="s">
        <v>1620</v>
      </c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</row>
    <row r="18" spans="1:77" x14ac:dyDescent="0.4">
      <c r="A18" s="70">
        <v>14</v>
      </c>
      <c r="B18" s="70" t="s">
        <v>706</v>
      </c>
      <c r="C18" s="70"/>
      <c r="D18" s="70" t="s">
        <v>1574</v>
      </c>
      <c r="E18" s="70"/>
      <c r="F18" s="70" t="s">
        <v>874</v>
      </c>
      <c r="G18" s="70"/>
      <c r="H18" s="94">
        <v>1</v>
      </c>
      <c r="I18" s="94">
        <v>6</v>
      </c>
      <c r="J18" s="70" t="s">
        <v>706</v>
      </c>
      <c r="K18" s="70"/>
      <c r="L18" s="70"/>
      <c r="M18" s="70">
        <v>22</v>
      </c>
      <c r="N18" s="70">
        <f>VLOOKUP(M18,'償却率（定額法）'!$B$6:$C$104,2)</f>
        <v>4.5999999999999999E-2</v>
      </c>
      <c r="O18" s="83">
        <v>31777</v>
      </c>
      <c r="P18" s="84">
        <v>23.19</v>
      </c>
      <c r="Q18" s="83"/>
      <c r="R18" s="71">
        <f t="shared" si="0"/>
        <v>31777</v>
      </c>
      <c r="S18" s="70">
        <f t="shared" si="1"/>
        <v>1986</v>
      </c>
      <c r="T18" s="70">
        <f t="shared" si="2"/>
        <v>12</v>
      </c>
      <c r="U18" s="70">
        <f t="shared" si="3"/>
        <v>31</v>
      </c>
      <c r="V18" s="70">
        <f t="shared" si="4"/>
        <v>1986</v>
      </c>
      <c r="W18" s="85">
        <v>1391400</v>
      </c>
      <c r="X18" s="86">
        <v>1</v>
      </c>
      <c r="Y18" s="70"/>
      <c r="Z18" s="85">
        <f t="shared" si="5"/>
        <v>1391399</v>
      </c>
      <c r="AA18" s="85">
        <f t="shared" si="6"/>
        <v>1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87">
        <f t="shared" si="7"/>
        <v>0</v>
      </c>
      <c r="AQ18" s="74">
        <f t="shared" si="11"/>
        <v>1391399</v>
      </c>
      <c r="AR18" s="74">
        <f t="shared" si="8"/>
        <v>1</v>
      </c>
      <c r="AS18" s="70" t="s">
        <v>106</v>
      </c>
      <c r="AT18" s="70"/>
      <c r="AU18" s="70"/>
      <c r="AV18" s="70"/>
      <c r="AW18" s="70"/>
      <c r="AX18" s="70"/>
      <c r="AY18" s="70" t="s">
        <v>1607</v>
      </c>
      <c r="AZ18" s="70"/>
      <c r="BA18" s="70"/>
      <c r="BB18" s="70"/>
      <c r="BC18" s="70"/>
      <c r="BD18" s="70"/>
      <c r="BE18" s="84">
        <v>23.19</v>
      </c>
      <c r="BF18" s="70" t="s">
        <v>80</v>
      </c>
      <c r="BG18" s="70"/>
      <c r="BH18" s="70"/>
      <c r="BI18" s="70">
        <f t="shared" si="9"/>
        <v>34</v>
      </c>
      <c r="BJ18" s="70" t="s">
        <v>873</v>
      </c>
      <c r="BK18" s="74">
        <f t="shared" si="10"/>
        <v>1391399</v>
      </c>
      <c r="BL18" s="70"/>
      <c r="BM18" s="70" t="s">
        <v>1621</v>
      </c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x14ac:dyDescent="0.4">
      <c r="A19" s="70">
        <v>15</v>
      </c>
      <c r="B19" s="70" t="s">
        <v>707</v>
      </c>
      <c r="C19" s="70"/>
      <c r="D19" s="70" t="s">
        <v>1575</v>
      </c>
      <c r="E19" s="70"/>
      <c r="F19" s="70" t="s">
        <v>874</v>
      </c>
      <c r="G19" s="70"/>
      <c r="H19" s="94">
        <v>1</v>
      </c>
      <c r="I19" s="94">
        <v>6</v>
      </c>
      <c r="J19" s="70" t="s">
        <v>707</v>
      </c>
      <c r="K19" s="70"/>
      <c r="L19" s="70"/>
      <c r="M19" s="70">
        <v>22</v>
      </c>
      <c r="N19" s="70">
        <f>VLOOKUP(M19,'償却率（定額法）'!$B$6:$C$104,2)</f>
        <v>4.5999999999999999E-2</v>
      </c>
      <c r="O19" s="83">
        <v>31777</v>
      </c>
      <c r="P19" s="84">
        <v>23.19</v>
      </c>
      <c r="Q19" s="83"/>
      <c r="R19" s="71">
        <f t="shared" si="0"/>
        <v>31777</v>
      </c>
      <c r="S19" s="70">
        <f t="shared" si="1"/>
        <v>1986</v>
      </c>
      <c r="T19" s="70">
        <f t="shared" si="2"/>
        <v>12</v>
      </c>
      <c r="U19" s="70">
        <f t="shared" si="3"/>
        <v>31</v>
      </c>
      <c r="V19" s="70">
        <f t="shared" si="4"/>
        <v>1986</v>
      </c>
      <c r="W19" s="85">
        <v>1391400</v>
      </c>
      <c r="X19" s="86">
        <v>1</v>
      </c>
      <c r="Y19" s="70"/>
      <c r="Z19" s="85">
        <f t="shared" si="5"/>
        <v>1391399</v>
      </c>
      <c r="AA19" s="85">
        <f t="shared" si="6"/>
        <v>1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87">
        <f t="shared" si="7"/>
        <v>0</v>
      </c>
      <c r="AQ19" s="74">
        <f t="shared" si="11"/>
        <v>1391399</v>
      </c>
      <c r="AR19" s="74">
        <f t="shared" si="8"/>
        <v>1</v>
      </c>
      <c r="AS19" s="70" t="s">
        <v>106</v>
      </c>
      <c r="AT19" s="70"/>
      <c r="AU19" s="70"/>
      <c r="AV19" s="70"/>
      <c r="AW19" s="70"/>
      <c r="AX19" s="70"/>
      <c r="AY19" s="70" t="s">
        <v>1607</v>
      </c>
      <c r="AZ19" s="70"/>
      <c r="BA19" s="70"/>
      <c r="BB19" s="70"/>
      <c r="BC19" s="70"/>
      <c r="BD19" s="70"/>
      <c r="BE19" s="84">
        <v>23.19</v>
      </c>
      <c r="BF19" s="70" t="s">
        <v>80</v>
      </c>
      <c r="BG19" s="70"/>
      <c r="BH19" s="70"/>
      <c r="BI19" s="70">
        <f t="shared" si="9"/>
        <v>34</v>
      </c>
      <c r="BJ19" s="70" t="s">
        <v>873</v>
      </c>
      <c r="BK19" s="74">
        <f t="shared" si="10"/>
        <v>1391399</v>
      </c>
      <c r="BL19" s="70"/>
      <c r="BM19" s="70" t="s">
        <v>1622</v>
      </c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</row>
    <row r="20" spans="1:77" x14ac:dyDescent="0.4">
      <c r="A20" s="70">
        <v>16</v>
      </c>
      <c r="B20" s="70" t="s">
        <v>708</v>
      </c>
      <c r="C20" s="70"/>
      <c r="D20" s="70" t="s">
        <v>1576</v>
      </c>
      <c r="E20" s="70"/>
      <c r="F20" s="70" t="s">
        <v>874</v>
      </c>
      <c r="G20" s="70"/>
      <c r="H20" s="94">
        <v>1</v>
      </c>
      <c r="I20" s="94">
        <v>6</v>
      </c>
      <c r="J20" s="70" t="s">
        <v>708</v>
      </c>
      <c r="K20" s="70"/>
      <c r="L20" s="70"/>
      <c r="M20" s="70">
        <v>22</v>
      </c>
      <c r="N20" s="70">
        <f>VLOOKUP(M20,'償却率（定額法）'!$B$6:$C$104,2)</f>
        <v>4.5999999999999999E-2</v>
      </c>
      <c r="O20" s="83">
        <v>30436</v>
      </c>
      <c r="P20" s="84">
        <v>23.18</v>
      </c>
      <c r="Q20" s="83"/>
      <c r="R20" s="71">
        <f t="shared" si="0"/>
        <v>30436</v>
      </c>
      <c r="S20" s="70">
        <f t="shared" si="1"/>
        <v>1983</v>
      </c>
      <c r="T20" s="70">
        <f t="shared" si="2"/>
        <v>4</v>
      </c>
      <c r="U20" s="70">
        <f t="shared" si="3"/>
        <v>30</v>
      </c>
      <c r="V20" s="70">
        <f t="shared" si="4"/>
        <v>1983</v>
      </c>
      <c r="W20" s="85">
        <v>1390800</v>
      </c>
      <c r="X20" s="86">
        <v>1</v>
      </c>
      <c r="Y20" s="70"/>
      <c r="Z20" s="85">
        <f t="shared" si="5"/>
        <v>1390799</v>
      </c>
      <c r="AA20" s="85">
        <f t="shared" si="6"/>
        <v>1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87">
        <f t="shared" si="7"/>
        <v>0</v>
      </c>
      <c r="AQ20" s="74">
        <f t="shared" si="11"/>
        <v>1390799</v>
      </c>
      <c r="AR20" s="74">
        <f t="shared" si="8"/>
        <v>1</v>
      </c>
      <c r="AS20" s="70" t="s">
        <v>106</v>
      </c>
      <c r="AT20" s="70"/>
      <c r="AU20" s="70"/>
      <c r="AV20" s="70"/>
      <c r="AW20" s="70"/>
      <c r="AX20" s="70"/>
      <c r="AY20" s="70" t="s">
        <v>1607</v>
      </c>
      <c r="AZ20" s="70"/>
      <c r="BA20" s="70"/>
      <c r="BB20" s="70"/>
      <c r="BC20" s="70"/>
      <c r="BD20" s="70"/>
      <c r="BE20" s="84">
        <v>23.18</v>
      </c>
      <c r="BF20" s="70" t="s">
        <v>80</v>
      </c>
      <c r="BG20" s="70"/>
      <c r="BH20" s="70"/>
      <c r="BI20" s="70">
        <f t="shared" si="9"/>
        <v>37</v>
      </c>
      <c r="BJ20" s="70" t="s">
        <v>873</v>
      </c>
      <c r="BK20" s="74">
        <f t="shared" si="10"/>
        <v>1390799</v>
      </c>
      <c r="BL20" s="70"/>
      <c r="BM20" s="70" t="s">
        <v>1623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x14ac:dyDescent="0.4">
      <c r="A21" s="70">
        <v>17</v>
      </c>
      <c r="B21" s="70" t="s">
        <v>709</v>
      </c>
      <c r="C21" s="70"/>
      <c r="D21" s="70" t="s">
        <v>1577</v>
      </c>
      <c r="E21" s="70"/>
      <c r="F21" s="70" t="s">
        <v>874</v>
      </c>
      <c r="G21" s="70"/>
      <c r="H21" s="94">
        <v>1</v>
      </c>
      <c r="I21" s="94">
        <v>6</v>
      </c>
      <c r="J21" s="70" t="s">
        <v>709</v>
      </c>
      <c r="K21" s="70"/>
      <c r="L21" s="70"/>
      <c r="M21" s="70">
        <v>22</v>
      </c>
      <c r="N21" s="70">
        <f>VLOOKUP(M21,'償却率（定額法）'!$B$6:$C$104,2)</f>
        <v>4.5999999999999999E-2</v>
      </c>
      <c r="O21" s="83">
        <v>31868</v>
      </c>
      <c r="P21" s="84">
        <v>23.19</v>
      </c>
      <c r="Q21" s="83"/>
      <c r="R21" s="71">
        <f t="shared" si="0"/>
        <v>31868</v>
      </c>
      <c r="S21" s="70">
        <f t="shared" si="1"/>
        <v>1987</v>
      </c>
      <c r="T21" s="70">
        <f t="shared" si="2"/>
        <v>4</v>
      </c>
      <c r="U21" s="70">
        <f t="shared" si="3"/>
        <v>1</v>
      </c>
      <c r="V21" s="70">
        <f t="shared" si="4"/>
        <v>1987</v>
      </c>
      <c r="W21" s="85">
        <v>1391400</v>
      </c>
      <c r="X21" s="86">
        <v>1</v>
      </c>
      <c r="Y21" s="70"/>
      <c r="Z21" s="85">
        <f t="shared" si="5"/>
        <v>1391399</v>
      </c>
      <c r="AA21" s="85">
        <f t="shared" si="6"/>
        <v>1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87">
        <f t="shared" si="7"/>
        <v>0</v>
      </c>
      <c r="AQ21" s="74">
        <f t="shared" si="11"/>
        <v>1391399</v>
      </c>
      <c r="AR21" s="74">
        <f t="shared" si="8"/>
        <v>1</v>
      </c>
      <c r="AS21" s="70" t="s">
        <v>106</v>
      </c>
      <c r="AT21" s="70"/>
      <c r="AU21" s="70"/>
      <c r="AV21" s="70"/>
      <c r="AW21" s="70"/>
      <c r="AX21" s="70"/>
      <c r="AY21" s="70" t="s">
        <v>1607</v>
      </c>
      <c r="AZ21" s="70"/>
      <c r="BA21" s="70"/>
      <c r="BB21" s="70"/>
      <c r="BC21" s="70"/>
      <c r="BD21" s="70"/>
      <c r="BE21" s="84">
        <v>23.19</v>
      </c>
      <c r="BF21" s="70" t="s">
        <v>80</v>
      </c>
      <c r="BG21" s="70"/>
      <c r="BH21" s="70"/>
      <c r="BI21" s="70">
        <f t="shared" si="9"/>
        <v>33</v>
      </c>
      <c r="BJ21" s="70" t="s">
        <v>873</v>
      </c>
      <c r="BK21" s="74">
        <f t="shared" si="10"/>
        <v>1391399</v>
      </c>
      <c r="BL21" s="70"/>
      <c r="BM21" s="70" t="s">
        <v>1624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x14ac:dyDescent="0.4">
      <c r="A22" s="70">
        <v>18</v>
      </c>
      <c r="B22" s="70" t="s">
        <v>710</v>
      </c>
      <c r="C22" s="70"/>
      <c r="D22" s="70" t="s">
        <v>1578</v>
      </c>
      <c r="E22" s="70"/>
      <c r="F22" s="70" t="s">
        <v>874</v>
      </c>
      <c r="G22" s="70"/>
      <c r="H22" s="94">
        <v>1</v>
      </c>
      <c r="I22" s="94">
        <v>6</v>
      </c>
      <c r="J22" s="70" t="s">
        <v>710</v>
      </c>
      <c r="K22" s="70"/>
      <c r="L22" s="70"/>
      <c r="M22" s="70">
        <v>22</v>
      </c>
      <c r="N22" s="70">
        <f>VLOOKUP(M22,'償却率（定額法）'!$B$6:$C$104,2)</f>
        <v>4.5999999999999999E-2</v>
      </c>
      <c r="O22" s="83">
        <v>41702</v>
      </c>
      <c r="P22" s="84">
        <v>52.98</v>
      </c>
      <c r="Q22" s="83"/>
      <c r="R22" s="71">
        <f t="shared" si="0"/>
        <v>41702</v>
      </c>
      <c r="S22" s="70">
        <f t="shared" si="1"/>
        <v>2014</v>
      </c>
      <c r="T22" s="70">
        <f t="shared" si="2"/>
        <v>3</v>
      </c>
      <c r="U22" s="70">
        <f t="shared" si="3"/>
        <v>4</v>
      </c>
      <c r="V22" s="70">
        <f t="shared" si="4"/>
        <v>2013</v>
      </c>
      <c r="W22" s="85">
        <v>7803127</v>
      </c>
      <c r="X22" s="86">
        <v>1</v>
      </c>
      <c r="Y22" s="70"/>
      <c r="Z22" s="85">
        <v>2153658</v>
      </c>
      <c r="AA22" s="85">
        <f t="shared" si="6"/>
        <v>5649469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87">
        <f t="shared" si="7"/>
        <v>358944</v>
      </c>
      <c r="AQ22" s="74">
        <f t="shared" si="11"/>
        <v>2512602</v>
      </c>
      <c r="AR22" s="74">
        <f t="shared" si="8"/>
        <v>5290525</v>
      </c>
      <c r="AS22" s="70" t="s">
        <v>106</v>
      </c>
      <c r="AT22" s="70"/>
      <c r="AU22" s="70"/>
      <c r="AV22" s="70"/>
      <c r="AW22" s="70"/>
      <c r="AX22" s="70"/>
      <c r="AY22" s="70" t="s">
        <v>1607</v>
      </c>
      <c r="AZ22" s="70"/>
      <c r="BA22" s="70"/>
      <c r="BB22" s="70"/>
      <c r="BC22" s="70"/>
      <c r="BD22" s="70"/>
      <c r="BE22" s="84">
        <v>52.98</v>
      </c>
      <c r="BF22" s="70" t="s">
        <v>80</v>
      </c>
      <c r="BG22" s="70"/>
      <c r="BH22" s="70"/>
      <c r="BI22" s="70">
        <f t="shared" si="9"/>
        <v>7</v>
      </c>
      <c r="BJ22" s="70" t="s">
        <v>873</v>
      </c>
      <c r="BK22" s="74">
        <f t="shared" si="10"/>
        <v>2512602</v>
      </c>
      <c r="BL22" s="70"/>
      <c r="BM22" s="70" t="s">
        <v>1625</v>
      </c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</row>
    <row r="23" spans="1:77" x14ac:dyDescent="0.4">
      <c r="A23" s="70">
        <v>19</v>
      </c>
      <c r="B23" s="70" t="s">
        <v>711</v>
      </c>
      <c r="C23" s="70"/>
      <c r="D23" s="70" t="s">
        <v>170</v>
      </c>
      <c r="E23" s="70"/>
      <c r="F23" s="70" t="s">
        <v>140</v>
      </c>
      <c r="G23" s="70"/>
      <c r="H23" s="94">
        <v>1</v>
      </c>
      <c r="I23" s="94">
        <v>2</v>
      </c>
      <c r="J23" s="70" t="s">
        <v>711</v>
      </c>
      <c r="K23" s="70"/>
      <c r="L23" s="70"/>
      <c r="M23" s="70">
        <v>47</v>
      </c>
      <c r="N23" s="70">
        <f>VLOOKUP(M23,'償却率（定額法）'!$B$6:$C$104,2)</f>
        <v>2.1999999999999999E-2</v>
      </c>
      <c r="O23" s="83">
        <v>35309</v>
      </c>
      <c r="P23" s="84">
        <v>3581</v>
      </c>
      <c r="Q23" s="83"/>
      <c r="R23" s="71">
        <f t="shared" si="0"/>
        <v>35309</v>
      </c>
      <c r="S23" s="70">
        <f t="shared" si="1"/>
        <v>1996</v>
      </c>
      <c r="T23" s="70">
        <f t="shared" si="2"/>
        <v>9</v>
      </c>
      <c r="U23" s="70">
        <f t="shared" si="3"/>
        <v>1</v>
      </c>
      <c r="V23" s="70">
        <f t="shared" si="4"/>
        <v>1996</v>
      </c>
      <c r="W23" s="85">
        <v>914076000</v>
      </c>
      <c r="X23" s="86">
        <v>1</v>
      </c>
      <c r="Y23" s="70"/>
      <c r="Z23" s="85">
        <f t="shared" si="5"/>
        <v>462522456</v>
      </c>
      <c r="AA23" s="85">
        <f t="shared" si="6"/>
        <v>451553544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87">
        <f t="shared" si="7"/>
        <v>20109672</v>
      </c>
      <c r="AQ23" s="74">
        <f t="shared" si="11"/>
        <v>482632128</v>
      </c>
      <c r="AR23" s="74">
        <f t="shared" si="8"/>
        <v>431443872</v>
      </c>
      <c r="AS23" s="70" t="s">
        <v>106</v>
      </c>
      <c r="AT23" s="70"/>
      <c r="AU23" s="70"/>
      <c r="AV23" s="70"/>
      <c r="AW23" s="70"/>
      <c r="AX23" s="70"/>
      <c r="AY23" s="70" t="s">
        <v>1607</v>
      </c>
      <c r="AZ23" s="70"/>
      <c r="BA23" s="70"/>
      <c r="BB23" s="70"/>
      <c r="BC23" s="70"/>
      <c r="BD23" s="70"/>
      <c r="BE23" s="84">
        <v>3581</v>
      </c>
      <c r="BF23" s="70" t="s">
        <v>80</v>
      </c>
      <c r="BG23" s="70"/>
      <c r="BH23" s="70"/>
      <c r="BI23" s="70">
        <f t="shared" si="9"/>
        <v>24</v>
      </c>
      <c r="BJ23" s="70" t="s">
        <v>873</v>
      </c>
      <c r="BK23" s="74">
        <f t="shared" si="10"/>
        <v>482632128</v>
      </c>
      <c r="BL23" s="70"/>
      <c r="BM23" s="70" t="s">
        <v>1626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x14ac:dyDescent="0.4">
      <c r="A24" s="70">
        <v>20</v>
      </c>
      <c r="B24" s="70" t="s">
        <v>712</v>
      </c>
      <c r="C24" s="70"/>
      <c r="D24" s="70" t="s">
        <v>1579</v>
      </c>
      <c r="E24" s="70"/>
      <c r="F24" s="70" t="s">
        <v>140</v>
      </c>
      <c r="G24" s="70"/>
      <c r="H24" s="94">
        <v>1</v>
      </c>
      <c r="I24" s="94">
        <v>2</v>
      </c>
      <c r="J24" s="70" t="s">
        <v>712</v>
      </c>
      <c r="K24" s="70"/>
      <c r="L24" s="70"/>
      <c r="M24" s="70">
        <v>22</v>
      </c>
      <c r="N24" s="70">
        <f>VLOOKUP(M24,'償却率（定額法）'!$B$6:$C$104,2)</f>
        <v>4.5999999999999999E-2</v>
      </c>
      <c r="O24" s="83">
        <v>26846</v>
      </c>
      <c r="P24" s="84">
        <v>68</v>
      </c>
      <c r="Q24" s="83"/>
      <c r="R24" s="71">
        <f t="shared" si="0"/>
        <v>26846</v>
      </c>
      <c r="S24" s="70">
        <f t="shared" si="1"/>
        <v>1973</v>
      </c>
      <c r="T24" s="70">
        <f t="shared" si="2"/>
        <v>7</v>
      </c>
      <c r="U24" s="70">
        <f t="shared" si="3"/>
        <v>1</v>
      </c>
      <c r="V24" s="70">
        <f t="shared" si="4"/>
        <v>1973</v>
      </c>
      <c r="W24" s="85">
        <v>6460000</v>
      </c>
      <c r="X24" s="86">
        <v>1</v>
      </c>
      <c r="Y24" s="70"/>
      <c r="Z24" s="85">
        <f t="shared" si="5"/>
        <v>6459999</v>
      </c>
      <c r="AA24" s="85">
        <f t="shared" si="6"/>
        <v>1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87">
        <f t="shared" si="7"/>
        <v>0</v>
      </c>
      <c r="AQ24" s="74">
        <f t="shared" si="11"/>
        <v>6459999</v>
      </c>
      <c r="AR24" s="74">
        <f t="shared" si="8"/>
        <v>1</v>
      </c>
      <c r="AS24" s="70" t="s">
        <v>106</v>
      </c>
      <c r="AT24" s="70"/>
      <c r="AU24" s="70"/>
      <c r="AV24" s="70"/>
      <c r="AW24" s="70"/>
      <c r="AX24" s="70"/>
      <c r="AY24" s="70" t="s">
        <v>1607</v>
      </c>
      <c r="AZ24" s="70"/>
      <c r="BA24" s="70"/>
      <c r="BB24" s="70"/>
      <c r="BC24" s="70"/>
      <c r="BD24" s="70"/>
      <c r="BE24" s="84">
        <v>68</v>
      </c>
      <c r="BF24" s="70" t="s">
        <v>80</v>
      </c>
      <c r="BG24" s="70"/>
      <c r="BH24" s="70"/>
      <c r="BI24" s="70">
        <f t="shared" si="9"/>
        <v>47</v>
      </c>
      <c r="BJ24" s="70" t="s">
        <v>873</v>
      </c>
      <c r="BK24" s="74">
        <f t="shared" si="10"/>
        <v>6459999</v>
      </c>
      <c r="BL24" s="70"/>
      <c r="BM24" s="70" t="s">
        <v>1627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</row>
    <row r="25" spans="1:77" x14ac:dyDescent="0.4">
      <c r="A25" s="70">
        <v>21</v>
      </c>
      <c r="B25" s="70" t="s">
        <v>713</v>
      </c>
      <c r="C25" s="70"/>
      <c r="D25" s="70" t="s">
        <v>170</v>
      </c>
      <c r="E25" s="70"/>
      <c r="F25" s="70" t="s">
        <v>140</v>
      </c>
      <c r="G25" s="70"/>
      <c r="H25" s="94">
        <v>1</v>
      </c>
      <c r="I25" s="94">
        <v>2</v>
      </c>
      <c r="J25" s="70" t="s">
        <v>713</v>
      </c>
      <c r="K25" s="70"/>
      <c r="L25" s="70"/>
      <c r="M25" s="70">
        <v>47</v>
      </c>
      <c r="N25" s="70">
        <f>VLOOKUP(M25,'償却率（定額法）'!$B$6:$C$104,2)</f>
        <v>2.1999999999999999E-2</v>
      </c>
      <c r="O25" s="83">
        <v>35431</v>
      </c>
      <c r="P25" s="84">
        <v>1048</v>
      </c>
      <c r="Q25" s="83"/>
      <c r="R25" s="71">
        <f t="shared" si="0"/>
        <v>35431</v>
      </c>
      <c r="S25" s="70">
        <f t="shared" si="1"/>
        <v>1997</v>
      </c>
      <c r="T25" s="70">
        <f t="shared" si="2"/>
        <v>1</v>
      </c>
      <c r="U25" s="70">
        <f t="shared" si="3"/>
        <v>1</v>
      </c>
      <c r="V25" s="70">
        <f t="shared" si="4"/>
        <v>1996</v>
      </c>
      <c r="W25" s="85">
        <v>262575000</v>
      </c>
      <c r="X25" s="86">
        <v>1</v>
      </c>
      <c r="Y25" s="70"/>
      <c r="Z25" s="85">
        <f t="shared" si="5"/>
        <v>132862950</v>
      </c>
      <c r="AA25" s="85">
        <f t="shared" si="6"/>
        <v>129712050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87">
        <f t="shared" si="7"/>
        <v>5776650</v>
      </c>
      <c r="AQ25" s="74">
        <f t="shared" si="11"/>
        <v>138639600</v>
      </c>
      <c r="AR25" s="74">
        <f t="shared" si="8"/>
        <v>123935400</v>
      </c>
      <c r="AS25" s="70" t="s">
        <v>106</v>
      </c>
      <c r="AT25" s="70"/>
      <c r="AU25" s="70"/>
      <c r="AV25" s="70"/>
      <c r="AW25" s="70"/>
      <c r="AX25" s="70"/>
      <c r="AY25" s="70" t="s">
        <v>1607</v>
      </c>
      <c r="AZ25" s="70"/>
      <c r="BA25" s="70"/>
      <c r="BB25" s="70"/>
      <c r="BC25" s="70"/>
      <c r="BD25" s="70"/>
      <c r="BE25" s="84">
        <v>1048</v>
      </c>
      <c r="BF25" s="70" t="s">
        <v>80</v>
      </c>
      <c r="BG25" s="70"/>
      <c r="BH25" s="70"/>
      <c r="BI25" s="70">
        <f t="shared" si="9"/>
        <v>24</v>
      </c>
      <c r="BJ25" s="70" t="s">
        <v>873</v>
      </c>
      <c r="BK25" s="74">
        <f t="shared" si="10"/>
        <v>138639600</v>
      </c>
      <c r="BL25" s="70"/>
      <c r="BM25" s="70" t="s">
        <v>1628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x14ac:dyDescent="0.4">
      <c r="A26" s="70">
        <v>22</v>
      </c>
      <c r="B26" s="70" t="s">
        <v>714</v>
      </c>
      <c r="C26" s="70"/>
      <c r="D26" s="70" t="s">
        <v>1580</v>
      </c>
      <c r="E26" s="70"/>
      <c r="F26" s="70" t="s">
        <v>140</v>
      </c>
      <c r="G26" s="70"/>
      <c r="H26" s="94">
        <v>1</v>
      </c>
      <c r="I26" s="94">
        <v>2</v>
      </c>
      <c r="J26" s="70" t="s">
        <v>714</v>
      </c>
      <c r="K26" s="70"/>
      <c r="L26" s="70"/>
      <c r="M26" s="70">
        <v>31</v>
      </c>
      <c r="N26" s="70">
        <f>VLOOKUP(M26,'償却率（定額法）'!$B$6:$C$104,2)</f>
        <v>3.3000000000000002E-2</v>
      </c>
      <c r="O26" s="83">
        <v>35461</v>
      </c>
      <c r="P26" s="84">
        <v>50</v>
      </c>
      <c r="Q26" s="83"/>
      <c r="R26" s="71">
        <f t="shared" si="0"/>
        <v>35461</v>
      </c>
      <c r="S26" s="70">
        <f t="shared" si="1"/>
        <v>1997</v>
      </c>
      <c r="T26" s="70">
        <f t="shared" si="2"/>
        <v>1</v>
      </c>
      <c r="U26" s="70">
        <f t="shared" si="3"/>
        <v>31</v>
      </c>
      <c r="V26" s="70">
        <f t="shared" si="4"/>
        <v>1996</v>
      </c>
      <c r="W26" s="85">
        <v>3300000</v>
      </c>
      <c r="X26" s="86">
        <v>1</v>
      </c>
      <c r="Y26" s="70"/>
      <c r="Z26" s="85">
        <f t="shared" si="5"/>
        <v>2504700</v>
      </c>
      <c r="AA26" s="85">
        <f t="shared" si="6"/>
        <v>795300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87">
        <f t="shared" si="7"/>
        <v>108900</v>
      </c>
      <c r="AQ26" s="74">
        <f t="shared" si="11"/>
        <v>2613600</v>
      </c>
      <c r="AR26" s="74">
        <f t="shared" si="8"/>
        <v>686400</v>
      </c>
      <c r="AS26" s="70" t="s">
        <v>106</v>
      </c>
      <c r="AT26" s="70"/>
      <c r="AU26" s="70"/>
      <c r="AV26" s="70"/>
      <c r="AW26" s="70"/>
      <c r="AX26" s="70"/>
      <c r="AY26" s="70" t="s">
        <v>1607</v>
      </c>
      <c r="AZ26" s="70"/>
      <c r="BA26" s="70"/>
      <c r="BB26" s="70"/>
      <c r="BC26" s="70"/>
      <c r="BD26" s="70"/>
      <c r="BE26" s="84">
        <v>50</v>
      </c>
      <c r="BF26" s="70" t="s">
        <v>80</v>
      </c>
      <c r="BG26" s="70"/>
      <c r="BH26" s="70"/>
      <c r="BI26" s="70">
        <f t="shared" si="9"/>
        <v>24</v>
      </c>
      <c r="BJ26" s="70" t="s">
        <v>873</v>
      </c>
      <c r="BK26" s="74">
        <f t="shared" si="10"/>
        <v>2613600</v>
      </c>
      <c r="BL26" s="70"/>
      <c r="BM26" s="70" t="s">
        <v>1629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  <row r="27" spans="1:77" x14ac:dyDescent="0.4">
      <c r="A27" s="70">
        <v>23</v>
      </c>
      <c r="B27" s="70" t="s">
        <v>714</v>
      </c>
      <c r="C27" s="70"/>
      <c r="D27" s="70" t="s">
        <v>1580</v>
      </c>
      <c r="E27" s="70"/>
      <c r="F27" s="70" t="s">
        <v>140</v>
      </c>
      <c r="G27" s="70"/>
      <c r="H27" s="94">
        <v>1</v>
      </c>
      <c r="I27" s="94">
        <v>2</v>
      </c>
      <c r="J27" s="70" t="s">
        <v>714</v>
      </c>
      <c r="K27" s="70"/>
      <c r="L27" s="70"/>
      <c r="M27" s="70">
        <v>15</v>
      </c>
      <c r="N27" s="70">
        <f>VLOOKUP(M27,'償却率（定額法）'!$B$6:$C$104,2)</f>
        <v>6.7000000000000004E-2</v>
      </c>
      <c r="O27" s="83">
        <v>35520</v>
      </c>
      <c r="P27" s="84">
        <v>11</v>
      </c>
      <c r="Q27" s="83"/>
      <c r="R27" s="71">
        <f t="shared" si="0"/>
        <v>35520</v>
      </c>
      <c r="S27" s="70">
        <f t="shared" si="1"/>
        <v>1997</v>
      </c>
      <c r="T27" s="70">
        <f t="shared" si="2"/>
        <v>3</v>
      </c>
      <c r="U27" s="70">
        <f t="shared" si="3"/>
        <v>31</v>
      </c>
      <c r="V27" s="70">
        <f t="shared" si="4"/>
        <v>1996</v>
      </c>
      <c r="W27" s="85">
        <v>660000</v>
      </c>
      <c r="X27" s="86">
        <v>1</v>
      </c>
      <c r="Y27" s="70"/>
      <c r="Z27" s="85">
        <f t="shared" si="5"/>
        <v>659999</v>
      </c>
      <c r="AA27" s="85">
        <f t="shared" si="6"/>
        <v>1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87">
        <f t="shared" si="7"/>
        <v>0</v>
      </c>
      <c r="AQ27" s="74">
        <f t="shared" si="11"/>
        <v>659999</v>
      </c>
      <c r="AR27" s="74">
        <f t="shared" si="8"/>
        <v>1</v>
      </c>
      <c r="AS27" s="70" t="s">
        <v>106</v>
      </c>
      <c r="AT27" s="70"/>
      <c r="AU27" s="70"/>
      <c r="AV27" s="70"/>
      <c r="AW27" s="70"/>
      <c r="AX27" s="70"/>
      <c r="AY27" s="70" t="s">
        <v>1607</v>
      </c>
      <c r="AZ27" s="70"/>
      <c r="BA27" s="70"/>
      <c r="BB27" s="70"/>
      <c r="BC27" s="70"/>
      <c r="BD27" s="70"/>
      <c r="BE27" s="84">
        <v>11</v>
      </c>
      <c r="BF27" s="70" t="s">
        <v>80</v>
      </c>
      <c r="BG27" s="70"/>
      <c r="BH27" s="70"/>
      <c r="BI27" s="70">
        <f t="shared" si="9"/>
        <v>24</v>
      </c>
      <c r="BJ27" s="70" t="s">
        <v>873</v>
      </c>
      <c r="BK27" s="74">
        <f t="shared" si="10"/>
        <v>659999</v>
      </c>
      <c r="BL27" s="70"/>
      <c r="BM27" s="70" t="s">
        <v>1630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</row>
    <row r="28" spans="1:77" x14ac:dyDescent="0.4">
      <c r="A28" s="70">
        <v>24</v>
      </c>
      <c r="B28" s="70" t="s">
        <v>715</v>
      </c>
      <c r="C28" s="70"/>
      <c r="D28" s="70" t="s">
        <v>1580</v>
      </c>
      <c r="E28" s="70"/>
      <c r="F28" s="70" t="s">
        <v>140</v>
      </c>
      <c r="G28" s="70"/>
      <c r="H28" s="94">
        <v>1</v>
      </c>
      <c r="I28" s="94">
        <v>2</v>
      </c>
      <c r="J28" s="70" t="s">
        <v>715</v>
      </c>
      <c r="K28" s="70"/>
      <c r="L28" s="70"/>
      <c r="M28" s="70">
        <v>34</v>
      </c>
      <c r="N28" s="70">
        <f>VLOOKUP(M28,'償却率（定額法）'!$B$6:$C$104,2)</f>
        <v>0.03</v>
      </c>
      <c r="O28" s="83">
        <v>35461</v>
      </c>
      <c r="P28" s="84">
        <v>19</v>
      </c>
      <c r="Q28" s="83"/>
      <c r="R28" s="71">
        <f t="shared" si="0"/>
        <v>35461</v>
      </c>
      <c r="S28" s="70">
        <f t="shared" si="1"/>
        <v>1997</v>
      </c>
      <c r="T28" s="70">
        <f t="shared" si="2"/>
        <v>1</v>
      </c>
      <c r="U28" s="70">
        <f t="shared" si="3"/>
        <v>31</v>
      </c>
      <c r="V28" s="70">
        <f t="shared" si="4"/>
        <v>1996</v>
      </c>
      <c r="W28" s="85">
        <v>1938000</v>
      </c>
      <c r="X28" s="86">
        <v>1</v>
      </c>
      <c r="Y28" s="70"/>
      <c r="Z28" s="85">
        <f t="shared" si="5"/>
        <v>1337220</v>
      </c>
      <c r="AA28" s="85">
        <f t="shared" si="6"/>
        <v>600780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87">
        <f t="shared" si="7"/>
        <v>58140</v>
      </c>
      <c r="AQ28" s="74">
        <f t="shared" si="11"/>
        <v>1395360</v>
      </c>
      <c r="AR28" s="74">
        <f t="shared" si="8"/>
        <v>542640</v>
      </c>
      <c r="AS28" s="70" t="s">
        <v>106</v>
      </c>
      <c r="AT28" s="70"/>
      <c r="AU28" s="70"/>
      <c r="AV28" s="70"/>
      <c r="AW28" s="70"/>
      <c r="AX28" s="70"/>
      <c r="AY28" s="70" t="s">
        <v>1607</v>
      </c>
      <c r="AZ28" s="70"/>
      <c r="BA28" s="70"/>
      <c r="BB28" s="70"/>
      <c r="BC28" s="70"/>
      <c r="BD28" s="70"/>
      <c r="BE28" s="84">
        <v>19</v>
      </c>
      <c r="BF28" s="70" t="s">
        <v>80</v>
      </c>
      <c r="BG28" s="70"/>
      <c r="BH28" s="70"/>
      <c r="BI28" s="70">
        <f t="shared" si="9"/>
        <v>24</v>
      </c>
      <c r="BJ28" s="70" t="s">
        <v>873</v>
      </c>
      <c r="BK28" s="74">
        <f t="shared" si="10"/>
        <v>1395360</v>
      </c>
      <c r="BL28" s="70"/>
      <c r="BM28" s="70" t="s">
        <v>1631</v>
      </c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</row>
    <row r="29" spans="1:77" x14ac:dyDescent="0.4">
      <c r="A29" s="70">
        <v>26</v>
      </c>
      <c r="B29" s="70" t="s">
        <v>716</v>
      </c>
      <c r="C29" s="70"/>
      <c r="D29" s="70" t="s">
        <v>240</v>
      </c>
      <c r="E29" s="70"/>
      <c r="F29" s="70" t="s">
        <v>140</v>
      </c>
      <c r="G29" s="70"/>
      <c r="H29" s="94">
        <v>1</v>
      </c>
      <c r="I29" s="94">
        <v>2</v>
      </c>
      <c r="J29" s="70" t="s">
        <v>716</v>
      </c>
      <c r="K29" s="70"/>
      <c r="L29" s="70"/>
      <c r="M29" s="70">
        <v>47</v>
      </c>
      <c r="N29" s="70">
        <f>VLOOKUP(M29,'償却率（定額法）'!$B$6:$C$104,2)</f>
        <v>2.1999999999999999E-2</v>
      </c>
      <c r="O29" s="83">
        <v>31837</v>
      </c>
      <c r="P29" s="84">
        <v>1897</v>
      </c>
      <c r="Q29" s="83"/>
      <c r="R29" s="71">
        <f t="shared" si="0"/>
        <v>31837</v>
      </c>
      <c r="S29" s="70">
        <f t="shared" si="1"/>
        <v>1987</v>
      </c>
      <c r="T29" s="70">
        <f t="shared" si="2"/>
        <v>3</v>
      </c>
      <c r="U29" s="70">
        <f t="shared" si="3"/>
        <v>1</v>
      </c>
      <c r="V29" s="70">
        <f t="shared" si="4"/>
        <v>1986</v>
      </c>
      <c r="W29" s="85">
        <v>376981000</v>
      </c>
      <c r="X29" s="86">
        <v>1</v>
      </c>
      <c r="Y29" s="70"/>
      <c r="Z29" s="85">
        <f t="shared" si="5"/>
        <v>273688206</v>
      </c>
      <c r="AA29" s="85">
        <f t="shared" si="6"/>
        <v>103292794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87">
        <f t="shared" si="7"/>
        <v>8293582</v>
      </c>
      <c r="AQ29" s="74">
        <f t="shared" si="11"/>
        <v>281981788</v>
      </c>
      <c r="AR29" s="74">
        <f t="shared" si="8"/>
        <v>94999212</v>
      </c>
      <c r="AS29" s="70" t="s">
        <v>106</v>
      </c>
      <c r="AT29" s="70"/>
      <c r="AU29" s="70"/>
      <c r="AV29" s="70"/>
      <c r="AW29" s="70"/>
      <c r="AX29" s="70"/>
      <c r="AY29" s="70" t="s">
        <v>1607</v>
      </c>
      <c r="AZ29" s="70"/>
      <c r="BA29" s="70"/>
      <c r="BB29" s="70"/>
      <c r="BC29" s="70"/>
      <c r="BD29" s="70"/>
      <c r="BE29" s="84">
        <v>1897</v>
      </c>
      <c r="BF29" s="70" t="s">
        <v>80</v>
      </c>
      <c r="BG29" s="70"/>
      <c r="BH29" s="70"/>
      <c r="BI29" s="70">
        <f t="shared" si="9"/>
        <v>34</v>
      </c>
      <c r="BJ29" s="70" t="s">
        <v>873</v>
      </c>
      <c r="BK29" s="74">
        <f t="shared" si="10"/>
        <v>281981788</v>
      </c>
      <c r="BL29" s="70"/>
      <c r="BM29" s="70" t="s">
        <v>1632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</row>
    <row r="30" spans="1:77" x14ac:dyDescent="0.4">
      <c r="A30" s="70">
        <v>27</v>
      </c>
      <c r="B30" s="70" t="s">
        <v>717</v>
      </c>
      <c r="C30" s="70"/>
      <c r="D30" s="70" t="s">
        <v>1581</v>
      </c>
      <c r="E30" s="70"/>
      <c r="F30" s="70" t="s">
        <v>140</v>
      </c>
      <c r="G30" s="70"/>
      <c r="H30" s="94">
        <v>1</v>
      </c>
      <c r="I30" s="94">
        <v>2</v>
      </c>
      <c r="J30" s="70" t="s">
        <v>717</v>
      </c>
      <c r="K30" s="70"/>
      <c r="L30" s="70"/>
      <c r="M30" s="70">
        <v>31</v>
      </c>
      <c r="N30" s="70">
        <f>VLOOKUP(M30,'償却率（定額法）'!$B$6:$C$104,2)</f>
        <v>3.3000000000000002E-2</v>
      </c>
      <c r="O30" s="83">
        <v>25750</v>
      </c>
      <c r="P30" s="84">
        <v>29</v>
      </c>
      <c r="Q30" s="83"/>
      <c r="R30" s="71">
        <f t="shared" si="0"/>
        <v>25750</v>
      </c>
      <c r="S30" s="70">
        <f t="shared" si="1"/>
        <v>1970</v>
      </c>
      <c r="T30" s="70">
        <f t="shared" si="2"/>
        <v>7</v>
      </c>
      <c r="U30" s="70">
        <f t="shared" si="3"/>
        <v>1</v>
      </c>
      <c r="V30" s="70">
        <f t="shared" si="4"/>
        <v>1970</v>
      </c>
      <c r="W30" s="85">
        <v>2755000</v>
      </c>
      <c r="X30" s="86">
        <v>1</v>
      </c>
      <c r="Y30" s="70"/>
      <c r="Z30" s="85">
        <f t="shared" si="5"/>
        <v>2754999</v>
      </c>
      <c r="AA30" s="85">
        <f t="shared" si="6"/>
        <v>1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87">
        <f t="shared" si="7"/>
        <v>0</v>
      </c>
      <c r="AQ30" s="74">
        <f t="shared" si="11"/>
        <v>2754999</v>
      </c>
      <c r="AR30" s="74">
        <f t="shared" si="8"/>
        <v>1</v>
      </c>
      <c r="AS30" s="70" t="s">
        <v>106</v>
      </c>
      <c r="AT30" s="70"/>
      <c r="AU30" s="70"/>
      <c r="AV30" s="70"/>
      <c r="AW30" s="70"/>
      <c r="AX30" s="70"/>
      <c r="AY30" s="70" t="s">
        <v>1607</v>
      </c>
      <c r="AZ30" s="70"/>
      <c r="BA30" s="70"/>
      <c r="BB30" s="70"/>
      <c r="BC30" s="70"/>
      <c r="BD30" s="70"/>
      <c r="BE30" s="84">
        <v>29</v>
      </c>
      <c r="BF30" s="70" t="s">
        <v>80</v>
      </c>
      <c r="BG30" s="70"/>
      <c r="BH30" s="70"/>
      <c r="BI30" s="70">
        <f t="shared" si="9"/>
        <v>50</v>
      </c>
      <c r="BJ30" s="70" t="s">
        <v>873</v>
      </c>
      <c r="BK30" s="74">
        <f t="shared" si="10"/>
        <v>2754999</v>
      </c>
      <c r="BL30" s="70"/>
      <c r="BM30" s="70" t="s">
        <v>1633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</row>
    <row r="31" spans="1:77" x14ac:dyDescent="0.4">
      <c r="A31" s="70">
        <v>28</v>
      </c>
      <c r="B31" s="70" t="s">
        <v>718</v>
      </c>
      <c r="C31" s="70"/>
      <c r="D31" s="70" t="s">
        <v>240</v>
      </c>
      <c r="E31" s="70"/>
      <c r="F31" s="70" t="s">
        <v>140</v>
      </c>
      <c r="G31" s="70"/>
      <c r="H31" s="94">
        <v>1</v>
      </c>
      <c r="I31" s="94">
        <v>2</v>
      </c>
      <c r="J31" s="70" t="s">
        <v>718</v>
      </c>
      <c r="K31" s="70"/>
      <c r="L31" s="70"/>
      <c r="M31" s="70">
        <v>31</v>
      </c>
      <c r="N31" s="70">
        <f>VLOOKUP(M31,'償却率（定額法）'!$B$6:$C$104,2)</f>
        <v>3.3000000000000002E-2</v>
      </c>
      <c r="O31" s="83">
        <v>31867</v>
      </c>
      <c r="P31" s="84">
        <v>33</v>
      </c>
      <c r="Q31" s="83"/>
      <c r="R31" s="71">
        <f t="shared" si="0"/>
        <v>31867</v>
      </c>
      <c r="S31" s="70">
        <f t="shared" si="1"/>
        <v>1987</v>
      </c>
      <c r="T31" s="70">
        <f t="shared" si="2"/>
        <v>3</v>
      </c>
      <c r="U31" s="70">
        <f t="shared" si="3"/>
        <v>31</v>
      </c>
      <c r="V31" s="70">
        <f t="shared" si="4"/>
        <v>1986</v>
      </c>
      <c r="W31" s="85">
        <v>4930000</v>
      </c>
      <c r="X31" s="86">
        <v>1</v>
      </c>
      <c r="Y31" s="70"/>
      <c r="Z31" s="85">
        <f t="shared" si="5"/>
        <v>4929999</v>
      </c>
      <c r="AA31" s="85">
        <f t="shared" si="6"/>
        <v>1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87">
        <f t="shared" si="7"/>
        <v>0</v>
      </c>
      <c r="AQ31" s="74">
        <f t="shared" si="11"/>
        <v>4929999</v>
      </c>
      <c r="AR31" s="74">
        <f t="shared" si="8"/>
        <v>1</v>
      </c>
      <c r="AS31" s="70" t="s">
        <v>106</v>
      </c>
      <c r="AT31" s="70"/>
      <c r="AU31" s="70"/>
      <c r="AV31" s="70"/>
      <c r="AW31" s="70"/>
      <c r="AX31" s="70"/>
      <c r="AY31" s="70" t="s">
        <v>1607</v>
      </c>
      <c r="AZ31" s="70"/>
      <c r="BA31" s="70"/>
      <c r="BB31" s="70"/>
      <c r="BC31" s="70"/>
      <c r="BD31" s="70"/>
      <c r="BE31" s="84">
        <v>33</v>
      </c>
      <c r="BF31" s="70" t="s">
        <v>80</v>
      </c>
      <c r="BG31" s="70"/>
      <c r="BH31" s="70"/>
      <c r="BI31" s="70">
        <f t="shared" si="9"/>
        <v>34</v>
      </c>
      <c r="BJ31" s="70" t="s">
        <v>873</v>
      </c>
      <c r="BK31" s="74">
        <f t="shared" si="10"/>
        <v>4929999</v>
      </c>
      <c r="BL31" s="70"/>
      <c r="BM31" s="70" t="s">
        <v>1634</v>
      </c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</row>
    <row r="32" spans="1:77" x14ac:dyDescent="0.4">
      <c r="A32" s="70">
        <v>29</v>
      </c>
      <c r="B32" s="70" t="s">
        <v>719</v>
      </c>
      <c r="C32" s="70"/>
      <c r="D32" s="70" t="s">
        <v>240</v>
      </c>
      <c r="E32" s="70"/>
      <c r="F32" s="70" t="s">
        <v>140</v>
      </c>
      <c r="G32" s="70"/>
      <c r="H32" s="94">
        <v>1</v>
      </c>
      <c r="I32" s="94">
        <v>2</v>
      </c>
      <c r="J32" s="70" t="s">
        <v>719</v>
      </c>
      <c r="K32" s="70"/>
      <c r="L32" s="70"/>
      <c r="M32" s="70">
        <v>31</v>
      </c>
      <c r="N32" s="70">
        <f>VLOOKUP(M32,'償却率（定額法）'!$B$6:$C$104,2)</f>
        <v>3.3000000000000002E-2</v>
      </c>
      <c r="O32" s="83">
        <v>31867</v>
      </c>
      <c r="P32" s="84">
        <v>15</v>
      </c>
      <c r="Q32" s="83"/>
      <c r="R32" s="71">
        <f t="shared" si="0"/>
        <v>31867</v>
      </c>
      <c r="S32" s="70">
        <f t="shared" si="1"/>
        <v>1987</v>
      </c>
      <c r="T32" s="70">
        <f t="shared" si="2"/>
        <v>3</v>
      </c>
      <c r="U32" s="70">
        <f t="shared" si="3"/>
        <v>31</v>
      </c>
      <c r="V32" s="70">
        <f t="shared" si="4"/>
        <v>1986</v>
      </c>
      <c r="W32" s="85">
        <v>3060000</v>
      </c>
      <c r="X32" s="86">
        <v>1</v>
      </c>
      <c r="Y32" s="70"/>
      <c r="Z32" s="85">
        <f t="shared" si="5"/>
        <v>3059999</v>
      </c>
      <c r="AA32" s="85">
        <f t="shared" si="6"/>
        <v>1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87">
        <f t="shared" si="7"/>
        <v>0</v>
      </c>
      <c r="AQ32" s="74">
        <f t="shared" si="11"/>
        <v>3059999</v>
      </c>
      <c r="AR32" s="74">
        <f t="shared" si="8"/>
        <v>1</v>
      </c>
      <c r="AS32" s="70" t="s">
        <v>106</v>
      </c>
      <c r="AT32" s="70"/>
      <c r="AU32" s="70"/>
      <c r="AV32" s="70"/>
      <c r="AW32" s="70"/>
      <c r="AX32" s="70"/>
      <c r="AY32" s="70" t="s">
        <v>1607</v>
      </c>
      <c r="AZ32" s="70"/>
      <c r="BA32" s="70"/>
      <c r="BB32" s="70"/>
      <c r="BC32" s="70"/>
      <c r="BD32" s="70"/>
      <c r="BE32" s="84">
        <v>15</v>
      </c>
      <c r="BF32" s="70" t="s">
        <v>80</v>
      </c>
      <c r="BG32" s="70"/>
      <c r="BH32" s="70"/>
      <c r="BI32" s="70">
        <f t="shared" si="9"/>
        <v>34</v>
      </c>
      <c r="BJ32" s="70" t="s">
        <v>873</v>
      </c>
      <c r="BK32" s="74">
        <f t="shared" si="10"/>
        <v>3059999</v>
      </c>
      <c r="BL32" s="70"/>
      <c r="BM32" s="70" t="s">
        <v>1635</v>
      </c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77" x14ac:dyDescent="0.4">
      <c r="A33" s="70">
        <v>30</v>
      </c>
      <c r="B33" s="70" t="s">
        <v>720</v>
      </c>
      <c r="C33" s="70"/>
      <c r="D33" s="70" t="s">
        <v>240</v>
      </c>
      <c r="E33" s="70"/>
      <c r="F33" s="70" t="s">
        <v>140</v>
      </c>
      <c r="G33" s="70"/>
      <c r="H33" s="94">
        <v>1</v>
      </c>
      <c r="I33" s="94">
        <v>2</v>
      </c>
      <c r="J33" s="70" t="s">
        <v>720</v>
      </c>
      <c r="K33" s="70"/>
      <c r="L33" s="70"/>
      <c r="M33" s="70">
        <v>31</v>
      </c>
      <c r="N33" s="70">
        <f>VLOOKUP(M33,'償却率（定額法）'!$B$6:$C$104,2)</f>
        <v>3.3000000000000002E-2</v>
      </c>
      <c r="O33" s="83">
        <v>31837</v>
      </c>
      <c r="P33" s="84">
        <v>11</v>
      </c>
      <c r="Q33" s="83"/>
      <c r="R33" s="71">
        <f t="shared" si="0"/>
        <v>31837</v>
      </c>
      <c r="S33" s="70">
        <f t="shared" si="1"/>
        <v>1987</v>
      </c>
      <c r="T33" s="70">
        <f t="shared" si="2"/>
        <v>3</v>
      </c>
      <c r="U33" s="70">
        <f t="shared" si="3"/>
        <v>1</v>
      </c>
      <c r="V33" s="70">
        <f t="shared" si="4"/>
        <v>1986</v>
      </c>
      <c r="W33" s="85">
        <v>2915000</v>
      </c>
      <c r="X33" s="86">
        <v>1</v>
      </c>
      <c r="Y33" s="70"/>
      <c r="Z33" s="85">
        <f t="shared" si="5"/>
        <v>2914999</v>
      </c>
      <c r="AA33" s="85">
        <f t="shared" si="6"/>
        <v>1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87">
        <f t="shared" si="7"/>
        <v>0</v>
      </c>
      <c r="AQ33" s="74">
        <f t="shared" si="11"/>
        <v>2914999</v>
      </c>
      <c r="AR33" s="74">
        <f t="shared" si="8"/>
        <v>1</v>
      </c>
      <c r="AS33" s="70" t="s">
        <v>106</v>
      </c>
      <c r="AT33" s="70"/>
      <c r="AU33" s="70"/>
      <c r="AV33" s="70"/>
      <c r="AW33" s="70"/>
      <c r="AX33" s="70"/>
      <c r="AY33" s="70" t="s">
        <v>1607</v>
      </c>
      <c r="AZ33" s="70"/>
      <c r="BA33" s="70"/>
      <c r="BB33" s="70"/>
      <c r="BC33" s="70"/>
      <c r="BD33" s="70"/>
      <c r="BE33" s="84">
        <v>11</v>
      </c>
      <c r="BF33" s="70" t="s">
        <v>80</v>
      </c>
      <c r="BG33" s="70"/>
      <c r="BH33" s="70"/>
      <c r="BI33" s="70">
        <f t="shared" si="9"/>
        <v>34</v>
      </c>
      <c r="BJ33" s="70" t="s">
        <v>873</v>
      </c>
      <c r="BK33" s="74">
        <f t="shared" si="10"/>
        <v>2914999</v>
      </c>
      <c r="BL33" s="70"/>
      <c r="BM33" s="70" t="s">
        <v>1636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</row>
    <row r="34" spans="1:77" x14ac:dyDescent="0.4">
      <c r="A34" s="70">
        <v>31</v>
      </c>
      <c r="B34" s="70" t="s">
        <v>721</v>
      </c>
      <c r="C34" s="70"/>
      <c r="D34" s="70" t="s">
        <v>240</v>
      </c>
      <c r="E34" s="70"/>
      <c r="F34" s="70" t="s">
        <v>140</v>
      </c>
      <c r="G34" s="70"/>
      <c r="H34" s="94">
        <v>1</v>
      </c>
      <c r="I34" s="94">
        <v>2</v>
      </c>
      <c r="J34" s="70" t="s">
        <v>721</v>
      </c>
      <c r="K34" s="70"/>
      <c r="L34" s="70"/>
      <c r="M34" s="70">
        <v>47</v>
      </c>
      <c r="N34" s="70">
        <f>VLOOKUP(M34,'償却率（定額法）'!$B$6:$C$104,2)</f>
        <v>2.1999999999999999E-2</v>
      </c>
      <c r="O34" s="83">
        <v>36220</v>
      </c>
      <c r="P34" s="84">
        <v>807</v>
      </c>
      <c r="Q34" s="83"/>
      <c r="R34" s="71">
        <f t="shared" si="0"/>
        <v>36220</v>
      </c>
      <c r="S34" s="70">
        <f t="shared" si="1"/>
        <v>1999</v>
      </c>
      <c r="T34" s="70">
        <f t="shared" si="2"/>
        <v>3</v>
      </c>
      <c r="U34" s="70">
        <f t="shared" si="3"/>
        <v>1</v>
      </c>
      <c r="V34" s="70">
        <f t="shared" si="4"/>
        <v>1998</v>
      </c>
      <c r="W34" s="85">
        <v>207071000</v>
      </c>
      <c r="X34" s="86">
        <v>1</v>
      </c>
      <c r="Y34" s="70"/>
      <c r="Z34" s="85">
        <f t="shared" si="5"/>
        <v>95666802</v>
      </c>
      <c r="AA34" s="85">
        <f t="shared" si="6"/>
        <v>111404198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7">
        <f t="shared" si="7"/>
        <v>4555562</v>
      </c>
      <c r="AQ34" s="74">
        <f t="shared" si="11"/>
        <v>100222364</v>
      </c>
      <c r="AR34" s="74">
        <f t="shared" si="8"/>
        <v>106848636</v>
      </c>
      <c r="AS34" s="70" t="s">
        <v>106</v>
      </c>
      <c r="AT34" s="70"/>
      <c r="AU34" s="70"/>
      <c r="AV34" s="70"/>
      <c r="AW34" s="70"/>
      <c r="AX34" s="70"/>
      <c r="AY34" s="70" t="s">
        <v>1607</v>
      </c>
      <c r="AZ34" s="70"/>
      <c r="BA34" s="70"/>
      <c r="BB34" s="70"/>
      <c r="BC34" s="70"/>
      <c r="BD34" s="70"/>
      <c r="BE34" s="84">
        <v>807</v>
      </c>
      <c r="BF34" s="70" t="s">
        <v>80</v>
      </c>
      <c r="BG34" s="70"/>
      <c r="BH34" s="70"/>
      <c r="BI34" s="70">
        <f t="shared" si="9"/>
        <v>22</v>
      </c>
      <c r="BJ34" s="70" t="s">
        <v>873</v>
      </c>
      <c r="BK34" s="74">
        <f t="shared" si="10"/>
        <v>100222364</v>
      </c>
      <c r="BL34" s="70"/>
      <c r="BM34" s="70" t="s">
        <v>1637</v>
      </c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</row>
    <row r="35" spans="1:77" x14ac:dyDescent="0.4">
      <c r="A35" s="70">
        <v>32</v>
      </c>
      <c r="B35" s="70" t="s">
        <v>722</v>
      </c>
      <c r="C35" s="70"/>
      <c r="D35" s="70" t="s">
        <v>1582</v>
      </c>
      <c r="E35" s="70"/>
      <c r="F35" s="70" t="s">
        <v>140</v>
      </c>
      <c r="G35" s="70"/>
      <c r="H35" s="94">
        <v>1</v>
      </c>
      <c r="I35" s="94">
        <v>2</v>
      </c>
      <c r="J35" s="70" t="s">
        <v>722</v>
      </c>
      <c r="K35" s="70"/>
      <c r="L35" s="70"/>
      <c r="M35" s="70">
        <v>22</v>
      </c>
      <c r="N35" s="70">
        <f>VLOOKUP(M35,'償却率（定額法）'!$B$6:$C$104,2)</f>
        <v>4.5999999999999999E-2</v>
      </c>
      <c r="O35" s="83">
        <v>22646</v>
      </c>
      <c r="P35" s="84">
        <v>182</v>
      </c>
      <c r="Q35" s="83"/>
      <c r="R35" s="71">
        <f t="shared" si="0"/>
        <v>22646</v>
      </c>
      <c r="S35" s="70">
        <f t="shared" si="1"/>
        <v>1961</v>
      </c>
      <c r="T35" s="70">
        <f t="shared" si="2"/>
        <v>12</v>
      </c>
      <c r="U35" s="70">
        <f t="shared" si="3"/>
        <v>31</v>
      </c>
      <c r="V35" s="70">
        <f t="shared" si="4"/>
        <v>1961</v>
      </c>
      <c r="W35" s="85">
        <v>65200000</v>
      </c>
      <c r="X35" s="86">
        <v>1</v>
      </c>
      <c r="Y35" s="70"/>
      <c r="Z35" s="85">
        <f t="shared" si="5"/>
        <v>65199999</v>
      </c>
      <c r="AA35" s="85">
        <f t="shared" si="6"/>
        <v>1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87">
        <f t="shared" si="7"/>
        <v>0</v>
      </c>
      <c r="AQ35" s="74">
        <f t="shared" si="11"/>
        <v>65199999</v>
      </c>
      <c r="AR35" s="74">
        <f t="shared" si="8"/>
        <v>1</v>
      </c>
      <c r="AS35" s="70" t="s">
        <v>106</v>
      </c>
      <c r="AT35" s="70"/>
      <c r="AU35" s="70"/>
      <c r="AV35" s="70"/>
      <c r="AW35" s="70"/>
      <c r="AX35" s="70"/>
      <c r="AY35" s="70" t="s">
        <v>1607</v>
      </c>
      <c r="AZ35" s="70"/>
      <c r="BA35" s="70"/>
      <c r="BB35" s="70"/>
      <c r="BC35" s="70"/>
      <c r="BD35" s="70"/>
      <c r="BE35" s="84">
        <v>182</v>
      </c>
      <c r="BF35" s="70" t="s">
        <v>80</v>
      </c>
      <c r="BG35" s="70"/>
      <c r="BH35" s="70"/>
      <c r="BI35" s="70">
        <f t="shared" si="9"/>
        <v>59</v>
      </c>
      <c r="BJ35" s="70" t="s">
        <v>873</v>
      </c>
      <c r="BK35" s="74">
        <f t="shared" si="10"/>
        <v>65199999</v>
      </c>
      <c r="BL35" s="70"/>
      <c r="BM35" s="70" t="s">
        <v>1638</v>
      </c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</row>
    <row r="36" spans="1:77" x14ac:dyDescent="0.4">
      <c r="A36" s="70">
        <v>33</v>
      </c>
      <c r="B36" s="70" t="s">
        <v>723</v>
      </c>
      <c r="C36" s="70"/>
      <c r="D36" s="70" t="s">
        <v>1582</v>
      </c>
      <c r="E36" s="70"/>
      <c r="F36" s="70" t="s">
        <v>140</v>
      </c>
      <c r="G36" s="70"/>
      <c r="H36" s="94">
        <v>1</v>
      </c>
      <c r="I36" s="94">
        <v>2</v>
      </c>
      <c r="J36" s="70" t="s">
        <v>723</v>
      </c>
      <c r="K36" s="70"/>
      <c r="L36" s="70"/>
      <c r="M36" s="70">
        <v>22</v>
      </c>
      <c r="N36" s="70">
        <f>VLOOKUP(M36,'償却率（定額法）'!$B$6:$C$104,2)</f>
        <v>4.5999999999999999E-2</v>
      </c>
      <c r="O36" s="83">
        <v>23620</v>
      </c>
      <c r="P36" s="84">
        <v>45</v>
      </c>
      <c r="Q36" s="83"/>
      <c r="R36" s="71">
        <f t="shared" si="0"/>
        <v>23620</v>
      </c>
      <c r="S36" s="70">
        <f t="shared" si="1"/>
        <v>1964</v>
      </c>
      <c r="T36" s="70">
        <f t="shared" si="2"/>
        <v>8</v>
      </c>
      <c r="U36" s="70">
        <f t="shared" si="3"/>
        <v>31</v>
      </c>
      <c r="V36" s="70">
        <f t="shared" si="4"/>
        <v>1964</v>
      </c>
      <c r="W36" s="85">
        <v>4275000</v>
      </c>
      <c r="X36" s="86">
        <v>1</v>
      </c>
      <c r="Y36" s="70"/>
      <c r="Z36" s="85">
        <f t="shared" si="5"/>
        <v>4274999</v>
      </c>
      <c r="AA36" s="85">
        <f t="shared" si="6"/>
        <v>1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87">
        <f t="shared" si="7"/>
        <v>0</v>
      </c>
      <c r="AQ36" s="74">
        <f t="shared" si="11"/>
        <v>4274999</v>
      </c>
      <c r="AR36" s="74">
        <f t="shared" si="8"/>
        <v>1</v>
      </c>
      <c r="AS36" s="70" t="s">
        <v>106</v>
      </c>
      <c r="AT36" s="70"/>
      <c r="AU36" s="70"/>
      <c r="AV36" s="70"/>
      <c r="AW36" s="70"/>
      <c r="AX36" s="70"/>
      <c r="AY36" s="70" t="s">
        <v>1607</v>
      </c>
      <c r="AZ36" s="70"/>
      <c r="BA36" s="70"/>
      <c r="BB36" s="70"/>
      <c r="BC36" s="70"/>
      <c r="BD36" s="70"/>
      <c r="BE36" s="84">
        <v>45</v>
      </c>
      <c r="BF36" s="70" t="s">
        <v>80</v>
      </c>
      <c r="BG36" s="70"/>
      <c r="BH36" s="70"/>
      <c r="BI36" s="70">
        <f t="shared" si="9"/>
        <v>56</v>
      </c>
      <c r="BJ36" s="70" t="s">
        <v>873</v>
      </c>
      <c r="BK36" s="74">
        <f t="shared" si="10"/>
        <v>4274999</v>
      </c>
      <c r="BL36" s="70"/>
      <c r="BM36" s="70" t="s">
        <v>1639</v>
      </c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</row>
    <row r="37" spans="1:77" x14ac:dyDescent="0.4">
      <c r="A37" s="70">
        <v>34</v>
      </c>
      <c r="B37" s="70" t="s">
        <v>724</v>
      </c>
      <c r="C37" s="70"/>
      <c r="D37" s="70" t="s">
        <v>1582</v>
      </c>
      <c r="E37" s="70"/>
      <c r="F37" s="70" t="s">
        <v>140</v>
      </c>
      <c r="G37" s="70"/>
      <c r="H37" s="94">
        <v>1</v>
      </c>
      <c r="I37" s="94">
        <v>2</v>
      </c>
      <c r="J37" s="70" t="s">
        <v>724</v>
      </c>
      <c r="K37" s="70"/>
      <c r="L37" s="70"/>
      <c r="M37" s="70">
        <v>22</v>
      </c>
      <c r="N37" s="70">
        <f>VLOOKUP(M37,'償却率（定額法）'!$B$6:$C$104,2)</f>
        <v>4.5999999999999999E-2</v>
      </c>
      <c r="O37" s="83">
        <v>24015</v>
      </c>
      <c r="P37" s="84">
        <v>218</v>
      </c>
      <c r="Q37" s="83"/>
      <c r="R37" s="71">
        <f t="shared" si="0"/>
        <v>24015</v>
      </c>
      <c r="S37" s="70">
        <f t="shared" si="1"/>
        <v>1965</v>
      </c>
      <c r="T37" s="70">
        <f t="shared" si="2"/>
        <v>9</v>
      </c>
      <c r="U37" s="70">
        <f t="shared" si="3"/>
        <v>30</v>
      </c>
      <c r="V37" s="70">
        <f t="shared" si="4"/>
        <v>1965</v>
      </c>
      <c r="W37" s="85">
        <v>65200000</v>
      </c>
      <c r="X37" s="86">
        <v>1</v>
      </c>
      <c r="Y37" s="70"/>
      <c r="Z37" s="85">
        <f t="shared" si="5"/>
        <v>65199999</v>
      </c>
      <c r="AA37" s="85">
        <f t="shared" si="6"/>
        <v>1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7">
        <f t="shared" si="7"/>
        <v>0</v>
      </c>
      <c r="AQ37" s="74">
        <f t="shared" si="11"/>
        <v>65199999</v>
      </c>
      <c r="AR37" s="74">
        <f t="shared" si="8"/>
        <v>1</v>
      </c>
      <c r="AS37" s="70" t="s">
        <v>106</v>
      </c>
      <c r="AT37" s="70"/>
      <c r="AU37" s="70"/>
      <c r="AV37" s="70"/>
      <c r="AW37" s="70"/>
      <c r="AX37" s="70"/>
      <c r="AY37" s="70" t="s">
        <v>1607</v>
      </c>
      <c r="AZ37" s="70"/>
      <c r="BA37" s="70"/>
      <c r="BB37" s="70"/>
      <c r="BC37" s="70"/>
      <c r="BD37" s="70"/>
      <c r="BE37" s="84">
        <v>218</v>
      </c>
      <c r="BF37" s="70" t="s">
        <v>80</v>
      </c>
      <c r="BG37" s="70"/>
      <c r="BH37" s="70"/>
      <c r="BI37" s="70">
        <f t="shared" si="9"/>
        <v>55</v>
      </c>
      <c r="BJ37" s="70" t="s">
        <v>873</v>
      </c>
      <c r="BK37" s="74">
        <f t="shared" si="10"/>
        <v>65199999</v>
      </c>
      <c r="BL37" s="70"/>
      <c r="BM37" s="70" t="s">
        <v>1640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</row>
    <row r="38" spans="1:77" x14ac:dyDescent="0.4">
      <c r="A38" s="70">
        <v>35</v>
      </c>
      <c r="B38" s="70" t="s">
        <v>725</v>
      </c>
      <c r="C38" s="70"/>
      <c r="D38" s="70" t="s">
        <v>1582</v>
      </c>
      <c r="E38" s="70"/>
      <c r="F38" s="70" t="s">
        <v>140</v>
      </c>
      <c r="G38" s="70"/>
      <c r="H38" s="94">
        <v>1</v>
      </c>
      <c r="I38" s="94">
        <v>2</v>
      </c>
      <c r="J38" s="70" t="s">
        <v>725</v>
      </c>
      <c r="K38" s="70"/>
      <c r="L38" s="70"/>
      <c r="M38" s="70">
        <v>31</v>
      </c>
      <c r="N38" s="70">
        <f>VLOOKUP(M38,'償却率（定額法）'!$B$6:$C$104,2)</f>
        <v>3.3000000000000002E-2</v>
      </c>
      <c r="O38" s="83">
        <v>25933</v>
      </c>
      <c r="P38" s="84">
        <v>52</v>
      </c>
      <c r="Q38" s="83"/>
      <c r="R38" s="71">
        <f t="shared" si="0"/>
        <v>25933</v>
      </c>
      <c r="S38" s="70">
        <f t="shared" si="1"/>
        <v>1970</v>
      </c>
      <c r="T38" s="70">
        <f t="shared" si="2"/>
        <v>12</v>
      </c>
      <c r="U38" s="70">
        <f t="shared" si="3"/>
        <v>31</v>
      </c>
      <c r="V38" s="70">
        <f t="shared" si="4"/>
        <v>1970</v>
      </c>
      <c r="W38" s="85">
        <v>4845000</v>
      </c>
      <c r="X38" s="86">
        <v>1</v>
      </c>
      <c r="Y38" s="70"/>
      <c r="Z38" s="85">
        <f t="shared" si="5"/>
        <v>4844999</v>
      </c>
      <c r="AA38" s="85">
        <f t="shared" si="6"/>
        <v>1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7">
        <f t="shared" si="7"/>
        <v>0</v>
      </c>
      <c r="AQ38" s="74">
        <f t="shared" si="11"/>
        <v>4844999</v>
      </c>
      <c r="AR38" s="74">
        <f t="shared" si="8"/>
        <v>1</v>
      </c>
      <c r="AS38" s="70" t="s">
        <v>106</v>
      </c>
      <c r="AT38" s="70"/>
      <c r="AU38" s="70"/>
      <c r="AV38" s="70"/>
      <c r="AW38" s="70"/>
      <c r="AX38" s="70"/>
      <c r="AY38" s="70" t="s">
        <v>1607</v>
      </c>
      <c r="AZ38" s="70"/>
      <c r="BA38" s="70"/>
      <c r="BB38" s="70"/>
      <c r="BC38" s="70"/>
      <c r="BD38" s="70"/>
      <c r="BE38" s="84">
        <v>52</v>
      </c>
      <c r="BF38" s="70" t="s">
        <v>80</v>
      </c>
      <c r="BG38" s="70"/>
      <c r="BH38" s="70"/>
      <c r="BI38" s="70">
        <f t="shared" si="9"/>
        <v>50</v>
      </c>
      <c r="BJ38" s="70" t="s">
        <v>873</v>
      </c>
      <c r="BK38" s="74">
        <f t="shared" si="10"/>
        <v>4844999</v>
      </c>
      <c r="BL38" s="70"/>
      <c r="BM38" s="70" t="s">
        <v>1641</v>
      </c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</row>
    <row r="39" spans="1:77" x14ac:dyDescent="0.4">
      <c r="A39" s="70">
        <v>36</v>
      </c>
      <c r="B39" s="70" t="s">
        <v>726</v>
      </c>
      <c r="C39" s="70"/>
      <c r="D39" s="70" t="s">
        <v>269</v>
      </c>
      <c r="E39" s="70"/>
      <c r="F39" s="70" t="s">
        <v>140</v>
      </c>
      <c r="G39" s="70"/>
      <c r="H39" s="94">
        <v>1</v>
      </c>
      <c r="I39" s="94">
        <v>2</v>
      </c>
      <c r="J39" s="70" t="s">
        <v>726</v>
      </c>
      <c r="K39" s="70"/>
      <c r="L39" s="70"/>
      <c r="M39" s="70">
        <v>47</v>
      </c>
      <c r="N39" s="70">
        <f>VLOOKUP(M39,'償却率（定額法）'!$B$6:$C$104,2)</f>
        <v>2.1999999999999999E-2</v>
      </c>
      <c r="O39" s="83">
        <v>28522</v>
      </c>
      <c r="P39" s="84">
        <v>1190</v>
      </c>
      <c r="Q39" s="83"/>
      <c r="R39" s="71">
        <f t="shared" si="0"/>
        <v>28522</v>
      </c>
      <c r="S39" s="70">
        <f t="shared" si="1"/>
        <v>1978</v>
      </c>
      <c r="T39" s="70">
        <f t="shared" si="2"/>
        <v>2</v>
      </c>
      <c r="U39" s="70">
        <f t="shared" si="3"/>
        <v>1</v>
      </c>
      <c r="V39" s="70">
        <f t="shared" si="4"/>
        <v>1977</v>
      </c>
      <c r="W39" s="85">
        <v>297620000</v>
      </c>
      <c r="X39" s="86">
        <v>1</v>
      </c>
      <c r="Y39" s="70"/>
      <c r="Z39" s="85">
        <f t="shared" si="5"/>
        <v>275000880</v>
      </c>
      <c r="AA39" s="85">
        <f t="shared" si="6"/>
        <v>22619120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87">
        <f t="shared" si="7"/>
        <v>6547640</v>
      </c>
      <c r="AQ39" s="74">
        <f t="shared" si="11"/>
        <v>281548520</v>
      </c>
      <c r="AR39" s="74">
        <f t="shared" si="8"/>
        <v>16071480</v>
      </c>
      <c r="AS39" s="70" t="s">
        <v>106</v>
      </c>
      <c r="AT39" s="70"/>
      <c r="AU39" s="70"/>
      <c r="AV39" s="70"/>
      <c r="AW39" s="70"/>
      <c r="AX39" s="70"/>
      <c r="AY39" s="70" t="s">
        <v>1607</v>
      </c>
      <c r="AZ39" s="70"/>
      <c r="BA39" s="70"/>
      <c r="BB39" s="70"/>
      <c r="BC39" s="70"/>
      <c r="BD39" s="70"/>
      <c r="BE39" s="84">
        <v>1190</v>
      </c>
      <c r="BF39" s="70" t="s">
        <v>80</v>
      </c>
      <c r="BG39" s="70"/>
      <c r="BH39" s="70"/>
      <c r="BI39" s="70">
        <f t="shared" si="9"/>
        <v>43</v>
      </c>
      <c r="BJ39" s="70" t="s">
        <v>873</v>
      </c>
      <c r="BK39" s="74">
        <f t="shared" si="10"/>
        <v>281548520</v>
      </c>
      <c r="BL39" s="70"/>
      <c r="BM39" s="70" t="s">
        <v>1642</v>
      </c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</row>
    <row r="40" spans="1:77" x14ac:dyDescent="0.4">
      <c r="A40" s="70">
        <v>37</v>
      </c>
      <c r="B40" s="70" t="s">
        <v>727</v>
      </c>
      <c r="C40" s="70"/>
      <c r="D40" s="70" t="s">
        <v>269</v>
      </c>
      <c r="E40" s="70"/>
      <c r="F40" s="70" t="s">
        <v>140</v>
      </c>
      <c r="G40" s="70"/>
      <c r="H40" s="94">
        <v>1</v>
      </c>
      <c r="I40" s="94">
        <v>2</v>
      </c>
      <c r="J40" s="70" t="s">
        <v>727</v>
      </c>
      <c r="K40" s="70"/>
      <c r="L40" s="70"/>
      <c r="M40" s="70">
        <v>47</v>
      </c>
      <c r="N40" s="70">
        <f>VLOOKUP(M40,'償却率（定額法）'!$B$6:$C$104,2)</f>
        <v>2.1999999999999999E-2</v>
      </c>
      <c r="O40" s="83">
        <v>30529</v>
      </c>
      <c r="P40" s="84">
        <v>3289</v>
      </c>
      <c r="Q40" s="83"/>
      <c r="R40" s="71">
        <f t="shared" si="0"/>
        <v>30529</v>
      </c>
      <c r="S40" s="70">
        <f t="shared" si="1"/>
        <v>1983</v>
      </c>
      <c r="T40" s="70">
        <f t="shared" si="2"/>
        <v>8</v>
      </c>
      <c r="U40" s="70">
        <f t="shared" si="3"/>
        <v>1</v>
      </c>
      <c r="V40" s="70">
        <f t="shared" si="4"/>
        <v>1983</v>
      </c>
      <c r="W40" s="85">
        <v>707135000</v>
      </c>
      <c r="X40" s="86">
        <v>1</v>
      </c>
      <c r="Y40" s="70"/>
      <c r="Z40" s="85">
        <f t="shared" si="5"/>
        <v>560050920</v>
      </c>
      <c r="AA40" s="85">
        <f t="shared" si="6"/>
        <v>147084080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87">
        <f t="shared" si="7"/>
        <v>15556970</v>
      </c>
      <c r="AQ40" s="74">
        <f t="shared" si="11"/>
        <v>575607890</v>
      </c>
      <c r="AR40" s="74">
        <f t="shared" si="8"/>
        <v>131527110</v>
      </c>
      <c r="AS40" s="70" t="s">
        <v>106</v>
      </c>
      <c r="AT40" s="70"/>
      <c r="AU40" s="70"/>
      <c r="AV40" s="70"/>
      <c r="AW40" s="70"/>
      <c r="AX40" s="70"/>
      <c r="AY40" s="70" t="s">
        <v>1607</v>
      </c>
      <c r="AZ40" s="70"/>
      <c r="BA40" s="70"/>
      <c r="BB40" s="70"/>
      <c r="BC40" s="70"/>
      <c r="BD40" s="70"/>
      <c r="BE40" s="84">
        <v>3289</v>
      </c>
      <c r="BF40" s="70" t="s">
        <v>80</v>
      </c>
      <c r="BG40" s="70"/>
      <c r="BH40" s="70"/>
      <c r="BI40" s="70">
        <f t="shared" si="9"/>
        <v>37</v>
      </c>
      <c r="BJ40" s="70" t="s">
        <v>873</v>
      </c>
      <c r="BK40" s="74">
        <f t="shared" si="10"/>
        <v>575607890</v>
      </c>
      <c r="BL40" s="70"/>
      <c r="BM40" s="70" t="s">
        <v>1643</v>
      </c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</row>
    <row r="41" spans="1:77" x14ac:dyDescent="0.4">
      <c r="A41" s="70">
        <v>38</v>
      </c>
      <c r="B41" s="70" t="s">
        <v>728</v>
      </c>
      <c r="C41" s="70"/>
      <c r="D41" s="70" t="s">
        <v>269</v>
      </c>
      <c r="E41" s="70"/>
      <c r="F41" s="70" t="s">
        <v>140</v>
      </c>
      <c r="G41" s="70"/>
      <c r="H41" s="94">
        <v>1</v>
      </c>
      <c r="I41" s="94">
        <v>2</v>
      </c>
      <c r="J41" s="70" t="s">
        <v>728</v>
      </c>
      <c r="K41" s="70"/>
      <c r="L41" s="70"/>
      <c r="M41" s="70">
        <v>38</v>
      </c>
      <c r="N41" s="70">
        <f>VLOOKUP(M41,'償却率（定額法）'!$B$6:$C$104,2)</f>
        <v>2.7E-2</v>
      </c>
      <c r="O41" s="83">
        <v>30529</v>
      </c>
      <c r="P41" s="84">
        <v>127</v>
      </c>
      <c r="Q41" s="83"/>
      <c r="R41" s="71">
        <f t="shared" si="0"/>
        <v>30529</v>
      </c>
      <c r="S41" s="70">
        <f t="shared" si="1"/>
        <v>1983</v>
      </c>
      <c r="T41" s="70">
        <f t="shared" si="2"/>
        <v>8</v>
      </c>
      <c r="U41" s="70">
        <f t="shared" si="3"/>
        <v>1</v>
      </c>
      <c r="V41" s="70">
        <f t="shared" si="4"/>
        <v>1983</v>
      </c>
      <c r="W41" s="85">
        <v>30480000</v>
      </c>
      <c r="X41" s="86">
        <v>1</v>
      </c>
      <c r="Y41" s="70"/>
      <c r="Z41" s="85">
        <f t="shared" si="5"/>
        <v>29626560</v>
      </c>
      <c r="AA41" s="85">
        <f t="shared" si="6"/>
        <v>853440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87">
        <f t="shared" si="7"/>
        <v>822960</v>
      </c>
      <c r="AQ41" s="74">
        <f t="shared" si="11"/>
        <v>30449520</v>
      </c>
      <c r="AR41" s="74">
        <f t="shared" si="8"/>
        <v>30480</v>
      </c>
      <c r="AS41" s="70" t="s">
        <v>106</v>
      </c>
      <c r="AT41" s="70"/>
      <c r="AU41" s="70"/>
      <c r="AV41" s="70"/>
      <c r="AW41" s="70"/>
      <c r="AX41" s="70"/>
      <c r="AY41" s="70" t="s">
        <v>1607</v>
      </c>
      <c r="AZ41" s="70"/>
      <c r="BA41" s="70"/>
      <c r="BB41" s="70"/>
      <c r="BC41" s="70"/>
      <c r="BD41" s="70"/>
      <c r="BE41" s="84">
        <v>127</v>
      </c>
      <c r="BF41" s="70" t="s">
        <v>80</v>
      </c>
      <c r="BG41" s="70"/>
      <c r="BH41" s="70"/>
      <c r="BI41" s="70">
        <f t="shared" si="9"/>
        <v>37</v>
      </c>
      <c r="BJ41" s="70" t="s">
        <v>873</v>
      </c>
      <c r="BK41" s="74">
        <f t="shared" si="10"/>
        <v>30449520</v>
      </c>
      <c r="BL41" s="70"/>
      <c r="BM41" s="70" t="s">
        <v>1644</v>
      </c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</row>
    <row r="42" spans="1:77" x14ac:dyDescent="0.4">
      <c r="A42" s="70">
        <v>39</v>
      </c>
      <c r="B42" s="70" t="s">
        <v>729</v>
      </c>
      <c r="C42" s="70"/>
      <c r="D42" s="70" t="s">
        <v>269</v>
      </c>
      <c r="E42" s="70"/>
      <c r="F42" s="70" t="s">
        <v>140</v>
      </c>
      <c r="G42" s="70"/>
      <c r="H42" s="94">
        <v>1</v>
      </c>
      <c r="I42" s="94">
        <v>2</v>
      </c>
      <c r="J42" s="70" t="s">
        <v>729</v>
      </c>
      <c r="K42" s="70"/>
      <c r="L42" s="70"/>
      <c r="M42" s="70">
        <v>15</v>
      </c>
      <c r="N42" s="70">
        <f>VLOOKUP(M42,'償却率（定額法）'!$B$6:$C$104,2)</f>
        <v>6.7000000000000004E-2</v>
      </c>
      <c r="O42" s="83">
        <v>40539</v>
      </c>
      <c r="P42" s="84">
        <v>29</v>
      </c>
      <c r="Q42" s="83"/>
      <c r="R42" s="71">
        <f t="shared" si="0"/>
        <v>40539</v>
      </c>
      <c r="S42" s="70">
        <f t="shared" si="1"/>
        <v>2010</v>
      </c>
      <c r="T42" s="70">
        <f t="shared" si="2"/>
        <v>12</v>
      </c>
      <c r="U42" s="70">
        <f t="shared" si="3"/>
        <v>27</v>
      </c>
      <c r="V42" s="70">
        <f t="shared" si="4"/>
        <v>2010</v>
      </c>
      <c r="W42" s="85">
        <v>8911750</v>
      </c>
      <c r="X42" s="86">
        <v>1</v>
      </c>
      <c r="Y42" s="70"/>
      <c r="Z42" s="85">
        <v>5373783</v>
      </c>
      <c r="AA42" s="85">
        <f t="shared" si="6"/>
        <v>3537967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87">
        <f t="shared" si="7"/>
        <v>597087</v>
      </c>
      <c r="AQ42" s="74">
        <f t="shared" si="11"/>
        <v>5970870</v>
      </c>
      <c r="AR42" s="74">
        <f t="shared" si="8"/>
        <v>2940880</v>
      </c>
      <c r="AS42" s="70" t="s">
        <v>106</v>
      </c>
      <c r="AT42" s="70"/>
      <c r="AU42" s="70"/>
      <c r="AV42" s="70"/>
      <c r="AW42" s="70"/>
      <c r="AX42" s="70"/>
      <c r="AY42" s="70" t="s">
        <v>1607</v>
      </c>
      <c r="AZ42" s="70"/>
      <c r="BA42" s="70"/>
      <c r="BB42" s="70"/>
      <c r="BC42" s="70"/>
      <c r="BD42" s="70"/>
      <c r="BE42" s="84">
        <v>29</v>
      </c>
      <c r="BF42" s="70" t="s">
        <v>80</v>
      </c>
      <c r="BG42" s="70"/>
      <c r="BH42" s="70"/>
      <c r="BI42" s="70">
        <f t="shared" si="9"/>
        <v>10</v>
      </c>
      <c r="BJ42" s="70" t="s">
        <v>873</v>
      </c>
      <c r="BK42" s="74">
        <f t="shared" si="10"/>
        <v>5970870</v>
      </c>
      <c r="BL42" s="70"/>
      <c r="BM42" s="70" t="s">
        <v>1645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</row>
    <row r="43" spans="1:77" x14ac:dyDescent="0.4">
      <c r="A43" s="70">
        <v>40</v>
      </c>
      <c r="B43" s="70" t="s">
        <v>730</v>
      </c>
      <c r="C43" s="70"/>
      <c r="D43" s="70" t="s">
        <v>325</v>
      </c>
      <c r="E43" s="70"/>
      <c r="F43" s="70" t="s">
        <v>875</v>
      </c>
      <c r="G43" s="70"/>
      <c r="H43" s="94">
        <v>1</v>
      </c>
      <c r="I43" s="94">
        <v>1</v>
      </c>
      <c r="J43" s="70" t="s">
        <v>730</v>
      </c>
      <c r="K43" s="70"/>
      <c r="L43" s="70"/>
      <c r="M43" s="70">
        <v>22</v>
      </c>
      <c r="N43" s="70">
        <f>VLOOKUP(M43,'償却率（定額法）'!$B$6:$C$104,2)</f>
        <v>4.5999999999999999E-2</v>
      </c>
      <c r="O43" s="83">
        <v>26784</v>
      </c>
      <c r="P43" s="84">
        <v>552.17999999999995</v>
      </c>
      <c r="Q43" s="83"/>
      <c r="R43" s="71">
        <f t="shared" si="0"/>
        <v>26784</v>
      </c>
      <c r="S43" s="70">
        <f t="shared" si="1"/>
        <v>1973</v>
      </c>
      <c r="T43" s="70">
        <f t="shared" si="2"/>
        <v>4</v>
      </c>
      <c r="U43" s="70">
        <f t="shared" si="3"/>
        <v>30</v>
      </c>
      <c r="V43" s="70">
        <f t="shared" si="4"/>
        <v>1973</v>
      </c>
      <c r="W43" s="85">
        <v>55218000</v>
      </c>
      <c r="X43" s="86">
        <v>1</v>
      </c>
      <c r="Y43" s="70"/>
      <c r="Z43" s="85">
        <f t="shared" si="5"/>
        <v>55217999</v>
      </c>
      <c r="AA43" s="85">
        <f t="shared" si="6"/>
        <v>1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87">
        <f t="shared" si="7"/>
        <v>0</v>
      </c>
      <c r="AQ43" s="74">
        <f t="shared" si="11"/>
        <v>55217999</v>
      </c>
      <c r="AR43" s="74">
        <f t="shared" si="8"/>
        <v>1</v>
      </c>
      <c r="AS43" s="70" t="s">
        <v>106</v>
      </c>
      <c r="AT43" s="70"/>
      <c r="AU43" s="70"/>
      <c r="AV43" s="70"/>
      <c r="AW43" s="70"/>
      <c r="AX43" s="70"/>
      <c r="AY43" s="70" t="s">
        <v>1607</v>
      </c>
      <c r="AZ43" s="70"/>
      <c r="BA43" s="70"/>
      <c r="BB43" s="70"/>
      <c r="BC43" s="70"/>
      <c r="BD43" s="70"/>
      <c r="BE43" s="84">
        <v>781.4</v>
      </c>
      <c r="BF43" s="70" t="s">
        <v>80</v>
      </c>
      <c r="BG43" s="70"/>
      <c r="BH43" s="70"/>
      <c r="BI43" s="70">
        <f t="shared" si="9"/>
        <v>47</v>
      </c>
      <c r="BJ43" s="70" t="s">
        <v>873</v>
      </c>
      <c r="BK43" s="74">
        <f t="shared" si="10"/>
        <v>55217999</v>
      </c>
      <c r="BL43" s="70"/>
      <c r="BM43" s="70" t="s">
        <v>1646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77" x14ac:dyDescent="0.4">
      <c r="A44" s="70">
        <v>41</v>
      </c>
      <c r="B44" s="88" t="s">
        <v>1771</v>
      </c>
      <c r="C44" s="70"/>
      <c r="D44" s="100" t="s">
        <v>1772</v>
      </c>
      <c r="E44" s="70"/>
      <c r="F44" s="70" t="s">
        <v>878</v>
      </c>
      <c r="G44" s="70"/>
      <c r="H44" s="94">
        <v>2</v>
      </c>
      <c r="I44" s="94">
        <v>5</v>
      </c>
      <c r="J44" s="88" t="s">
        <v>1771</v>
      </c>
      <c r="K44" s="70"/>
      <c r="L44" s="70"/>
      <c r="M44" s="70"/>
      <c r="N44" s="70"/>
      <c r="O44" s="83">
        <v>33329</v>
      </c>
      <c r="P44" s="84">
        <v>40</v>
      </c>
      <c r="Q44" s="83"/>
      <c r="R44" s="71">
        <f t="shared" si="0"/>
        <v>33329</v>
      </c>
      <c r="S44" s="70">
        <f t="shared" si="1"/>
        <v>1991</v>
      </c>
      <c r="T44" s="70">
        <f t="shared" si="2"/>
        <v>4</v>
      </c>
      <c r="U44" s="70">
        <f t="shared" si="3"/>
        <v>1</v>
      </c>
      <c r="V44" s="70">
        <f t="shared" si="4"/>
        <v>1991</v>
      </c>
      <c r="W44" s="85">
        <v>1</v>
      </c>
      <c r="X44" s="86">
        <v>1</v>
      </c>
      <c r="Y44" s="70"/>
      <c r="Z44" s="85">
        <v>0</v>
      </c>
      <c r="AA44" s="85">
        <v>1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87">
        <f t="shared" si="7"/>
        <v>0</v>
      </c>
      <c r="AQ44" s="74">
        <f t="shared" si="11"/>
        <v>0</v>
      </c>
      <c r="AR44" s="74">
        <f t="shared" si="8"/>
        <v>1</v>
      </c>
      <c r="AS44" s="70" t="s">
        <v>106</v>
      </c>
      <c r="AT44" s="70"/>
      <c r="AU44" s="70"/>
      <c r="AV44" s="70"/>
      <c r="AW44" s="70"/>
      <c r="AX44" s="70"/>
      <c r="AY44" s="70" t="s">
        <v>1607</v>
      </c>
      <c r="AZ44" s="70"/>
      <c r="BA44" s="70"/>
      <c r="BB44" s="70"/>
      <c r="BC44" s="70"/>
      <c r="BD44" s="70"/>
      <c r="BE44" s="84">
        <v>40</v>
      </c>
      <c r="BF44" s="70" t="s">
        <v>2700</v>
      </c>
      <c r="BG44" s="70"/>
      <c r="BH44" s="70"/>
      <c r="BI44" s="70">
        <f t="shared" si="9"/>
        <v>29</v>
      </c>
      <c r="BJ44" s="70" t="s">
        <v>873</v>
      </c>
      <c r="BK44" s="74">
        <v>0</v>
      </c>
      <c r="BL44" s="70"/>
      <c r="BM44" s="70" t="s">
        <v>2701</v>
      </c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7" x14ac:dyDescent="0.4">
      <c r="A45" s="70">
        <v>42</v>
      </c>
      <c r="B45" s="70" t="s">
        <v>731</v>
      </c>
      <c r="C45" s="70"/>
      <c r="D45" s="70" t="s">
        <v>425</v>
      </c>
      <c r="E45" s="70"/>
      <c r="F45" s="70" t="s">
        <v>878</v>
      </c>
      <c r="G45" s="70"/>
      <c r="H45" s="94">
        <v>1</v>
      </c>
      <c r="I45" s="94">
        <v>5</v>
      </c>
      <c r="J45" s="70" t="s">
        <v>731</v>
      </c>
      <c r="K45" s="70"/>
      <c r="L45" s="70"/>
      <c r="M45" s="70">
        <v>24</v>
      </c>
      <c r="N45" s="70">
        <f>VLOOKUP(M45,'償却率（定額法）'!$B$6:$C$104,2)</f>
        <v>4.2000000000000003E-2</v>
      </c>
      <c r="O45" s="83">
        <v>20180</v>
      </c>
      <c r="P45" s="84">
        <v>369</v>
      </c>
      <c r="Q45" s="83"/>
      <c r="R45" s="71">
        <f t="shared" si="0"/>
        <v>20180</v>
      </c>
      <c r="S45" s="70">
        <f t="shared" si="1"/>
        <v>1955</v>
      </c>
      <c r="T45" s="70">
        <f t="shared" si="2"/>
        <v>4</v>
      </c>
      <c r="U45" s="70">
        <f t="shared" si="3"/>
        <v>1</v>
      </c>
      <c r="V45" s="70">
        <f t="shared" si="4"/>
        <v>1955</v>
      </c>
      <c r="W45" s="85">
        <v>49815000</v>
      </c>
      <c r="X45" s="86">
        <v>1</v>
      </c>
      <c r="Y45" s="70"/>
      <c r="Z45" s="85">
        <f t="shared" si="5"/>
        <v>49814999</v>
      </c>
      <c r="AA45" s="85">
        <f t="shared" si="6"/>
        <v>1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87">
        <f t="shared" si="7"/>
        <v>0</v>
      </c>
      <c r="AQ45" s="74">
        <f t="shared" si="11"/>
        <v>49814999</v>
      </c>
      <c r="AR45" s="74">
        <f t="shared" si="8"/>
        <v>1</v>
      </c>
      <c r="AS45" s="70" t="s">
        <v>106</v>
      </c>
      <c r="AT45" s="70"/>
      <c r="AU45" s="70"/>
      <c r="AV45" s="70"/>
      <c r="AW45" s="70"/>
      <c r="AX45" s="70"/>
      <c r="AY45" s="70" t="s">
        <v>1607</v>
      </c>
      <c r="AZ45" s="70"/>
      <c r="BA45" s="70"/>
      <c r="BB45" s="70"/>
      <c r="BC45" s="70"/>
      <c r="BD45" s="70"/>
      <c r="BE45" s="84">
        <v>369</v>
      </c>
      <c r="BF45" s="70" t="s">
        <v>80</v>
      </c>
      <c r="BG45" s="70"/>
      <c r="BH45" s="70"/>
      <c r="BI45" s="70">
        <f t="shared" si="9"/>
        <v>65</v>
      </c>
      <c r="BJ45" s="70" t="s">
        <v>873</v>
      </c>
      <c r="BK45" s="74">
        <f t="shared" si="10"/>
        <v>49814999</v>
      </c>
      <c r="BL45" s="70"/>
      <c r="BM45" s="70" t="s">
        <v>1647</v>
      </c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7" x14ac:dyDescent="0.4">
      <c r="A46" s="70">
        <v>43</v>
      </c>
      <c r="B46" s="70" t="s">
        <v>732</v>
      </c>
      <c r="C46" s="70"/>
      <c r="D46" s="70" t="s">
        <v>425</v>
      </c>
      <c r="E46" s="70"/>
      <c r="F46" s="70" t="s">
        <v>878</v>
      </c>
      <c r="G46" s="70"/>
      <c r="H46" s="94">
        <v>1</v>
      </c>
      <c r="I46" s="94">
        <v>1</v>
      </c>
      <c r="J46" s="70" t="s">
        <v>732</v>
      </c>
      <c r="K46" s="70"/>
      <c r="L46" s="70"/>
      <c r="M46" s="70">
        <v>15</v>
      </c>
      <c r="N46" s="70">
        <f>VLOOKUP(M46,'償却率（定額法）'!$B$6:$C$104,2)</f>
        <v>6.7000000000000004E-2</v>
      </c>
      <c r="O46" s="83">
        <v>40262</v>
      </c>
      <c r="P46" s="84">
        <v>23.18</v>
      </c>
      <c r="Q46" s="83"/>
      <c r="R46" s="71">
        <f t="shared" si="0"/>
        <v>40262</v>
      </c>
      <c r="S46" s="70">
        <f t="shared" si="1"/>
        <v>2010</v>
      </c>
      <c r="T46" s="70">
        <f t="shared" si="2"/>
        <v>3</v>
      </c>
      <c r="U46" s="70">
        <f t="shared" si="3"/>
        <v>25</v>
      </c>
      <c r="V46" s="70">
        <f t="shared" si="4"/>
        <v>2009</v>
      </c>
      <c r="W46" s="85">
        <v>5046333</v>
      </c>
      <c r="X46" s="86">
        <v>1</v>
      </c>
      <c r="Y46" s="70"/>
      <c r="Z46" s="85">
        <v>3381040</v>
      </c>
      <c r="AA46" s="85">
        <f t="shared" si="6"/>
        <v>1665293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7">
        <f t="shared" si="7"/>
        <v>338104</v>
      </c>
      <c r="AQ46" s="74">
        <f t="shared" si="11"/>
        <v>3719144</v>
      </c>
      <c r="AR46" s="74">
        <f t="shared" si="8"/>
        <v>1327189</v>
      </c>
      <c r="AS46" s="70" t="s">
        <v>106</v>
      </c>
      <c r="AT46" s="70"/>
      <c r="AU46" s="70"/>
      <c r="AV46" s="70"/>
      <c r="AW46" s="70"/>
      <c r="AX46" s="70"/>
      <c r="AY46" s="70" t="s">
        <v>1607</v>
      </c>
      <c r="AZ46" s="70"/>
      <c r="BA46" s="70"/>
      <c r="BB46" s="70"/>
      <c r="BC46" s="70"/>
      <c r="BD46" s="70"/>
      <c r="BE46" s="84">
        <v>23.18</v>
      </c>
      <c r="BF46" s="70" t="s">
        <v>80</v>
      </c>
      <c r="BG46" s="70"/>
      <c r="BH46" s="70"/>
      <c r="BI46" s="70">
        <f t="shared" si="9"/>
        <v>11</v>
      </c>
      <c r="BJ46" s="70" t="s">
        <v>873</v>
      </c>
      <c r="BK46" s="74">
        <f t="shared" si="10"/>
        <v>3719144</v>
      </c>
      <c r="BL46" s="70"/>
      <c r="BM46" s="70" t="s">
        <v>1648</v>
      </c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</row>
    <row r="47" spans="1:77" x14ac:dyDescent="0.4">
      <c r="A47" s="70">
        <v>44</v>
      </c>
      <c r="B47" s="70" t="s">
        <v>733</v>
      </c>
      <c r="C47" s="70"/>
      <c r="D47" s="70" t="s">
        <v>1583</v>
      </c>
      <c r="E47" s="70"/>
      <c r="F47" s="70" t="s">
        <v>152</v>
      </c>
      <c r="G47" s="70"/>
      <c r="H47" s="94">
        <v>1</v>
      </c>
      <c r="I47" s="94">
        <v>3</v>
      </c>
      <c r="J47" s="70" t="s">
        <v>733</v>
      </c>
      <c r="K47" s="70"/>
      <c r="L47" s="70"/>
      <c r="M47" s="70">
        <v>22</v>
      </c>
      <c r="N47" s="70">
        <f>VLOOKUP(M47,'償却率（定額法）'!$B$6:$C$104,2)</f>
        <v>4.5999999999999999E-2</v>
      </c>
      <c r="O47" s="83">
        <v>32862</v>
      </c>
      <c r="P47" s="84">
        <v>100.6</v>
      </c>
      <c r="Q47" s="83"/>
      <c r="R47" s="71">
        <f t="shared" si="0"/>
        <v>32862</v>
      </c>
      <c r="S47" s="70">
        <f t="shared" si="1"/>
        <v>1989</v>
      </c>
      <c r="T47" s="70">
        <f t="shared" si="2"/>
        <v>12</v>
      </c>
      <c r="U47" s="70">
        <f t="shared" si="3"/>
        <v>20</v>
      </c>
      <c r="V47" s="70">
        <f t="shared" si="4"/>
        <v>1989</v>
      </c>
      <c r="W47" s="85">
        <v>11734900</v>
      </c>
      <c r="X47" s="86">
        <v>1</v>
      </c>
      <c r="Y47" s="70"/>
      <c r="Z47" s="85">
        <f t="shared" si="5"/>
        <v>11734899</v>
      </c>
      <c r="AA47" s="85">
        <f t="shared" si="6"/>
        <v>1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87">
        <f t="shared" si="7"/>
        <v>0</v>
      </c>
      <c r="AQ47" s="74">
        <f t="shared" si="11"/>
        <v>11734899</v>
      </c>
      <c r="AR47" s="74">
        <f t="shared" si="8"/>
        <v>1</v>
      </c>
      <c r="AS47" s="70" t="s">
        <v>106</v>
      </c>
      <c r="AT47" s="70"/>
      <c r="AU47" s="70"/>
      <c r="AV47" s="70"/>
      <c r="AW47" s="70"/>
      <c r="AX47" s="70"/>
      <c r="AY47" s="70" t="s">
        <v>1607</v>
      </c>
      <c r="AZ47" s="70"/>
      <c r="BA47" s="70"/>
      <c r="BB47" s="70"/>
      <c r="BC47" s="70"/>
      <c r="BD47" s="70"/>
      <c r="BE47" s="84">
        <v>100.6</v>
      </c>
      <c r="BF47" s="70" t="s">
        <v>80</v>
      </c>
      <c r="BG47" s="70"/>
      <c r="BH47" s="70"/>
      <c r="BI47" s="70">
        <f t="shared" si="9"/>
        <v>31</v>
      </c>
      <c r="BJ47" s="70" t="s">
        <v>873</v>
      </c>
      <c r="BK47" s="74">
        <f t="shared" si="10"/>
        <v>11734899</v>
      </c>
      <c r="BL47" s="70"/>
      <c r="BM47" s="70" t="s">
        <v>1649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</row>
    <row r="48" spans="1:77" x14ac:dyDescent="0.4">
      <c r="A48" s="70">
        <v>45</v>
      </c>
      <c r="B48" s="70" t="s">
        <v>734</v>
      </c>
      <c r="C48" s="70"/>
      <c r="D48" s="70" t="s">
        <v>426</v>
      </c>
      <c r="E48" s="70"/>
      <c r="F48" s="70" t="s">
        <v>152</v>
      </c>
      <c r="G48" s="70"/>
      <c r="H48" s="94">
        <v>1</v>
      </c>
      <c r="I48" s="94">
        <v>3</v>
      </c>
      <c r="J48" s="70" t="s">
        <v>734</v>
      </c>
      <c r="K48" s="70"/>
      <c r="L48" s="70"/>
      <c r="M48" s="70">
        <v>17</v>
      </c>
      <c r="N48" s="70">
        <f>VLOOKUP(M48,'償却率（定額法）'!$B$6:$C$104,2)</f>
        <v>5.8999999999999997E-2</v>
      </c>
      <c r="O48" s="83">
        <v>33679</v>
      </c>
      <c r="P48" s="84">
        <v>52.81</v>
      </c>
      <c r="Q48" s="83"/>
      <c r="R48" s="71">
        <f t="shared" si="0"/>
        <v>33679</v>
      </c>
      <c r="S48" s="70">
        <f t="shared" si="1"/>
        <v>1992</v>
      </c>
      <c r="T48" s="70">
        <f t="shared" si="2"/>
        <v>3</v>
      </c>
      <c r="U48" s="70">
        <f t="shared" si="3"/>
        <v>16</v>
      </c>
      <c r="V48" s="70">
        <f t="shared" si="4"/>
        <v>1991</v>
      </c>
      <c r="W48" s="85">
        <v>4212000</v>
      </c>
      <c r="X48" s="86">
        <v>1</v>
      </c>
      <c r="Y48" s="70"/>
      <c r="Z48" s="85">
        <f t="shared" si="5"/>
        <v>4211999</v>
      </c>
      <c r="AA48" s="85">
        <f t="shared" si="6"/>
        <v>1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87">
        <f t="shared" si="7"/>
        <v>0</v>
      </c>
      <c r="AQ48" s="74">
        <f t="shared" si="11"/>
        <v>4211999</v>
      </c>
      <c r="AR48" s="74">
        <f t="shared" si="8"/>
        <v>1</v>
      </c>
      <c r="AS48" s="70" t="s">
        <v>106</v>
      </c>
      <c r="AT48" s="70"/>
      <c r="AU48" s="70"/>
      <c r="AV48" s="70"/>
      <c r="AW48" s="70"/>
      <c r="AX48" s="70"/>
      <c r="AY48" s="70" t="s">
        <v>1607</v>
      </c>
      <c r="AZ48" s="70"/>
      <c r="BA48" s="70"/>
      <c r="BB48" s="70"/>
      <c r="BC48" s="70"/>
      <c r="BD48" s="70"/>
      <c r="BE48" s="84">
        <v>52.81</v>
      </c>
      <c r="BF48" s="70" t="s">
        <v>80</v>
      </c>
      <c r="BG48" s="70"/>
      <c r="BH48" s="70"/>
      <c r="BI48" s="70">
        <f t="shared" si="9"/>
        <v>29</v>
      </c>
      <c r="BJ48" s="70" t="s">
        <v>873</v>
      </c>
      <c r="BK48" s="74">
        <f t="shared" si="10"/>
        <v>4211999</v>
      </c>
      <c r="BL48" s="70"/>
      <c r="BM48" s="70" t="s">
        <v>1650</v>
      </c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</row>
    <row r="49" spans="1:77" x14ac:dyDescent="0.4">
      <c r="A49" s="70">
        <v>46</v>
      </c>
      <c r="B49" s="70" t="s">
        <v>735</v>
      </c>
      <c r="C49" s="70"/>
      <c r="D49" s="70" t="s">
        <v>426</v>
      </c>
      <c r="E49" s="70"/>
      <c r="F49" s="70" t="s">
        <v>152</v>
      </c>
      <c r="G49" s="70"/>
      <c r="H49" s="94">
        <v>1</v>
      </c>
      <c r="I49" s="94">
        <v>3</v>
      </c>
      <c r="J49" s="70" t="s">
        <v>735</v>
      </c>
      <c r="K49" s="70"/>
      <c r="L49" s="70"/>
      <c r="M49" s="70">
        <v>24</v>
      </c>
      <c r="N49" s="70">
        <f>VLOOKUP(M49,'償却率（定額法）'!$B$6:$C$104,2)</f>
        <v>4.2000000000000003E-2</v>
      </c>
      <c r="O49" s="83">
        <v>33679</v>
      </c>
      <c r="P49" s="84">
        <v>209.92</v>
      </c>
      <c r="Q49" s="83"/>
      <c r="R49" s="71">
        <f t="shared" si="0"/>
        <v>33679</v>
      </c>
      <c r="S49" s="70">
        <f t="shared" si="1"/>
        <v>1992</v>
      </c>
      <c r="T49" s="70">
        <f t="shared" si="2"/>
        <v>3</v>
      </c>
      <c r="U49" s="70">
        <f t="shared" si="3"/>
        <v>16</v>
      </c>
      <c r="V49" s="70">
        <f t="shared" si="4"/>
        <v>1991</v>
      </c>
      <c r="W49" s="85">
        <v>34592413</v>
      </c>
      <c r="X49" s="86">
        <v>1</v>
      </c>
      <c r="Y49" s="70"/>
      <c r="Z49" s="85">
        <f t="shared" si="5"/>
        <v>34592412</v>
      </c>
      <c r="AA49" s="85">
        <f t="shared" si="6"/>
        <v>1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87">
        <f t="shared" si="7"/>
        <v>0</v>
      </c>
      <c r="AQ49" s="74">
        <f t="shared" si="11"/>
        <v>34592412</v>
      </c>
      <c r="AR49" s="74">
        <f t="shared" si="8"/>
        <v>1</v>
      </c>
      <c r="AS49" s="70" t="s">
        <v>106</v>
      </c>
      <c r="AT49" s="70"/>
      <c r="AU49" s="70"/>
      <c r="AV49" s="70"/>
      <c r="AW49" s="70"/>
      <c r="AX49" s="70"/>
      <c r="AY49" s="70" t="s">
        <v>1607</v>
      </c>
      <c r="AZ49" s="70"/>
      <c r="BA49" s="70"/>
      <c r="BB49" s="70"/>
      <c r="BC49" s="70"/>
      <c r="BD49" s="70"/>
      <c r="BE49" s="84">
        <v>209.92</v>
      </c>
      <c r="BF49" s="70" t="s">
        <v>80</v>
      </c>
      <c r="BG49" s="70"/>
      <c r="BH49" s="70"/>
      <c r="BI49" s="70">
        <f t="shared" si="9"/>
        <v>29</v>
      </c>
      <c r="BJ49" s="70" t="s">
        <v>873</v>
      </c>
      <c r="BK49" s="74">
        <f t="shared" si="10"/>
        <v>34592412</v>
      </c>
      <c r="BL49" s="70"/>
      <c r="BM49" s="70" t="s">
        <v>1651</v>
      </c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7" x14ac:dyDescent="0.4">
      <c r="A50" s="70">
        <v>47</v>
      </c>
      <c r="B50" s="70" t="s">
        <v>736</v>
      </c>
      <c r="C50" s="70"/>
      <c r="D50" s="70" t="s">
        <v>1584</v>
      </c>
      <c r="E50" s="70"/>
      <c r="F50" s="70" t="s">
        <v>877</v>
      </c>
      <c r="G50" s="70"/>
      <c r="H50" s="94">
        <v>1</v>
      </c>
      <c r="I50" s="94">
        <v>7</v>
      </c>
      <c r="J50" s="70" t="s">
        <v>736</v>
      </c>
      <c r="K50" s="70"/>
      <c r="L50" s="70"/>
      <c r="M50" s="70">
        <v>22</v>
      </c>
      <c r="N50" s="70">
        <f>VLOOKUP(M50,'償却率（定額法）'!$B$6:$C$104,2)</f>
        <v>4.5999999999999999E-2</v>
      </c>
      <c r="O50" s="83">
        <v>29706</v>
      </c>
      <c r="P50" s="84">
        <v>84.05</v>
      </c>
      <c r="Q50" s="83"/>
      <c r="R50" s="71">
        <f t="shared" si="0"/>
        <v>29706</v>
      </c>
      <c r="S50" s="70">
        <f t="shared" si="1"/>
        <v>1981</v>
      </c>
      <c r="T50" s="70">
        <f t="shared" si="2"/>
        <v>4</v>
      </c>
      <c r="U50" s="70">
        <f t="shared" si="3"/>
        <v>30</v>
      </c>
      <c r="V50" s="70">
        <f t="shared" si="4"/>
        <v>1981</v>
      </c>
      <c r="W50" s="85">
        <v>13440000</v>
      </c>
      <c r="X50" s="86">
        <v>1</v>
      </c>
      <c r="Y50" s="70"/>
      <c r="Z50" s="85">
        <f t="shared" si="5"/>
        <v>13439999</v>
      </c>
      <c r="AA50" s="85">
        <f t="shared" si="6"/>
        <v>1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87">
        <f t="shared" si="7"/>
        <v>0</v>
      </c>
      <c r="AQ50" s="74">
        <f t="shared" si="11"/>
        <v>13439999</v>
      </c>
      <c r="AR50" s="74">
        <f t="shared" si="8"/>
        <v>1</v>
      </c>
      <c r="AS50" s="70" t="s">
        <v>106</v>
      </c>
      <c r="AT50" s="70"/>
      <c r="AU50" s="70"/>
      <c r="AV50" s="70"/>
      <c r="AW50" s="70"/>
      <c r="AX50" s="70"/>
      <c r="AY50" s="70" t="s">
        <v>1607</v>
      </c>
      <c r="AZ50" s="70"/>
      <c r="BA50" s="70"/>
      <c r="BB50" s="70"/>
      <c r="BC50" s="70"/>
      <c r="BD50" s="70"/>
      <c r="BE50" s="84">
        <v>84.05</v>
      </c>
      <c r="BF50" s="70" t="s">
        <v>80</v>
      </c>
      <c r="BG50" s="70"/>
      <c r="BH50" s="70"/>
      <c r="BI50" s="70">
        <f t="shared" si="9"/>
        <v>39</v>
      </c>
      <c r="BJ50" s="70" t="s">
        <v>873</v>
      </c>
      <c r="BK50" s="74">
        <f t="shared" si="10"/>
        <v>13439999</v>
      </c>
      <c r="BL50" s="70"/>
      <c r="BM50" s="70" t="s">
        <v>1652</v>
      </c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</row>
    <row r="51" spans="1:77" x14ac:dyDescent="0.4">
      <c r="A51" s="70">
        <v>48</v>
      </c>
      <c r="B51" s="70" t="s">
        <v>737</v>
      </c>
      <c r="C51" s="70"/>
      <c r="D51" s="70" t="s">
        <v>1585</v>
      </c>
      <c r="E51" s="70"/>
      <c r="F51" s="70" t="s">
        <v>152</v>
      </c>
      <c r="G51" s="70"/>
      <c r="H51" s="94">
        <v>1</v>
      </c>
      <c r="I51" s="94">
        <v>7</v>
      </c>
      <c r="J51" s="70" t="s">
        <v>737</v>
      </c>
      <c r="K51" s="70"/>
      <c r="L51" s="70"/>
      <c r="M51" s="70">
        <v>22</v>
      </c>
      <c r="N51" s="70">
        <f>VLOOKUP(M51,'償却率（定額法）'!$B$6:$C$104,2)</f>
        <v>4.5999999999999999E-2</v>
      </c>
      <c r="O51" s="83">
        <v>24923</v>
      </c>
      <c r="P51" s="84">
        <v>99.37</v>
      </c>
      <c r="Q51" s="83"/>
      <c r="R51" s="71">
        <f t="shared" si="0"/>
        <v>24923</v>
      </c>
      <c r="S51" s="70">
        <f t="shared" si="1"/>
        <v>1968</v>
      </c>
      <c r="T51" s="70">
        <f t="shared" si="2"/>
        <v>3</v>
      </c>
      <c r="U51" s="70">
        <f t="shared" si="3"/>
        <v>26</v>
      </c>
      <c r="V51" s="70">
        <f t="shared" si="4"/>
        <v>1967</v>
      </c>
      <c r="W51" s="85">
        <v>20160000</v>
      </c>
      <c r="X51" s="86">
        <v>1</v>
      </c>
      <c r="Y51" s="70"/>
      <c r="Z51" s="85">
        <f t="shared" si="5"/>
        <v>20159999</v>
      </c>
      <c r="AA51" s="85">
        <f t="shared" si="6"/>
        <v>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87">
        <f t="shared" si="7"/>
        <v>0</v>
      </c>
      <c r="AQ51" s="74">
        <f t="shared" si="11"/>
        <v>20159999</v>
      </c>
      <c r="AR51" s="74">
        <f t="shared" si="8"/>
        <v>1</v>
      </c>
      <c r="AS51" s="70" t="s">
        <v>106</v>
      </c>
      <c r="AT51" s="70"/>
      <c r="AU51" s="70"/>
      <c r="AV51" s="70"/>
      <c r="AW51" s="70"/>
      <c r="AX51" s="70"/>
      <c r="AY51" s="70" t="s">
        <v>1607</v>
      </c>
      <c r="AZ51" s="70"/>
      <c r="BA51" s="70"/>
      <c r="BB51" s="70"/>
      <c r="BC51" s="70"/>
      <c r="BD51" s="70"/>
      <c r="BE51" s="84">
        <v>99.37</v>
      </c>
      <c r="BF51" s="70" t="s">
        <v>80</v>
      </c>
      <c r="BG51" s="70"/>
      <c r="BH51" s="70"/>
      <c r="BI51" s="70">
        <f t="shared" si="9"/>
        <v>53</v>
      </c>
      <c r="BJ51" s="70" t="s">
        <v>873</v>
      </c>
      <c r="BK51" s="74">
        <f t="shared" si="10"/>
        <v>20159999</v>
      </c>
      <c r="BL51" s="70"/>
      <c r="BM51" s="70" t="s">
        <v>1653</v>
      </c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7" x14ac:dyDescent="0.4">
      <c r="A52" s="70">
        <v>49</v>
      </c>
      <c r="B52" s="70" t="s">
        <v>738</v>
      </c>
      <c r="C52" s="70"/>
      <c r="D52" s="70" t="s">
        <v>1586</v>
      </c>
      <c r="E52" s="70"/>
      <c r="F52" s="70" t="s">
        <v>877</v>
      </c>
      <c r="G52" s="70"/>
      <c r="H52" s="94">
        <v>1</v>
      </c>
      <c r="I52" s="94">
        <v>7</v>
      </c>
      <c r="J52" s="70" t="s">
        <v>738</v>
      </c>
      <c r="K52" s="70"/>
      <c r="L52" s="70"/>
      <c r="M52" s="70">
        <v>22</v>
      </c>
      <c r="N52" s="70">
        <f>VLOOKUP(M52,'償却率（定額法）'!$B$6:$C$104,2)</f>
        <v>4.5999999999999999E-2</v>
      </c>
      <c r="O52" s="83">
        <v>29291</v>
      </c>
      <c r="P52" s="84">
        <v>99.37</v>
      </c>
      <c r="Q52" s="83"/>
      <c r="R52" s="71">
        <f t="shared" si="0"/>
        <v>29291</v>
      </c>
      <c r="S52" s="70">
        <f t="shared" si="1"/>
        <v>1980</v>
      </c>
      <c r="T52" s="70">
        <f t="shared" si="2"/>
        <v>3</v>
      </c>
      <c r="U52" s="70">
        <f t="shared" si="3"/>
        <v>11</v>
      </c>
      <c r="V52" s="70">
        <f t="shared" si="4"/>
        <v>1979</v>
      </c>
      <c r="W52" s="85">
        <v>16000000</v>
      </c>
      <c r="X52" s="86">
        <v>1</v>
      </c>
      <c r="Y52" s="70"/>
      <c r="Z52" s="85">
        <f t="shared" si="5"/>
        <v>15999999</v>
      </c>
      <c r="AA52" s="85">
        <f t="shared" si="6"/>
        <v>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87">
        <f t="shared" si="7"/>
        <v>0</v>
      </c>
      <c r="AQ52" s="74">
        <f t="shared" si="11"/>
        <v>15999999</v>
      </c>
      <c r="AR52" s="74">
        <f t="shared" si="8"/>
        <v>1</v>
      </c>
      <c r="AS52" s="70" t="s">
        <v>106</v>
      </c>
      <c r="AT52" s="70"/>
      <c r="AU52" s="70"/>
      <c r="AV52" s="70"/>
      <c r="AW52" s="70"/>
      <c r="AX52" s="70"/>
      <c r="AY52" s="70" t="s">
        <v>1607</v>
      </c>
      <c r="AZ52" s="70"/>
      <c r="BA52" s="70"/>
      <c r="BB52" s="70"/>
      <c r="BC52" s="70"/>
      <c r="BD52" s="70"/>
      <c r="BE52" s="84">
        <v>99.37</v>
      </c>
      <c r="BF52" s="70" t="s">
        <v>80</v>
      </c>
      <c r="BG52" s="70"/>
      <c r="BH52" s="70"/>
      <c r="BI52" s="70">
        <f t="shared" si="9"/>
        <v>41</v>
      </c>
      <c r="BJ52" s="70" t="s">
        <v>873</v>
      </c>
      <c r="BK52" s="74">
        <f t="shared" si="10"/>
        <v>15999999</v>
      </c>
      <c r="BL52" s="70"/>
      <c r="BM52" s="70" t="s">
        <v>1654</v>
      </c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</row>
    <row r="53" spans="1:77" x14ac:dyDescent="0.4">
      <c r="A53" s="70">
        <v>50</v>
      </c>
      <c r="B53" s="70" t="s">
        <v>739</v>
      </c>
      <c r="C53" s="70"/>
      <c r="D53" s="70" t="s">
        <v>1587</v>
      </c>
      <c r="E53" s="70"/>
      <c r="F53" s="70" t="s">
        <v>877</v>
      </c>
      <c r="G53" s="70"/>
      <c r="H53" s="94">
        <v>1</v>
      </c>
      <c r="I53" s="94">
        <v>7</v>
      </c>
      <c r="J53" s="70" t="s">
        <v>739</v>
      </c>
      <c r="K53" s="70"/>
      <c r="L53" s="70"/>
      <c r="M53" s="70">
        <v>22</v>
      </c>
      <c r="N53" s="70">
        <f>VLOOKUP(M53,'償却率（定額法）'!$B$6:$C$104,2)</f>
        <v>4.5999999999999999E-2</v>
      </c>
      <c r="O53" s="83">
        <v>28610</v>
      </c>
      <c r="P53" s="84">
        <v>101.43</v>
      </c>
      <c r="Q53" s="83"/>
      <c r="R53" s="71">
        <f t="shared" si="0"/>
        <v>28610</v>
      </c>
      <c r="S53" s="70">
        <f t="shared" si="1"/>
        <v>1978</v>
      </c>
      <c r="T53" s="70">
        <f t="shared" si="2"/>
        <v>4</v>
      </c>
      <c r="U53" s="70">
        <f t="shared" si="3"/>
        <v>30</v>
      </c>
      <c r="V53" s="70">
        <f t="shared" si="4"/>
        <v>1978</v>
      </c>
      <c r="W53" s="85">
        <v>14080000</v>
      </c>
      <c r="X53" s="86">
        <v>1</v>
      </c>
      <c r="Y53" s="70"/>
      <c r="Z53" s="85">
        <f t="shared" si="5"/>
        <v>14079999</v>
      </c>
      <c r="AA53" s="85">
        <f t="shared" si="6"/>
        <v>1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87">
        <f t="shared" si="7"/>
        <v>0</v>
      </c>
      <c r="AQ53" s="74">
        <f t="shared" si="11"/>
        <v>14079999</v>
      </c>
      <c r="AR53" s="74">
        <f t="shared" si="8"/>
        <v>1</v>
      </c>
      <c r="AS53" s="70" t="s">
        <v>106</v>
      </c>
      <c r="AT53" s="70"/>
      <c r="AU53" s="70"/>
      <c r="AV53" s="70"/>
      <c r="AW53" s="70"/>
      <c r="AX53" s="70"/>
      <c r="AY53" s="70" t="s">
        <v>1607</v>
      </c>
      <c r="AZ53" s="70"/>
      <c r="BA53" s="70"/>
      <c r="BB53" s="70"/>
      <c r="BC53" s="70"/>
      <c r="BD53" s="70"/>
      <c r="BE53" s="84">
        <v>101.43</v>
      </c>
      <c r="BF53" s="70" t="s">
        <v>80</v>
      </c>
      <c r="BG53" s="70"/>
      <c r="BH53" s="70"/>
      <c r="BI53" s="70">
        <f t="shared" si="9"/>
        <v>42</v>
      </c>
      <c r="BJ53" s="70" t="s">
        <v>873</v>
      </c>
      <c r="BK53" s="74">
        <f t="shared" si="10"/>
        <v>14079999</v>
      </c>
      <c r="BL53" s="70"/>
      <c r="BM53" s="70" t="s">
        <v>1655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</row>
    <row r="54" spans="1:77" x14ac:dyDescent="0.4">
      <c r="A54" s="70">
        <v>51</v>
      </c>
      <c r="B54" s="70" t="s">
        <v>740</v>
      </c>
      <c r="C54" s="70"/>
      <c r="D54" s="70" t="s">
        <v>1588</v>
      </c>
      <c r="E54" s="70"/>
      <c r="F54" s="70" t="s">
        <v>877</v>
      </c>
      <c r="G54" s="70"/>
      <c r="H54" s="94">
        <v>1</v>
      </c>
      <c r="I54" s="94">
        <v>7</v>
      </c>
      <c r="J54" s="70" t="s">
        <v>740</v>
      </c>
      <c r="K54" s="70"/>
      <c r="L54" s="70"/>
      <c r="M54" s="70">
        <v>22</v>
      </c>
      <c r="N54" s="70">
        <f>VLOOKUP(M54,'償却率（定額法）'!$B$6:$C$104,2)</f>
        <v>4.5999999999999999E-2</v>
      </c>
      <c r="O54" s="83">
        <v>37965</v>
      </c>
      <c r="P54" s="84">
        <v>73.28</v>
      </c>
      <c r="Q54" s="83"/>
      <c r="R54" s="71">
        <f t="shared" si="0"/>
        <v>37965</v>
      </c>
      <c r="S54" s="70">
        <f t="shared" si="1"/>
        <v>2003</v>
      </c>
      <c r="T54" s="70">
        <f t="shared" si="2"/>
        <v>12</v>
      </c>
      <c r="U54" s="70">
        <f t="shared" si="3"/>
        <v>10</v>
      </c>
      <c r="V54" s="70">
        <f t="shared" si="4"/>
        <v>2003</v>
      </c>
      <c r="W54" s="85">
        <v>12390000</v>
      </c>
      <c r="X54" s="86">
        <v>1</v>
      </c>
      <c r="Y54" s="70"/>
      <c r="Z54" s="85">
        <f t="shared" si="5"/>
        <v>9119040</v>
      </c>
      <c r="AA54" s="85">
        <f t="shared" si="6"/>
        <v>3270960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87">
        <f t="shared" si="7"/>
        <v>569940</v>
      </c>
      <c r="AQ54" s="74">
        <f t="shared" si="11"/>
        <v>9688980</v>
      </c>
      <c r="AR54" s="74">
        <f t="shared" si="8"/>
        <v>2701020</v>
      </c>
      <c r="AS54" s="70" t="s">
        <v>106</v>
      </c>
      <c r="AT54" s="70"/>
      <c r="AU54" s="70"/>
      <c r="AV54" s="70"/>
      <c r="AW54" s="70"/>
      <c r="AX54" s="70"/>
      <c r="AY54" s="70" t="s">
        <v>1607</v>
      </c>
      <c r="AZ54" s="70"/>
      <c r="BA54" s="70"/>
      <c r="BB54" s="70"/>
      <c r="BC54" s="70"/>
      <c r="BD54" s="70"/>
      <c r="BE54" s="84">
        <v>73.28</v>
      </c>
      <c r="BF54" s="70" t="s">
        <v>80</v>
      </c>
      <c r="BG54" s="70"/>
      <c r="BH54" s="70"/>
      <c r="BI54" s="70">
        <f t="shared" si="9"/>
        <v>17</v>
      </c>
      <c r="BJ54" s="70" t="s">
        <v>873</v>
      </c>
      <c r="BK54" s="74">
        <f t="shared" si="10"/>
        <v>9688980</v>
      </c>
      <c r="BL54" s="70"/>
      <c r="BM54" s="70" t="s">
        <v>1656</v>
      </c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</row>
    <row r="55" spans="1:77" x14ac:dyDescent="0.4">
      <c r="A55" s="70">
        <v>52</v>
      </c>
      <c r="B55" s="70" t="s">
        <v>741</v>
      </c>
      <c r="C55" s="70"/>
      <c r="D55" s="70" t="s">
        <v>429</v>
      </c>
      <c r="E55" s="70"/>
      <c r="F55" s="70" t="s">
        <v>877</v>
      </c>
      <c r="G55" s="70"/>
      <c r="H55" s="94">
        <v>1</v>
      </c>
      <c r="I55" s="94">
        <v>7</v>
      </c>
      <c r="J55" s="70" t="s">
        <v>741</v>
      </c>
      <c r="K55" s="70"/>
      <c r="L55" s="70"/>
      <c r="M55" s="70">
        <v>22</v>
      </c>
      <c r="N55" s="70">
        <f>VLOOKUP(M55,'償却率（定額法）'!$B$6:$C$104,2)</f>
        <v>4.5999999999999999E-2</v>
      </c>
      <c r="O55" s="83">
        <v>32628</v>
      </c>
      <c r="P55" s="84">
        <v>91.09</v>
      </c>
      <c r="Q55" s="83"/>
      <c r="R55" s="71">
        <f t="shared" si="0"/>
        <v>32628</v>
      </c>
      <c r="S55" s="70">
        <f t="shared" si="1"/>
        <v>1989</v>
      </c>
      <c r="T55" s="70">
        <f t="shared" si="2"/>
        <v>4</v>
      </c>
      <c r="U55" s="70">
        <f t="shared" si="3"/>
        <v>30</v>
      </c>
      <c r="V55" s="70">
        <f t="shared" si="4"/>
        <v>1989</v>
      </c>
      <c r="W55" s="85">
        <v>14560000</v>
      </c>
      <c r="X55" s="86">
        <v>1</v>
      </c>
      <c r="Y55" s="70"/>
      <c r="Z55" s="85">
        <f t="shared" si="5"/>
        <v>14559999</v>
      </c>
      <c r="AA55" s="85">
        <f t="shared" si="6"/>
        <v>1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87">
        <f t="shared" si="7"/>
        <v>0</v>
      </c>
      <c r="AQ55" s="74">
        <f t="shared" si="11"/>
        <v>14559999</v>
      </c>
      <c r="AR55" s="74">
        <f t="shared" si="8"/>
        <v>1</v>
      </c>
      <c r="AS55" s="70" t="s">
        <v>106</v>
      </c>
      <c r="AT55" s="70"/>
      <c r="AU55" s="70"/>
      <c r="AV55" s="70"/>
      <c r="AW55" s="70"/>
      <c r="AX55" s="70"/>
      <c r="AY55" s="70" t="s">
        <v>1607</v>
      </c>
      <c r="AZ55" s="70"/>
      <c r="BA55" s="70"/>
      <c r="BB55" s="70"/>
      <c r="BC55" s="70"/>
      <c r="BD55" s="70"/>
      <c r="BE55" s="84">
        <v>91.09</v>
      </c>
      <c r="BF55" s="70" t="s">
        <v>80</v>
      </c>
      <c r="BG55" s="70"/>
      <c r="BH55" s="70"/>
      <c r="BI55" s="70">
        <f t="shared" si="9"/>
        <v>31</v>
      </c>
      <c r="BJ55" s="70" t="s">
        <v>873</v>
      </c>
      <c r="BK55" s="74">
        <f t="shared" si="10"/>
        <v>14559999</v>
      </c>
      <c r="BL55" s="70"/>
      <c r="BM55" s="70" t="s">
        <v>1657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</row>
    <row r="56" spans="1:77" x14ac:dyDescent="0.4">
      <c r="A56" s="70">
        <v>53</v>
      </c>
      <c r="B56" s="70" t="s">
        <v>742</v>
      </c>
      <c r="C56" s="70"/>
      <c r="D56" s="70" t="s">
        <v>1589</v>
      </c>
      <c r="E56" s="70"/>
      <c r="F56" s="70" t="s">
        <v>877</v>
      </c>
      <c r="G56" s="70"/>
      <c r="H56" s="94">
        <v>1</v>
      </c>
      <c r="I56" s="94">
        <v>7</v>
      </c>
      <c r="J56" s="70" t="s">
        <v>742</v>
      </c>
      <c r="K56" s="70"/>
      <c r="L56" s="70"/>
      <c r="M56" s="70">
        <v>22</v>
      </c>
      <c r="N56" s="70">
        <f>VLOOKUP(M56,'償却率（定額法）'!$B$6:$C$104,2)</f>
        <v>4.5999999999999999E-2</v>
      </c>
      <c r="O56" s="83">
        <v>32263</v>
      </c>
      <c r="P56" s="84">
        <v>141.6</v>
      </c>
      <c r="Q56" s="83"/>
      <c r="R56" s="71">
        <f t="shared" si="0"/>
        <v>32263</v>
      </c>
      <c r="S56" s="70">
        <f t="shared" si="1"/>
        <v>1988</v>
      </c>
      <c r="T56" s="70">
        <f t="shared" si="2"/>
        <v>4</v>
      </c>
      <c r="U56" s="70">
        <f t="shared" si="3"/>
        <v>30</v>
      </c>
      <c r="V56" s="70">
        <f t="shared" si="4"/>
        <v>1988</v>
      </c>
      <c r="W56" s="85">
        <v>22560000</v>
      </c>
      <c r="X56" s="86">
        <v>1</v>
      </c>
      <c r="Y56" s="70"/>
      <c r="Z56" s="85">
        <f t="shared" si="5"/>
        <v>22559999</v>
      </c>
      <c r="AA56" s="85">
        <f t="shared" si="6"/>
        <v>1</v>
      </c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87">
        <f t="shared" si="7"/>
        <v>0</v>
      </c>
      <c r="AQ56" s="74">
        <f t="shared" si="11"/>
        <v>22559999</v>
      </c>
      <c r="AR56" s="74">
        <f t="shared" si="8"/>
        <v>1</v>
      </c>
      <c r="AS56" s="70" t="s">
        <v>106</v>
      </c>
      <c r="AT56" s="70"/>
      <c r="AU56" s="70"/>
      <c r="AV56" s="70"/>
      <c r="AW56" s="70"/>
      <c r="AX56" s="70"/>
      <c r="AY56" s="70" t="s">
        <v>1607</v>
      </c>
      <c r="AZ56" s="70"/>
      <c r="BA56" s="70"/>
      <c r="BB56" s="70"/>
      <c r="BC56" s="70"/>
      <c r="BD56" s="70"/>
      <c r="BE56" s="84">
        <v>141.6</v>
      </c>
      <c r="BF56" s="70" t="s">
        <v>80</v>
      </c>
      <c r="BG56" s="70"/>
      <c r="BH56" s="70"/>
      <c r="BI56" s="70">
        <f t="shared" si="9"/>
        <v>32</v>
      </c>
      <c r="BJ56" s="70" t="s">
        <v>873</v>
      </c>
      <c r="BK56" s="74">
        <f t="shared" si="10"/>
        <v>22559999</v>
      </c>
      <c r="BL56" s="70"/>
      <c r="BM56" s="70" t="s">
        <v>1658</v>
      </c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</row>
    <row r="57" spans="1:77" x14ac:dyDescent="0.4">
      <c r="A57" s="70">
        <v>54</v>
      </c>
      <c r="B57" s="70" t="s">
        <v>743</v>
      </c>
      <c r="C57" s="70"/>
      <c r="D57" s="70" t="s">
        <v>430</v>
      </c>
      <c r="E57" s="70"/>
      <c r="F57" s="70" t="s">
        <v>877</v>
      </c>
      <c r="G57" s="70"/>
      <c r="H57" s="94">
        <v>1</v>
      </c>
      <c r="I57" s="94">
        <v>7</v>
      </c>
      <c r="J57" s="70" t="s">
        <v>743</v>
      </c>
      <c r="K57" s="70"/>
      <c r="L57" s="70"/>
      <c r="M57" s="70">
        <v>22</v>
      </c>
      <c r="N57" s="70">
        <f>VLOOKUP(M57,'償却率（定額法）'!$B$6:$C$104,2)</f>
        <v>4.5999999999999999E-2</v>
      </c>
      <c r="O57" s="83">
        <v>31532</v>
      </c>
      <c r="P57" s="84">
        <v>107.65</v>
      </c>
      <c r="Q57" s="83"/>
      <c r="R57" s="71">
        <f t="shared" si="0"/>
        <v>31532</v>
      </c>
      <c r="S57" s="70">
        <f t="shared" si="1"/>
        <v>1986</v>
      </c>
      <c r="T57" s="70">
        <f t="shared" si="2"/>
        <v>4</v>
      </c>
      <c r="U57" s="70">
        <f t="shared" si="3"/>
        <v>30</v>
      </c>
      <c r="V57" s="70">
        <f t="shared" si="4"/>
        <v>1986</v>
      </c>
      <c r="W57" s="85">
        <v>17120000</v>
      </c>
      <c r="X57" s="86">
        <v>1</v>
      </c>
      <c r="Y57" s="70"/>
      <c r="Z57" s="85">
        <f t="shared" si="5"/>
        <v>17119999</v>
      </c>
      <c r="AA57" s="85">
        <f t="shared" si="6"/>
        <v>1</v>
      </c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87">
        <f t="shared" si="7"/>
        <v>0</v>
      </c>
      <c r="AQ57" s="74">
        <f t="shared" si="11"/>
        <v>17119999</v>
      </c>
      <c r="AR57" s="74">
        <f t="shared" si="8"/>
        <v>1</v>
      </c>
      <c r="AS57" s="70" t="s">
        <v>106</v>
      </c>
      <c r="AT57" s="70"/>
      <c r="AU57" s="70"/>
      <c r="AV57" s="70"/>
      <c r="AW57" s="70"/>
      <c r="AX57" s="70"/>
      <c r="AY57" s="70" t="s">
        <v>1607</v>
      </c>
      <c r="AZ57" s="70"/>
      <c r="BA57" s="70"/>
      <c r="BB57" s="70"/>
      <c r="BC57" s="70"/>
      <c r="BD57" s="70"/>
      <c r="BE57" s="84">
        <v>107.65</v>
      </c>
      <c r="BF57" s="70" t="s">
        <v>80</v>
      </c>
      <c r="BG57" s="70"/>
      <c r="BH57" s="70"/>
      <c r="BI57" s="70">
        <f t="shared" si="9"/>
        <v>34</v>
      </c>
      <c r="BJ57" s="70" t="s">
        <v>873</v>
      </c>
      <c r="BK57" s="74">
        <f t="shared" si="10"/>
        <v>17119999</v>
      </c>
      <c r="BL57" s="70"/>
      <c r="BM57" s="70" t="s">
        <v>1659</v>
      </c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</row>
    <row r="58" spans="1:77" x14ac:dyDescent="0.4">
      <c r="A58" s="70">
        <v>55</v>
      </c>
      <c r="B58" s="70" t="s">
        <v>744</v>
      </c>
      <c r="C58" s="70"/>
      <c r="D58" s="70" t="s">
        <v>1590</v>
      </c>
      <c r="E58" s="70"/>
      <c r="F58" s="70" t="s">
        <v>877</v>
      </c>
      <c r="G58" s="70"/>
      <c r="H58" s="94">
        <v>1</v>
      </c>
      <c r="I58" s="94">
        <v>7</v>
      </c>
      <c r="J58" s="70" t="s">
        <v>744</v>
      </c>
      <c r="K58" s="70"/>
      <c r="L58" s="70"/>
      <c r="M58" s="70">
        <v>22</v>
      </c>
      <c r="N58" s="70">
        <f>VLOOKUP(M58,'償却率（定額法）'!$B$6:$C$104,2)</f>
        <v>4.5999999999999999E-2</v>
      </c>
      <c r="O58" s="83">
        <v>30071</v>
      </c>
      <c r="P58" s="84">
        <v>144.68</v>
      </c>
      <c r="Q58" s="83"/>
      <c r="R58" s="71">
        <f t="shared" si="0"/>
        <v>30071</v>
      </c>
      <c r="S58" s="70">
        <f t="shared" si="1"/>
        <v>1982</v>
      </c>
      <c r="T58" s="70">
        <f t="shared" si="2"/>
        <v>4</v>
      </c>
      <c r="U58" s="70">
        <f t="shared" si="3"/>
        <v>30</v>
      </c>
      <c r="V58" s="70">
        <f t="shared" si="4"/>
        <v>1982</v>
      </c>
      <c r="W58" s="85">
        <v>19575000</v>
      </c>
      <c r="X58" s="86">
        <v>1</v>
      </c>
      <c r="Y58" s="70"/>
      <c r="Z58" s="85">
        <f t="shared" si="5"/>
        <v>19574999</v>
      </c>
      <c r="AA58" s="85">
        <f t="shared" si="6"/>
        <v>1</v>
      </c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87">
        <f t="shared" si="7"/>
        <v>0</v>
      </c>
      <c r="AQ58" s="74">
        <f t="shared" si="11"/>
        <v>19574999</v>
      </c>
      <c r="AR58" s="74">
        <f t="shared" si="8"/>
        <v>1</v>
      </c>
      <c r="AS58" s="70" t="s">
        <v>106</v>
      </c>
      <c r="AT58" s="70"/>
      <c r="AU58" s="70"/>
      <c r="AV58" s="70"/>
      <c r="AW58" s="70"/>
      <c r="AX58" s="70"/>
      <c r="AY58" s="70" t="s">
        <v>1607</v>
      </c>
      <c r="AZ58" s="70"/>
      <c r="BA58" s="70"/>
      <c r="BB58" s="70"/>
      <c r="BC58" s="70"/>
      <c r="BD58" s="70"/>
      <c r="BE58" s="84">
        <v>144.68</v>
      </c>
      <c r="BF58" s="70" t="s">
        <v>80</v>
      </c>
      <c r="BG58" s="70"/>
      <c r="BH58" s="70"/>
      <c r="BI58" s="70">
        <f t="shared" si="9"/>
        <v>38</v>
      </c>
      <c r="BJ58" s="70" t="s">
        <v>873</v>
      </c>
      <c r="BK58" s="74">
        <f t="shared" si="10"/>
        <v>19574999</v>
      </c>
      <c r="BL58" s="70"/>
      <c r="BM58" s="70" t="s">
        <v>1660</v>
      </c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</row>
    <row r="59" spans="1:77" x14ac:dyDescent="0.4">
      <c r="A59" s="70">
        <v>56</v>
      </c>
      <c r="B59" s="70" t="s">
        <v>745</v>
      </c>
      <c r="C59" s="70"/>
      <c r="D59" s="70" t="s">
        <v>1591</v>
      </c>
      <c r="E59" s="70"/>
      <c r="F59" s="70" t="s">
        <v>877</v>
      </c>
      <c r="G59" s="70"/>
      <c r="H59" s="94">
        <v>1</v>
      </c>
      <c r="I59" s="94">
        <v>7</v>
      </c>
      <c r="J59" s="70" t="s">
        <v>745</v>
      </c>
      <c r="K59" s="70"/>
      <c r="L59" s="70"/>
      <c r="M59" s="70">
        <v>22</v>
      </c>
      <c r="N59" s="70">
        <f>VLOOKUP(M59,'償却率（定額法）'!$B$6:$C$104,2)</f>
        <v>4.5999999999999999E-2</v>
      </c>
      <c r="O59" s="83">
        <v>34676</v>
      </c>
      <c r="P59" s="84">
        <v>95.85</v>
      </c>
      <c r="Q59" s="83"/>
      <c r="R59" s="71">
        <f t="shared" si="0"/>
        <v>34676</v>
      </c>
      <c r="S59" s="70">
        <f t="shared" si="1"/>
        <v>1994</v>
      </c>
      <c r="T59" s="70">
        <f t="shared" si="2"/>
        <v>12</v>
      </c>
      <c r="U59" s="70">
        <f t="shared" si="3"/>
        <v>8</v>
      </c>
      <c r="V59" s="70">
        <f t="shared" si="4"/>
        <v>1994</v>
      </c>
      <c r="W59" s="85">
        <v>12624576</v>
      </c>
      <c r="X59" s="86">
        <v>1</v>
      </c>
      <c r="Y59" s="70"/>
      <c r="Z59" s="85">
        <f t="shared" si="5"/>
        <v>12624575</v>
      </c>
      <c r="AA59" s="85">
        <f t="shared" si="6"/>
        <v>1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87">
        <f t="shared" si="7"/>
        <v>0</v>
      </c>
      <c r="AQ59" s="74">
        <f t="shared" si="11"/>
        <v>12624575</v>
      </c>
      <c r="AR59" s="74">
        <f t="shared" si="8"/>
        <v>1</v>
      </c>
      <c r="AS59" s="70" t="s">
        <v>106</v>
      </c>
      <c r="AT59" s="70"/>
      <c r="AU59" s="70"/>
      <c r="AV59" s="70"/>
      <c r="AW59" s="70"/>
      <c r="AX59" s="70"/>
      <c r="AY59" s="70" t="s">
        <v>1607</v>
      </c>
      <c r="AZ59" s="70"/>
      <c r="BA59" s="70"/>
      <c r="BB59" s="70"/>
      <c r="BC59" s="70"/>
      <c r="BD59" s="70"/>
      <c r="BE59" s="84">
        <v>95.85</v>
      </c>
      <c r="BF59" s="70" t="s">
        <v>80</v>
      </c>
      <c r="BG59" s="70"/>
      <c r="BH59" s="70"/>
      <c r="BI59" s="70">
        <f t="shared" si="9"/>
        <v>26</v>
      </c>
      <c r="BJ59" s="70" t="s">
        <v>873</v>
      </c>
      <c r="BK59" s="74">
        <f t="shared" si="10"/>
        <v>12624575</v>
      </c>
      <c r="BL59" s="70"/>
      <c r="BM59" s="70" t="s">
        <v>1661</v>
      </c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</row>
    <row r="60" spans="1:77" x14ac:dyDescent="0.4">
      <c r="A60" s="70">
        <v>57</v>
      </c>
      <c r="B60" s="70" t="s">
        <v>746</v>
      </c>
      <c r="C60" s="70"/>
      <c r="D60" s="70" t="s">
        <v>1592</v>
      </c>
      <c r="E60" s="70"/>
      <c r="F60" s="70" t="s">
        <v>877</v>
      </c>
      <c r="G60" s="70"/>
      <c r="H60" s="94">
        <v>1</v>
      </c>
      <c r="I60" s="94">
        <v>7</v>
      </c>
      <c r="J60" s="70" t="s">
        <v>746</v>
      </c>
      <c r="K60" s="70"/>
      <c r="L60" s="70"/>
      <c r="M60" s="70">
        <v>22</v>
      </c>
      <c r="N60" s="70">
        <f>VLOOKUP(M60,'償却率（定額法）'!$B$6:$C$104,2)</f>
        <v>4.5999999999999999E-2</v>
      </c>
      <c r="O60" s="83">
        <v>33991</v>
      </c>
      <c r="P60" s="84">
        <v>143.63</v>
      </c>
      <c r="Q60" s="83"/>
      <c r="R60" s="71">
        <f t="shared" si="0"/>
        <v>33991</v>
      </c>
      <c r="S60" s="70">
        <f t="shared" si="1"/>
        <v>1993</v>
      </c>
      <c r="T60" s="70">
        <f t="shared" si="2"/>
        <v>1</v>
      </c>
      <c r="U60" s="70">
        <f t="shared" si="3"/>
        <v>22</v>
      </c>
      <c r="V60" s="70">
        <f t="shared" si="4"/>
        <v>1992</v>
      </c>
      <c r="W60" s="85">
        <v>22880000</v>
      </c>
      <c r="X60" s="86">
        <v>1</v>
      </c>
      <c r="Y60" s="70"/>
      <c r="Z60" s="85">
        <f t="shared" si="5"/>
        <v>22879999</v>
      </c>
      <c r="AA60" s="85">
        <f t="shared" si="6"/>
        <v>1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87">
        <f t="shared" si="7"/>
        <v>0</v>
      </c>
      <c r="AQ60" s="74">
        <f t="shared" si="11"/>
        <v>22879999</v>
      </c>
      <c r="AR60" s="74">
        <f t="shared" si="8"/>
        <v>1</v>
      </c>
      <c r="AS60" s="70" t="s">
        <v>106</v>
      </c>
      <c r="AT60" s="70"/>
      <c r="AU60" s="70"/>
      <c r="AV60" s="70"/>
      <c r="AW60" s="70"/>
      <c r="AX60" s="70"/>
      <c r="AY60" s="70" t="s">
        <v>1607</v>
      </c>
      <c r="AZ60" s="70"/>
      <c r="BA60" s="70"/>
      <c r="BB60" s="70"/>
      <c r="BC60" s="70"/>
      <c r="BD60" s="70"/>
      <c r="BE60" s="84">
        <v>143.63</v>
      </c>
      <c r="BF60" s="70" t="s">
        <v>80</v>
      </c>
      <c r="BG60" s="70"/>
      <c r="BH60" s="70"/>
      <c r="BI60" s="70">
        <f t="shared" si="9"/>
        <v>28</v>
      </c>
      <c r="BJ60" s="70" t="s">
        <v>873</v>
      </c>
      <c r="BK60" s="74">
        <f t="shared" si="10"/>
        <v>22879999</v>
      </c>
      <c r="BL60" s="70"/>
      <c r="BM60" s="70" t="s">
        <v>1662</v>
      </c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</row>
    <row r="61" spans="1:77" x14ac:dyDescent="0.4">
      <c r="A61" s="70">
        <v>58</v>
      </c>
      <c r="B61" s="70" t="s">
        <v>747</v>
      </c>
      <c r="C61" s="70"/>
      <c r="D61" s="70" t="s">
        <v>1593</v>
      </c>
      <c r="E61" s="70"/>
      <c r="F61" s="70" t="s">
        <v>877</v>
      </c>
      <c r="G61" s="70"/>
      <c r="H61" s="94">
        <v>1</v>
      </c>
      <c r="I61" s="94">
        <v>7</v>
      </c>
      <c r="J61" s="70" t="s">
        <v>747</v>
      </c>
      <c r="K61" s="70"/>
      <c r="L61" s="70"/>
      <c r="M61" s="70">
        <v>22</v>
      </c>
      <c r="N61" s="70">
        <f>VLOOKUP(M61,'償却率（定額法）'!$B$6:$C$104,2)</f>
        <v>4.5999999999999999E-2</v>
      </c>
      <c r="O61" s="83">
        <v>31897</v>
      </c>
      <c r="P61" s="84">
        <v>156.76</v>
      </c>
      <c r="Q61" s="83"/>
      <c r="R61" s="71">
        <f t="shared" si="0"/>
        <v>31897</v>
      </c>
      <c r="S61" s="70">
        <f t="shared" si="1"/>
        <v>1987</v>
      </c>
      <c r="T61" s="70">
        <f t="shared" si="2"/>
        <v>4</v>
      </c>
      <c r="U61" s="70">
        <f t="shared" si="3"/>
        <v>30</v>
      </c>
      <c r="V61" s="70">
        <f t="shared" si="4"/>
        <v>1987</v>
      </c>
      <c r="W61" s="85">
        <v>24960000</v>
      </c>
      <c r="X61" s="86">
        <v>1</v>
      </c>
      <c r="Y61" s="70"/>
      <c r="Z61" s="85">
        <f t="shared" si="5"/>
        <v>24959999</v>
      </c>
      <c r="AA61" s="85">
        <f t="shared" si="6"/>
        <v>1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87">
        <f t="shared" si="7"/>
        <v>0</v>
      </c>
      <c r="AQ61" s="74">
        <f t="shared" si="11"/>
        <v>24959999</v>
      </c>
      <c r="AR61" s="74">
        <f t="shared" si="8"/>
        <v>1</v>
      </c>
      <c r="AS61" s="70" t="s">
        <v>106</v>
      </c>
      <c r="AT61" s="70"/>
      <c r="AU61" s="70"/>
      <c r="AV61" s="70"/>
      <c r="AW61" s="70"/>
      <c r="AX61" s="70"/>
      <c r="AY61" s="70" t="s">
        <v>1607</v>
      </c>
      <c r="AZ61" s="70"/>
      <c r="BA61" s="70"/>
      <c r="BB61" s="70"/>
      <c r="BC61" s="70"/>
      <c r="BD61" s="70"/>
      <c r="BE61" s="84">
        <v>156.76</v>
      </c>
      <c r="BF61" s="70" t="s">
        <v>80</v>
      </c>
      <c r="BG61" s="70"/>
      <c r="BH61" s="70"/>
      <c r="BI61" s="70">
        <f t="shared" si="9"/>
        <v>33</v>
      </c>
      <c r="BJ61" s="70" t="s">
        <v>873</v>
      </c>
      <c r="BK61" s="74">
        <f t="shared" si="10"/>
        <v>24959999</v>
      </c>
      <c r="BL61" s="70"/>
      <c r="BM61" s="70" t="s">
        <v>1663</v>
      </c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</row>
    <row r="62" spans="1:77" x14ac:dyDescent="0.4">
      <c r="A62" s="70">
        <v>59</v>
      </c>
      <c r="B62" s="70" t="s">
        <v>748</v>
      </c>
      <c r="C62" s="70"/>
      <c r="D62" s="70" t="s">
        <v>431</v>
      </c>
      <c r="E62" s="70"/>
      <c r="F62" s="70" t="s">
        <v>877</v>
      </c>
      <c r="G62" s="70"/>
      <c r="H62" s="94">
        <v>1</v>
      </c>
      <c r="I62" s="94">
        <v>7</v>
      </c>
      <c r="J62" s="70" t="s">
        <v>748</v>
      </c>
      <c r="K62" s="70"/>
      <c r="L62" s="70"/>
      <c r="M62" s="70">
        <v>22</v>
      </c>
      <c r="N62" s="70">
        <f>VLOOKUP(M62,'償却率（定額法）'!$B$6:$C$104,2)</f>
        <v>4.5999999999999999E-2</v>
      </c>
      <c r="O62" s="83">
        <v>35781</v>
      </c>
      <c r="P62" s="84">
        <v>173.01</v>
      </c>
      <c r="Q62" s="83"/>
      <c r="R62" s="71">
        <f t="shared" si="0"/>
        <v>35781</v>
      </c>
      <c r="S62" s="70">
        <f t="shared" si="1"/>
        <v>1997</v>
      </c>
      <c r="T62" s="70">
        <f t="shared" si="2"/>
        <v>12</v>
      </c>
      <c r="U62" s="70">
        <f t="shared" si="3"/>
        <v>17</v>
      </c>
      <c r="V62" s="70">
        <f t="shared" si="4"/>
        <v>1997</v>
      </c>
      <c r="W62" s="85">
        <v>25231500</v>
      </c>
      <c r="X62" s="86">
        <v>1</v>
      </c>
      <c r="Y62" s="70"/>
      <c r="Z62" s="85">
        <f t="shared" si="5"/>
        <v>25231499</v>
      </c>
      <c r="AA62" s="85">
        <f t="shared" si="6"/>
        <v>1</v>
      </c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87">
        <f t="shared" si="7"/>
        <v>0</v>
      </c>
      <c r="AQ62" s="74">
        <f t="shared" si="11"/>
        <v>25231499</v>
      </c>
      <c r="AR62" s="74">
        <f t="shared" si="8"/>
        <v>1</v>
      </c>
      <c r="AS62" s="70" t="s">
        <v>106</v>
      </c>
      <c r="AT62" s="70"/>
      <c r="AU62" s="70"/>
      <c r="AV62" s="70"/>
      <c r="AW62" s="70"/>
      <c r="AX62" s="70"/>
      <c r="AY62" s="70" t="s">
        <v>1607</v>
      </c>
      <c r="AZ62" s="70"/>
      <c r="BA62" s="70"/>
      <c r="BB62" s="70"/>
      <c r="BC62" s="70"/>
      <c r="BD62" s="70"/>
      <c r="BE62" s="84">
        <v>173.01</v>
      </c>
      <c r="BF62" s="70" t="s">
        <v>80</v>
      </c>
      <c r="BG62" s="70"/>
      <c r="BH62" s="70"/>
      <c r="BI62" s="70">
        <f t="shared" si="9"/>
        <v>23</v>
      </c>
      <c r="BJ62" s="70" t="s">
        <v>873</v>
      </c>
      <c r="BK62" s="74">
        <f t="shared" si="10"/>
        <v>25231499</v>
      </c>
      <c r="BL62" s="70"/>
      <c r="BM62" s="70" t="s">
        <v>1664</v>
      </c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</row>
    <row r="63" spans="1:77" x14ac:dyDescent="0.4">
      <c r="A63" s="70">
        <v>60</v>
      </c>
      <c r="B63" s="70" t="s">
        <v>749</v>
      </c>
      <c r="C63" s="70"/>
      <c r="D63" s="70" t="s">
        <v>1594</v>
      </c>
      <c r="E63" s="70"/>
      <c r="F63" s="70" t="s">
        <v>877</v>
      </c>
      <c r="G63" s="70"/>
      <c r="H63" s="94">
        <v>1</v>
      </c>
      <c r="I63" s="94">
        <v>7</v>
      </c>
      <c r="J63" s="70" t="s">
        <v>749</v>
      </c>
      <c r="K63" s="70"/>
      <c r="L63" s="70"/>
      <c r="M63" s="70">
        <v>22</v>
      </c>
      <c r="N63" s="70">
        <f>VLOOKUP(M63,'償却率（定額法）'!$B$6:$C$104,2)</f>
        <v>4.5999999999999999E-2</v>
      </c>
      <c r="O63" s="83">
        <v>32263</v>
      </c>
      <c r="P63" s="84">
        <v>61.24</v>
      </c>
      <c r="Q63" s="83"/>
      <c r="R63" s="71">
        <f t="shared" si="0"/>
        <v>32263</v>
      </c>
      <c r="S63" s="70">
        <f t="shared" si="1"/>
        <v>1988</v>
      </c>
      <c r="T63" s="70">
        <f t="shared" si="2"/>
        <v>4</v>
      </c>
      <c r="U63" s="70">
        <f t="shared" si="3"/>
        <v>30</v>
      </c>
      <c r="V63" s="70">
        <f t="shared" si="4"/>
        <v>1988</v>
      </c>
      <c r="W63" s="85">
        <v>9760000</v>
      </c>
      <c r="X63" s="86">
        <v>1</v>
      </c>
      <c r="Y63" s="70"/>
      <c r="Z63" s="85">
        <f t="shared" si="5"/>
        <v>9759999</v>
      </c>
      <c r="AA63" s="85">
        <f t="shared" si="6"/>
        <v>1</v>
      </c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87">
        <f t="shared" si="7"/>
        <v>0</v>
      </c>
      <c r="AQ63" s="74">
        <f t="shared" si="11"/>
        <v>9759999</v>
      </c>
      <c r="AR63" s="74">
        <f t="shared" si="8"/>
        <v>1</v>
      </c>
      <c r="AS63" s="70" t="s">
        <v>106</v>
      </c>
      <c r="AT63" s="70"/>
      <c r="AU63" s="70"/>
      <c r="AV63" s="70"/>
      <c r="AW63" s="70"/>
      <c r="AX63" s="70"/>
      <c r="AY63" s="70" t="s">
        <v>1607</v>
      </c>
      <c r="AZ63" s="70"/>
      <c r="BA63" s="70"/>
      <c r="BB63" s="70"/>
      <c r="BC63" s="70"/>
      <c r="BD63" s="70"/>
      <c r="BE63" s="84">
        <v>61.24</v>
      </c>
      <c r="BF63" s="70" t="s">
        <v>80</v>
      </c>
      <c r="BG63" s="70"/>
      <c r="BH63" s="70"/>
      <c r="BI63" s="70">
        <f t="shared" si="9"/>
        <v>32</v>
      </c>
      <c r="BJ63" s="70" t="s">
        <v>873</v>
      </c>
      <c r="BK63" s="74">
        <f t="shared" si="10"/>
        <v>9759999</v>
      </c>
      <c r="BL63" s="70"/>
      <c r="BM63" s="70" t="s">
        <v>1665</v>
      </c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</row>
    <row r="64" spans="1:77" x14ac:dyDescent="0.4">
      <c r="A64" s="70">
        <v>61</v>
      </c>
      <c r="B64" s="70" t="s">
        <v>750</v>
      </c>
      <c r="C64" s="70"/>
      <c r="D64" s="70" t="s">
        <v>1595</v>
      </c>
      <c r="E64" s="70"/>
      <c r="F64" s="70" t="s">
        <v>877</v>
      </c>
      <c r="G64" s="70"/>
      <c r="H64" s="94">
        <v>1</v>
      </c>
      <c r="I64" s="94">
        <v>7</v>
      </c>
      <c r="J64" s="70" t="s">
        <v>750</v>
      </c>
      <c r="K64" s="70"/>
      <c r="L64" s="70"/>
      <c r="M64" s="70">
        <v>22</v>
      </c>
      <c r="N64" s="70">
        <f>VLOOKUP(M64,'償却率（定額法）'!$B$6:$C$104,2)</f>
        <v>4.5999999999999999E-2</v>
      </c>
      <c r="O64" s="83">
        <v>31167</v>
      </c>
      <c r="P64" s="84">
        <v>99.47</v>
      </c>
      <c r="Q64" s="83"/>
      <c r="R64" s="71">
        <f t="shared" si="0"/>
        <v>31167</v>
      </c>
      <c r="S64" s="70">
        <f t="shared" si="1"/>
        <v>1985</v>
      </c>
      <c r="T64" s="70">
        <f t="shared" si="2"/>
        <v>4</v>
      </c>
      <c r="U64" s="70">
        <f t="shared" si="3"/>
        <v>30</v>
      </c>
      <c r="V64" s="70">
        <f t="shared" si="4"/>
        <v>1985</v>
      </c>
      <c r="W64" s="85">
        <v>14560000</v>
      </c>
      <c r="X64" s="86">
        <v>1</v>
      </c>
      <c r="Y64" s="70"/>
      <c r="Z64" s="85">
        <f t="shared" si="5"/>
        <v>14559999</v>
      </c>
      <c r="AA64" s="85">
        <f t="shared" si="6"/>
        <v>1</v>
      </c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87">
        <f t="shared" si="7"/>
        <v>0</v>
      </c>
      <c r="AQ64" s="74">
        <f t="shared" si="11"/>
        <v>14559999</v>
      </c>
      <c r="AR64" s="74">
        <f t="shared" si="8"/>
        <v>1</v>
      </c>
      <c r="AS64" s="70" t="s">
        <v>106</v>
      </c>
      <c r="AT64" s="70"/>
      <c r="AU64" s="70"/>
      <c r="AV64" s="70"/>
      <c r="AW64" s="70"/>
      <c r="AX64" s="70"/>
      <c r="AY64" s="70" t="s">
        <v>1607</v>
      </c>
      <c r="AZ64" s="70"/>
      <c r="BA64" s="70"/>
      <c r="BB64" s="70"/>
      <c r="BC64" s="70"/>
      <c r="BD64" s="70"/>
      <c r="BE64" s="84">
        <v>99.47</v>
      </c>
      <c r="BF64" s="70" t="s">
        <v>80</v>
      </c>
      <c r="BG64" s="70"/>
      <c r="BH64" s="70"/>
      <c r="BI64" s="70">
        <f t="shared" si="9"/>
        <v>35</v>
      </c>
      <c r="BJ64" s="70" t="s">
        <v>873</v>
      </c>
      <c r="BK64" s="74">
        <f t="shared" si="10"/>
        <v>14559999</v>
      </c>
      <c r="BL64" s="70"/>
      <c r="BM64" s="70" t="s">
        <v>1666</v>
      </c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</row>
    <row r="65" spans="1:77" x14ac:dyDescent="0.4">
      <c r="A65" s="70">
        <v>62</v>
      </c>
      <c r="B65" s="70" t="s">
        <v>751</v>
      </c>
      <c r="C65" s="70"/>
      <c r="D65" s="70" t="s">
        <v>1596</v>
      </c>
      <c r="E65" s="70"/>
      <c r="F65" s="70" t="s">
        <v>877</v>
      </c>
      <c r="G65" s="70"/>
      <c r="H65" s="94">
        <v>1</v>
      </c>
      <c r="I65" s="94">
        <v>7</v>
      </c>
      <c r="J65" s="70" t="s">
        <v>751</v>
      </c>
      <c r="K65" s="70"/>
      <c r="L65" s="70"/>
      <c r="M65" s="70">
        <v>22</v>
      </c>
      <c r="N65" s="70">
        <f>VLOOKUP(M65,'償却率（定額法）'!$B$6:$C$104,2)</f>
        <v>4.5999999999999999E-2</v>
      </c>
      <c r="O65" s="83">
        <v>29341</v>
      </c>
      <c r="P65" s="84">
        <v>166.44</v>
      </c>
      <c r="Q65" s="83"/>
      <c r="R65" s="71">
        <f t="shared" si="0"/>
        <v>29341</v>
      </c>
      <c r="S65" s="70">
        <f t="shared" si="1"/>
        <v>1980</v>
      </c>
      <c r="T65" s="70">
        <f t="shared" si="2"/>
        <v>4</v>
      </c>
      <c r="U65" s="70">
        <f t="shared" si="3"/>
        <v>30</v>
      </c>
      <c r="V65" s="70">
        <f t="shared" si="4"/>
        <v>1980</v>
      </c>
      <c r="W65" s="85">
        <v>27840000</v>
      </c>
      <c r="X65" s="86">
        <v>1</v>
      </c>
      <c r="Y65" s="70"/>
      <c r="Z65" s="85">
        <f t="shared" si="5"/>
        <v>27839999</v>
      </c>
      <c r="AA65" s="85">
        <f t="shared" si="6"/>
        <v>1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87">
        <f t="shared" si="7"/>
        <v>0</v>
      </c>
      <c r="AQ65" s="74">
        <f t="shared" si="11"/>
        <v>27839999</v>
      </c>
      <c r="AR65" s="74">
        <f t="shared" si="8"/>
        <v>1</v>
      </c>
      <c r="AS65" s="70" t="s">
        <v>106</v>
      </c>
      <c r="AT65" s="70"/>
      <c r="AU65" s="70"/>
      <c r="AV65" s="70"/>
      <c r="AW65" s="70"/>
      <c r="AX65" s="70"/>
      <c r="AY65" s="70" t="s">
        <v>1607</v>
      </c>
      <c r="AZ65" s="70"/>
      <c r="BA65" s="70"/>
      <c r="BB65" s="70"/>
      <c r="BC65" s="70"/>
      <c r="BD65" s="70"/>
      <c r="BE65" s="84">
        <v>166.44</v>
      </c>
      <c r="BF65" s="70" t="s">
        <v>80</v>
      </c>
      <c r="BG65" s="70"/>
      <c r="BH65" s="70"/>
      <c r="BI65" s="70">
        <f t="shared" si="9"/>
        <v>40</v>
      </c>
      <c r="BJ65" s="70" t="s">
        <v>873</v>
      </c>
      <c r="BK65" s="74">
        <f t="shared" si="10"/>
        <v>27839999</v>
      </c>
      <c r="BL65" s="70"/>
      <c r="BM65" s="70" t="s">
        <v>1667</v>
      </c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</row>
    <row r="66" spans="1:77" x14ac:dyDescent="0.4">
      <c r="A66" s="70">
        <v>63</v>
      </c>
      <c r="B66" s="70" t="s">
        <v>752</v>
      </c>
      <c r="C66" s="70"/>
      <c r="D66" s="70" t="s">
        <v>425</v>
      </c>
      <c r="E66" s="70"/>
      <c r="F66" s="70" t="s">
        <v>877</v>
      </c>
      <c r="G66" s="70"/>
      <c r="H66" s="94">
        <v>1</v>
      </c>
      <c r="I66" s="94">
        <v>7</v>
      </c>
      <c r="J66" s="70" t="s">
        <v>752</v>
      </c>
      <c r="K66" s="70"/>
      <c r="L66" s="70"/>
      <c r="M66" s="70">
        <v>22</v>
      </c>
      <c r="N66" s="70">
        <f>VLOOKUP(M66,'償却率（定額法）'!$B$6:$C$104,2)</f>
        <v>4.5999999999999999E-2</v>
      </c>
      <c r="O66" s="83">
        <v>34393</v>
      </c>
      <c r="P66" s="84">
        <v>88.6</v>
      </c>
      <c r="Q66" s="83"/>
      <c r="R66" s="71">
        <f t="shared" si="0"/>
        <v>34393</v>
      </c>
      <c r="S66" s="70">
        <f t="shared" si="1"/>
        <v>1994</v>
      </c>
      <c r="T66" s="70">
        <f t="shared" si="2"/>
        <v>2</v>
      </c>
      <c r="U66" s="70">
        <f t="shared" si="3"/>
        <v>28</v>
      </c>
      <c r="V66" s="70">
        <f t="shared" si="4"/>
        <v>1993</v>
      </c>
      <c r="W66" s="85">
        <v>14080000</v>
      </c>
      <c r="X66" s="86">
        <v>1</v>
      </c>
      <c r="Y66" s="70"/>
      <c r="Z66" s="85">
        <f t="shared" si="5"/>
        <v>14079999</v>
      </c>
      <c r="AA66" s="85">
        <f t="shared" si="6"/>
        <v>1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87">
        <f t="shared" si="7"/>
        <v>0</v>
      </c>
      <c r="AQ66" s="74">
        <f t="shared" si="11"/>
        <v>14079999</v>
      </c>
      <c r="AR66" s="74">
        <f t="shared" si="8"/>
        <v>1</v>
      </c>
      <c r="AS66" s="70" t="s">
        <v>106</v>
      </c>
      <c r="AT66" s="70"/>
      <c r="AU66" s="70"/>
      <c r="AV66" s="70"/>
      <c r="AW66" s="70"/>
      <c r="AX66" s="70"/>
      <c r="AY66" s="70" t="s">
        <v>1607</v>
      </c>
      <c r="AZ66" s="70"/>
      <c r="BA66" s="70"/>
      <c r="BB66" s="70"/>
      <c r="BC66" s="70"/>
      <c r="BD66" s="70"/>
      <c r="BE66" s="84">
        <v>88.6</v>
      </c>
      <c r="BF66" s="70" t="s">
        <v>80</v>
      </c>
      <c r="BG66" s="70"/>
      <c r="BH66" s="70"/>
      <c r="BI66" s="70">
        <f t="shared" si="9"/>
        <v>27</v>
      </c>
      <c r="BJ66" s="70" t="s">
        <v>873</v>
      </c>
      <c r="BK66" s="74">
        <f t="shared" si="10"/>
        <v>14079999</v>
      </c>
      <c r="BL66" s="70"/>
      <c r="BM66" s="70" t="s">
        <v>1668</v>
      </c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</row>
    <row r="67" spans="1:77" x14ac:dyDescent="0.4">
      <c r="A67" s="70">
        <v>64</v>
      </c>
      <c r="B67" s="70" t="s">
        <v>753</v>
      </c>
      <c r="C67" s="70"/>
      <c r="D67" s="70" t="s">
        <v>1597</v>
      </c>
      <c r="E67" s="70"/>
      <c r="F67" s="70" t="s">
        <v>877</v>
      </c>
      <c r="G67" s="70"/>
      <c r="H67" s="94">
        <v>1</v>
      </c>
      <c r="I67" s="94">
        <v>7</v>
      </c>
      <c r="J67" s="70" t="s">
        <v>753</v>
      </c>
      <c r="K67" s="70"/>
      <c r="L67" s="70"/>
      <c r="M67" s="70">
        <v>22</v>
      </c>
      <c r="N67" s="70">
        <f>VLOOKUP(M67,'償却率（定額法）'!$B$6:$C$104,2)</f>
        <v>4.5999999999999999E-2</v>
      </c>
      <c r="O67" s="83">
        <v>34819</v>
      </c>
      <c r="P67" s="84">
        <v>98.54</v>
      </c>
      <c r="Q67" s="83"/>
      <c r="R67" s="71">
        <f t="shared" si="0"/>
        <v>34819</v>
      </c>
      <c r="S67" s="70">
        <f t="shared" si="1"/>
        <v>1995</v>
      </c>
      <c r="T67" s="70">
        <f t="shared" si="2"/>
        <v>4</v>
      </c>
      <c r="U67" s="70">
        <f t="shared" si="3"/>
        <v>30</v>
      </c>
      <c r="V67" s="70">
        <f t="shared" si="4"/>
        <v>1995</v>
      </c>
      <c r="W67" s="85">
        <v>9760000</v>
      </c>
      <c r="X67" s="86">
        <v>1</v>
      </c>
      <c r="Y67" s="70"/>
      <c r="Z67" s="85">
        <f t="shared" si="5"/>
        <v>9759999</v>
      </c>
      <c r="AA67" s="85">
        <f t="shared" si="6"/>
        <v>1</v>
      </c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87">
        <f t="shared" si="7"/>
        <v>0</v>
      </c>
      <c r="AQ67" s="74">
        <f t="shared" si="11"/>
        <v>9759999</v>
      </c>
      <c r="AR67" s="74">
        <f t="shared" si="8"/>
        <v>1</v>
      </c>
      <c r="AS67" s="70" t="s">
        <v>106</v>
      </c>
      <c r="AT67" s="70"/>
      <c r="AU67" s="70"/>
      <c r="AV67" s="70"/>
      <c r="AW67" s="70"/>
      <c r="AX67" s="70"/>
      <c r="AY67" s="70" t="s">
        <v>1607</v>
      </c>
      <c r="AZ67" s="70"/>
      <c r="BA67" s="70"/>
      <c r="BB67" s="70"/>
      <c r="BC67" s="70"/>
      <c r="BD67" s="70"/>
      <c r="BE67" s="84">
        <v>98.54</v>
      </c>
      <c r="BF67" s="70" t="s">
        <v>80</v>
      </c>
      <c r="BG67" s="70"/>
      <c r="BH67" s="70"/>
      <c r="BI67" s="70">
        <f t="shared" si="9"/>
        <v>25</v>
      </c>
      <c r="BJ67" s="70" t="s">
        <v>873</v>
      </c>
      <c r="BK67" s="74">
        <f t="shared" si="10"/>
        <v>9759999</v>
      </c>
      <c r="BL67" s="70"/>
      <c r="BM67" s="70" t="s">
        <v>1669</v>
      </c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</row>
    <row r="68" spans="1:77" x14ac:dyDescent="0.4">
      <c r="A68" s="70">
        <v>65</v>
      </c>
      <c r="B68" s="70" t="s">
        <v>754</v>
      </c>
      <c r="C68" s="70"/>
      <c r="D68" s="70" t="s">
        <v>1598</v>
      </c>
      <c r="E68" s="70"/>
      <c r="F68" s="70" t="s">
        <v>877</v>
      </c>
      <c r="G68" s="70"/>
      <c r="H68" s="94">
        <v>1</v>
      </c>
      <c r="I68" s="94">
        <v>7</v>
      </c>
      <c r="J68" s="70" t="s">
        <v>754</v>
      </c>
      <c r="K68" s="70"/>
      <c r="L68" s="70"/>
      <c r="M68" s="70">
        <v>22</v>
      </c>
      <c r="N68" s="70">
        <f>VLOOKUP(M68,'償却率（定額法）'!$B$6:$C$104,2)</f>
        <v>4.5999999999999999E-2</v>
      </c>
      <c r="O68" s="83">
        <v>36880</v>
      </c>
      <c r="P68" s="84">
        <v>81.150000000000006</v>
      </c>
      <c r="Q68" s="83"/>
      <c r="R68" s="71">
        <f t="shared" si="0"/>
        <v>36880</v>
      </c>
      <c r="S68" s="70">
        <f t="shared" si="1"/>
        <v>2000</v>
      </c>
      <c r="T68" s="70">
        <f t="shared" si="2"/>
        <v>12</v>
      </c>
      <c r="U68" s="70">
        <f t="shared" si="3"/>
        <v>20</v>
      </c>
      <c r="V68" s="70">
        <f t="shared" si="4"/>
        <v>2000</v>
      </c>
      <c r="W68" s="85">
        <v>15099496</v>
      </c>
      <c r="X68" s="86">
        <v>1</v>
      </c>
      <c r="Y68" s="70"/>
      <c r="Z68" s="85">
        <v>13196944</v>
      </c>
      <c r="AA68" s="85">
        <f t="shared" si="6"/>
        <v>1902552</v>
      </c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87">
        <f t="shared" si="7"/>
        <v>694577</v>
      </c>
      <c r="AQ68" s="74">
        <f t="shared" si="11"/>
        <v>13891521</v>
      </c>
      <c r="AR68" s="74">
        <f t="shared" si="8"/>
        <v>1207975</v>
      </c>
      <c r="AS68" s="70" t="s">
        <v>106</v>
      </c>
      <c r="AT68" s="70"/>
      <c r="AU68" s="70"/>
      <c r="AV68" s="70"/>
      <c r="AW68" s="70"/>
      <c r="AX68" s="70"/>
      <c r="AY68" s="70" t="s">
        <v>1607</v>
      </c>
      <c r="AZ68" s="70"/>
      <c r="BA68" s="70"/>
      <c r="BB68" s="70"/>
      <c r="BC68" s="70"/>
      <c r="BD68" s="70"/>
      <c r="BE68" s="84">
        <v>81.150000000000006</v>
      </c>
      <c r="BF68" s="70" t="s">
        <v>80</v>
      </c>
      <c r="BG68" s="70"/>
      <c r="BH68" s="70"/>
      <c r="BI68" s="70">
        <f t="shared" si="9"/>
        <v>20</v>
      </c>
      <c r="BJ68" s="70" t="s">
        <v>873</v>
      </c>
      <c r="BK68" s="74">
        <f t="shared" si="10"/>
        <v>13891521</v>
      </c>
      <c r="BL68" s="70"/>
      <c r="BM68" s="70" t="s">
        <v>1670</v>
      </c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</row>
    <row r="69" spans="1:77" x14ac:dyDescent="0.4">
      <c r="A69" s="70">
        <v>66</v>
      </c>
      <c r="B69" s="70" t="s">
        <v>755</v>
      </c>
      <c r="C69" s="70"/>
      <c r="D69" s="70" t="s">
        <v>434</v>
      </c>
      <c r="E69" s="70"/>
      <c r="F69" s="70" t="s">
        <v>877</v>
      </c>
      <c r="G69" s="70"/>
      <c r="H69" s="94">
        <v>1</v>
      </c>
      <c r="I69" s="94">
        <v>7</v>
      </c>
      <c r="J69" s="70" t="s">
        <v>755</v>
      </c>
      <c r="K69" s="70"/>
      <c r="L69" s="70"/>
      <c r="M69" s="70">
        <v>22</v>
      </c>
      <c r="N69" s="70">
        <f>VLOOKUP(M69,'償却率（定額法）'!$B$6:$C$104,2)</f>
        <v>4.5999999999999999E-2</v>
      </c>
      <c r="O69" s="83">
        <v>34782</v>
      </c>
      <c r="P69" s="84">
        <v>125.45</v>
      </c>
      <c r="Q69" s="83"/>
      <c r="R69" s="71">
        <f t="shared" si="0"/>
        <v>34782</v>
      </c>
      <c r="S69" s="70">
        <f t="shared" si="1"/>
        <v>1995</v>
      </c>
      <c r="T69" s="70">
        <f t="shared" si="2"/>
        <v>3</v>
      </c>
      <c r="U69" s="70">
        <f t="shared" si="3"/>
        <v>24</v>
      </c>
      <c r="V69" s="70">
        <f t="shared" si="4"/>
        <v>1994</v>
      </c>
      <c r="W69" s="85">
        <v>26000000</v>
      </c>
      <c r="X69" s="86">
        <v>1</v>
      </c>
      <c r="Y69" s="70"/>
      <c r="Z69" s="85">
        <f t="shared" si="5"/>
        <v>25999999</v>
      </c>
      <c r="AA69" s="85">
        <f t="shared" si="6"/>
        <v>1</v>
      </c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87">
        <f t="shared" si="7"/>
        <v>0</v>
      </c>
      <c r="AQ69" s="74">
        <f t="shared" si="11"/>
        <v>25999999</v>
      </c>
      <c r="AR69" s="74">
        <f t="shared" si="8"/>
        <v>1</v>
      </c>
      <c r="AS69" s="70" t="s">
        <v>106</v>
      </c>
      <c r="AT69" s="70"/>
      <c r="AU69" s="70"/>
      <c r="AV69" s="70"/>
      <c r="AW69" s="70"/>
      <c r="AX69" s="70"/>
      <c r="AY69" s="70" t="s">
        <v>1607</v>
      </c>
      <c r="AZ69" s="70"/>
      <c r="BA69" s="70"/>
      <c r="BB69" s="70"/>
      <c r="BC69" s="70"/>
      <c r="BD69" s="70"/>
      <c r="BE69" s="84">
        <v>125.45</v>
      </c>
      <c r="BF69" s="70" t="s">
        <v>80</v>
      </c>
      <c r="BG69" s="70"/>
      <c r="BH69" s="70"/>
      <c r="BI69" s="70">
        <f t="shared" si="9"/>
        <v>26</v>
      </c>
      <c r="BJ69" s="70" t="s">
        <v>873</v>
      </c>
      <c r="BK69" s="74">
        <f t="shared" si="10"/>
        <v>25999999</v>
      </c>
      <c r="BL69" s="70"/>
      <c r="BM69" s="70" t="s">
        <v>1671</v>
      </c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</row>
    <row r="70" spans="1:77" x14ac:dyDescent="0.4">
      <c r="A70" s="70">
        <v>67</v>
      </c>
      <c r="B70" s="70" t="s">
        <v>756</v>
      </c>
      <c r="C70" s="70"/>
      <c r="D70" s="70" t="s">
        <v>435</v>
      </c>
      <c r="E70" s="70"/>
      <c r="F70" s="70" t="s">
        <v>877</v>
      </c>
      <c r="G70" s="70"/>
      <c r="H70" s="94">
        <v>1</v>
      </c>
      <c r="I70" s="94">
        <v>7</v>
      </c>
      <c r="J70" s="70" t="s">
        <v>756</v>
      </c>
      <c r="K70" s="70"/>
      <c r="L70" s="70"/>
      <c r="M70" s="70">
        <v>22</v>
      </c>
      <c r="N70" s="70">
        <f>VLOOKUP(M70,'償却率（定額法）'!$B$6:$C$104,2)</f>
        <v>4.5999999999999999E-2</v>
      </c>
      <c r="O70" s="83">
        <v>35430</v>
      </c>
      <c r="P70" s="84">
        <v>103.51</v>
      </c>
      <c r="Q70" s="83"/>
      <c r="R70" s="71">
        <f t="shared" ref="R70:R133" si="12">IF(Q70="",O70,Q70)</f>
        <v>35430</v>
      </c>
      <c r="S70" s="70">
        <f t="shared" ref="S70:S133" si="13">YEAR(R70)</f>
        <v>1996</v>
      </c>
      <c r="T70" s="70">
        <f t="shared" ref="T70:T133" si="14">MONTH(R70)</f>
        <v>12</v>
      </c>
      <c r="U70" s="70">
        <f t="shared" ref="U70:U133" si="15">DAY(O70)</f>
        <v>31</v>
      </c>
      <c r="V70" s="70">
        <f t="shared" ref="V70:V133" si="16">IF(S70=1900,"",IF(T70&lt;4,S70-1,S70))</f>
        <v>1996</v>
      </c>
      <c r="W70" s="85">
        <v>16480000</v>
      </c>
      <c r="X70" s="86">
        <v>1</v>
      </c>
      <c r="Y70" s="70"/>
      <c r="Z70" s="85">
        <f t="shared" ref="Z70:Z133" si="17">IF(BI70=0,0,IF(BI70&gt;M70,W70-1,ROUND((W70*N70)*(BI70-1),0)))</f>
        <v>16479999</v>
      </c>
      <c r="AA70" s="85">
        <f t="shared" ref="AA70:AA133" si="18">W70-Z70</f>
        <v>1</v>
      </c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87">
        <f t="shared" ref="AP70:AP133" si="19">IF(BI70=0,0,IF(BI70=M70,AA70-1,IF(AA70=1,0,ROUND(W70*N70,0))))</f>
        <v>0</v>
      </c>
      <c r="AQ70" s="74">
        <f t="shared" ref="AQ70:AQ133" si="20">Z70+AP70</f>
        <v>16479999</v>
      </c>
      <c r="AR70" s="74">
        <f t="shared" ref="AR70:AR133" si="21">AA70-AP70</f>
        <v>1</v>
      </c>
      <c r="AS70" s="70" t="s">
        <v>106</v>
      </c>
      <c r="AT70" s="70"/>
      <c r="AU70" s="70"/>
      <c r="AV70" s="70"/>
      <c r="AW70" s="70"/>
      <c r="AX70" s="70"/>
      <c r="AY70" s="70" t="s">
        <v>1607</v>
      </c>
      <c r="AZ70" s="70"/>
      <c r="BA70" s="70"/>
      <c r="BB70" s="70"/>
      <c r="BC70" s="70"/>
      <c r="BD70" s="70"/>
      <c r="BE70" s="84">
        <v>103.51</v>
      </c>
      <c r="BF70" s="70" t="s">
        <v>80</v>
      </c>
      <c r="BG70" s="70"/>
      <c r="BH70" s="70"/>
      <c r="BI70" s="70">
        <f t="shared" ref="BI70:BI133" si="22">IF(V70="",0,$Q$1-V70)</f>
        <v>24</v>
      </c>
      <c r="BJ70" s="70" t="s">
        <v>873</v>
      </c>
      <c r="BK70" s="74">
        <f t="shared" ref="BK70:BK133" si="23">W70-AR70</f>
        <v>16479999</v>
      </c>
      <c r="BL70" s="70"/>
      <c r="BM70" s="70" t="s">
        <v>1672</v>
      </c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</row>
    <row r="71" spans="1:77" x14ac:dyDescent="0.4">
      <c r="A71" s="70">
        <v>68</v>
      </c>
      <c r="B71" s="70" t="s">
        <v>757</v>
      </c>
      <c r="C71" s="70"/>
      <c r="D71" s="70" t="s">
        <v>439</v>
      </c>
      <c r="E71" s="70"/>
      <c r="F71" s="70" t="s">
        <v>877</v>
      </c>
      <c r="G71" s="70"/>
      <c r="H71" s="94">
        <v>1</v>
      </c>
      <c r="I71" s="94">
        <v>7</v>
      </c>
      <c r="J71" s="70" t="s">
        <v>757</v>
      </c>
      <c r="K71" s="70"/>
      <c r="L71" s="70"/>
      <c r="M71" s="70">
        <v>22</v>
      </c>
      <c r="N71" s="70">
        <f>VLOOKUP(M71,'償却率（定額法）'!$B$6:$C$104,2)</f>
        <v>4.5999999999999999E-2</v>
      </c>
      <c r="O71" s="83">
        <v>29341</v>
      </c>
      <c r="P71" s="84">
        <v>133.32</v>
      </c>
      <c r="Q71" s="83"/>
      <c r="R71" s="71">
        <f t="shared" si="12"/>
        <v>29341</v>
      </c>
      <c r="S71" s="70">
        <f t="shared" si="13"/>
        <v>1980</v>
      </c>
      <c r="T71" s="70">
        <f t="shared" si="14"/>
        <v>4</v>
      </c>
      <c r="U71" s="70">
        <f t="shared" si="15"/>
        <v>30</v>
      </c>
      <c r="V71" s="70">
        <f t="shared" si="16"/>
        <v>1980</v>
      </c>
      <c r="W71" s="85">
        <v>21280000</v>
      </c>
      <c r="X71" s="86">
        <v>1</v>
      </c>
      <c r="Y71" s="70"/>
      <c r="Z71" s="85">
        <f t="shared" si="17"/>
        <v>21279999</v>
      </c>
      <c r="AA71" s="85">
        <f t="shared" si="18"/>
        <v>1</v>
      </c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87">
        <f t="shared" si="19"/>
        <v>0</v>
      </c>
      <c r="AQ71" s="74">
        <f t="shared" si="20"/>
        <v>21279999</v>
      </c>
      <c r="AR71" s="74">
        <f t="shared" si="21"/>
        <v>1</v>
      </c>
      <c r="AS71" s="70" t="s">
        <v>106</v>
      </c>
      <c r="AT71" s="70"/>
      <c r="AU71" s="70"/>
      <c r="AV71" s="70"/>
      <c r="AW71" s="70"/>
      <c r="AX71" s="70"/>
      <c r="AY71" s="70" t="s">
        <v>1607</v>
      </c>
      <c r="AZ71" s="70"/>
      <c r="BA71" s="70"/>
      <c r="BB71" s="70"/>
      <c r="BC71" s="70"/>
      <c r="BD71" s="70"/>
      <c r="BE71" s="84">
        <v>133.32</v>
      </c>
      <c r="BF71" s="70" t="s">
        <v>80</v>
      </c>
      <c r="BG71" s="70"/>
      <c r="BH71" s="70"/>
      <c r="BI71" s="70">
        <f t="shared" si="22"/>
        <v>40</v>
      </c>
      <c r="BJ71" s="70" t="s">
        <v>873</v>
      </c>
      <c r="BK71" s="74">
        <f t="shared" si="23"/>
        <v>21279999</v>
      </c>
      <c r="BL71" s="70"/>
      <c r="BM71" s="70" t="s">
        <v>1673</v>
      </c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</row>
    <row r="72" spans="1:77" x14ac:dyDescent="0.4">
      <c r="A72" s="70">
        <v>69</v>
      </c>
      <c r="B72" s="70" t="s">
        <v>758</v>
      </c>
      <c r="C72" s="70"/>
      <c r="D72" s="70" t="s">
        <v>440</v>
      </c>
      <c r="E72" s="70"/>
      <c r="F72" s="70" t="s">
        <v>877</v>
      </c>
      <c r="G72" s="70"/>
      <c r="H72" s="94">
        <v>1</v>
      </c>
      <c r="I72" s="94">
        <v>7</v>
      </c>
      <c r="J72" s="70" t="s">
        <v>758</v>
      </c>
      <c r="K72" s="70"/>
      <c r="L72" s="70"/>
      <c r="M72" s="70">
        <v>22</v>
      </c>
      <c r="N72" s="70">
        <f>VLOOKUP(M72,'償却率（定額法）'!$B$6:$C$104,2)</f>
        <v>4.5999999999999999E-2</v>
      </c>
      <c r="O72" s="83">
        <v>29341</v>
      </c>
      <c r="P72" s="84">
        <v>94.4</v>
      </c>
      <c r="Q72" s="83"/>
      <c r="R72" s="71">
        <f t="shared" si="12"/>
        <v>29341</v>
      </c>
      <c r="S72" s="70">
        <f t="shared" si="13"/>
        <v>1980</v>
      </c>
      <c r="T72" s="70">
        <f t="shared" si="14"/>
        <v>4</v>
      </c>
      <c r="U72" s="70">
        <f t="shared" si="15"/>
        <v>30</v>
      </c>
      <c r="V72" s="70">
        <f t="shared" si="16"/>
        <v>1980</v>
      </c>
      <c r="W72" s="85">
        <v>15200000</v>
      </c>
      <c r="X72" s="86">
        <v>1</v>
      </c>
      <c r="Y72" s="70"/>
      <c r="Z72" s="85">
        <f t="shared" si="17"/>
        <v>15199999</v>
      </c>
      <c r="AA72" s="85">
        <f t="shared" si="18"/>
        <v>1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87">
        <f t="shared" si="19"/>
        <v>0</v>
      </c>
      <c r="AQ72" s="74">
        <f t="shared" si="20"/>
        <v>15199999</v>
      </c>
      <c r="AR72" s="74">
        <f t="shared" si="21"/>
        <v>1</v>
      </c>
      <c r="AS72" s="70" t="s">
        <v>106</v>
      </c>
      <c r="AT72" s="70"/>
      <c r="AU72" s="70"/>
      <c r="AV72" s="70"/>
      <c r="AW72" s="70"/>
      <c r="AX72" s="70"/>
      <c r="AY72" s="70" t="s">
        <v>1607</v>
      </c>
      <c r="AZ72" s="70"/>
      <c r="BA72" s="70"/>
      <c r="BB72" s="70"/>
      <c r="BC72" s="70"/>
      <c r="BD72" s="70"/>
      <c r="BE72" s="84">
        <v>94.4</v>
      </c>
      <c r="BF72" s="70" t="s">
        <v>80</v>
      </c>
      <c r="BG72" s="70"/>
      <c r="BH72" s="70"/>
      <c r="BI72" s="70">
        <f t="shared" si="22"/>
        <v>40</v>
      </c>
      <c r="BJ72" s="70" t="s">
        <v>873</v>
      </c>
      <c r="BK72" s="74">
        <f t="shared" si="23"/>
        <v>15199999</v>
      </c>
      <c r="BL72" s="70"/>
      <c r="BM72" s="70" t="s">
        <v>1674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</row>
    <row r="73" spans="1:77" x14ac:dyDescent="0.4">
      <c r="A73" s="70">
        <v>70</v>
      </c>
      <c r="B73" s="70" t="s">
        <v>759</v>
      </c>
      <c r="C73" s="70"/>
      <c r="D73" s="70" t="s">
        <v>1599</v>
      </c>
      <c r="E73" s="70"/>
      <c r="F73" s="70" t="s">
        <v>877</v>
      </c>
      <c r="G73" s="70"/>
      <c r="H73" s="94">
        <v>1</v>
      </c>
      <c r="I73" s="94">
        <v>7</v>
      </c>
      <c r="J73" s="70" t="s">
        <v>759</v>
      </c>
      <c r="K73" s="70"/>
      <c r="L73" s="70"/>
      <c r="M73" s="70">
        <v>22</v>
      </c>
      <c r="N73" s="70">
        <f>VLOOKUP(M73,'償却率（定額法）'!$B$6:$C$104,2)</f>
        <v>4.5999999999999999E-2</v>
      </c>
      <c r="O73" s="83">
        <v>36509</v>
      </c>
      <c r="P73" s="84">
        <v>74.52</v>
      </c>
      <c r="Q73" s="83"/>
      <c r="R73" s="71">
        <f t="shared" si="12"/>
        <v>36509</v>
      </c>
      <c r="S73" s="70">
        <f t="shared" si="13"/>
        <v>1999</v>
      </c>
      <c r="T73" s="70">
        <f t="shared" si="14"/>
        <v>12</v>
      </c>
      <c r="U73" s="70">
        <f t="shared" si="15"/>
        <v>15</v>
      </c>
      <c r="V73" s="70">
        <f t="shared" si="16"/>
        <v>1999</v>
      </c>
      <c r="W73" s="85">
        <v>12711014</v>
      </c>
      <c r="X73" s="86">
        <v>1</v>
      </c>
      <c r="Y73" s="70"/>
      <c r="Z73" s="85">
        <v>11694120</v>
      </c>
      <c r="AA73" s="85">
        <f t="shared" si="18"/>
        <v>1016894</v>
      </c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87">
        <f t="shared" si="19"/>
        <v>584707</v>
      </c>
      <c r="AQ73" s="74">
        <f t="shared" si="20"/>
        <v>12278827</v>
      </c>
      <c r="AR73" s="74">
        <f t="shared" si="21"/>
        <v>432187</v>
      </c>
      <c r="AS73" s="70" t="s">
        <v>106</v>
      </c>
      <c r="AT73" s="70"/>
      <c r="AU73" s="70"/>
      <c r="AV73" s="70"/>
      <c r="AW73" s="70"/>
      <c r="AX73" s="70"/>
      <c r="AY73" s="70" t="s">
        <v>1607</v>
      </c>
      <c r="AZ73" s="70"/>
      <c r="BA73" s="70"/>
      <c r="BB73" s="70"/>
      <c r="BC73" s="70"/>
      <c r="BD73" s="70"/>
      <c r="BE73" s="84">
        <v>74.52</v>
      </c>
      <c r="BF73" s="70" t="s">
        <v>80</v>
      </c>
      <c r="BG73" s="70"/>
      <c r="BH73" s="70"/>
      <c r="BI73" s="70">
        <f t="shared" si="22"/>
        <v>21</v>
      </c>
      <c r="BJ73" s="70" t="s">
        <v>873</v>
      </c>
      <c r="BK73" s="74">
        <f t="shared" si="23"/>
        <v>12278827</v>
      </c>
      <c r="BL73" s="70"/>
      <c r="BM73" s="70" t="s">
        <v>1675</v>
      </c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</row>
    <row r="74" spans="1:77" x14ac:dyDescent="0.4">
      <c r="A74" s="70">
        <v>71</v>
      </c>
      <c r="B74" s="70" t="s">
        <v>760</v>
      </c>
      <c r="C74" s="70"/>
      <c r="D74" s="70" t="s">
        <v>269</v>
      </c>
      <c r="E74" s="70"/>
      <c r="F74" s="70" t="s">
        <v>140</v>
      </c>
      <c r="G74" s="70"/>
      <c r="H74" s="94">
        <v>1</v>
      </c>
      <c r="I74" s="94">
        <v>7</v>
      </c>
      <c r="J74" s="70" t="s">
        <v>760</v>
      </c>
      <c r="K74" s="70"/>
      <c r="L74" s="70"/>
      <c r="M74" s="70">
        <v>15</v>
      </c>
      <c r="N74" s="70">
        <f>VLOOKUP(M74,'償却率（定額法）'!$B$6:$C$104,2)</f>
        <v>6.7000000000000004E-2</v>
      </c>
      <c r="O74" s="83">
        <v>20180</v>
      </c>
      <c r="P74" s="84">
        <v>242.92</v>
      </c>
      <c r="Q74" s="83"/>
      <c r="R74" s="71">
        <f t="shared" si="12"/>
        <v>20180</v>
      </c>
      <c r="S74" s="70">
        <f t="shared" si="13"/>
        <v>1955</v>
      </c>
      <c r="T74" s="70">
        <f t="shared" si="14"/>
        <v>4</v>
      </c>
      <c r="U74" s="70">
        <f t="shared" si="15"/>
        <v>1</v>
      </c>
      <c r="V74" s="70">
        <f t="shared" si="16"/>
        <v>1955</v>
      </c>
      <c r="W74" s="85">
        <v>14880000</v>
      </c>
      <c r="X74" s="86">
        <v>1</v>
      </c>
      <c r="Y74" s="70"/>
      <c r="Z74" s="85">
        <f t="shared" si="17"/>
        <v>14879999</v>
      </c>
      <c r="AA74" s="85">
        <f t="shared" si="18"/>
        <v>1</v>
      </c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87">
        <f t="shared" si="19"/>
        <v>0</v>
      </c>
      <c r="AQ74" s="74">
        <f t="shared" si="20"/>
        <v>14879999</v>
      </c>
      <c r="AR74" s="74">
        <f t="shared" si="21"/>
        <v>1</v>
      </c>
      <c r="AS74" s="70" t="s">
        <v>106</v>
      </c>
      <c r="AT74" s="70"/>
      <c r="AU74" s="70"/>
      <c r="AV74" s="70"/>
      <c r="AW74" s="70"/>
      <c r="AX74" s="70"/>
      <c r="AY74" s="70" t="s">
        <v>1607</v>
      </c>
      <c r="AZ74" s="70"/>
      <c r="BA74" s="70"/>
      <c r="BB74" s="70"/>
      <c r="BC74" s="70"/>
      <c r="BD74" s="70"/>
      <c r="BE74" s="84">
        <v>242.92</v>
      </c>
      <c r="BF74" s="70" t="s">
        <v>80</v>
      </c>
      <c r="BG74" s="70"/>
      <c r="BH74" s="70"/>
      <c r="BI74" s="70">
        <f t="shared" si="22"/>
        <v>65</v>
      </c>
      <c r="BJ74" s="70" t="s">
        <v>873</v>
      </c>
      <c r="BK74" s="74">
        <f t="shared" si="23"/>
        <v>14879999</v>
      </c>
      <c r="BL74" s="70"/>
      <c r="BM74" s="70" t="s">
        <v>1676</v>
      </c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</row>
    <row r="75" spans="1:77" x14ac:dyDescent="0.4">
      <c r="A75" s="70">
        <v>72</v>
      </c>
      <c r="B75" s="70" t="s">
        <v>761</v>
      </c>
      <c r="C75" s="70"/>
      <c r="D75" s="70" t="s">
        <v>1600</v>
      </c>
      <c r="E75" s="70"/>
      <c r="F75" s="70" t="s">
        <v>140</v>
      </c>
      <c r="G75" s="70"/>
      <c r="H75" s="94">
        <v>1</v>
      </c>
      <c r="I75" s="94">
        <v>2</v>
      </c>
      <c r="J75" s="70" t="s">
        <v>761</v>
      </c>
      <c r="K75" s="70"/>
      <c r="L75" s="70"/>
      <c r="M75" s="70">
        <v>31</v>
      </c>
      <c r="N75" s="70">
        <f>VLOOKUP(M75,'償却率（定額法）'!$B$6:$C$104,2)</f>
        <v>3.3000000000000002E-2</v>
      </c>
      <c r="O75" s="83">
        <v>35855</v>
      </c>
      <c r="P75" s="84">
        <v>654</v>
      </c>
      <c r="Q75" s="83"/>
      <c r="R75" s="71">
        <f t="shared" si="12"/>
        <v>35855</v>
      </c>
      <c r="S75" s="70">
        <f t="shared" si="13"/>
        <v>1998</v>
      </c>
      <c r="T75" s="70">
        <f t="shared" si="14"/>
        <v>3</v>
      </c>
      <c r="U75" s="70">
        <f t="shared" si="15"/>
        <v>1</v>
      </c>
      <c r="V75" s="70">
        <f t="shared" si="16"/>
        <v>1997</v>
      </c>
      <c r="W75" s="85">
        <v>202622000</v>
      </c>
      <c r="X75" s="86">
        <v>1</v>
      </c>
      <c r="Y75" s="70"/>
      <c r="Z75" s="85">
        <f t="shared" si="17"/>
        <v>147103572</v>
      </c>
      <c r="AA75" s="85">
        <f t="shared" si="18"/>
        <v>55518428</v>
      </c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87">
        <f t="shared" si="19"/>
        <v>6686526</v>
      </c>
      <c r="AQ75" s="74">
        <f t="shared" si="20"/>
        <v>153790098</v>
      </c>
      <c r="AR75" s="74">
        <f t="shared" si="21"/>
        <v>48831902</v>
      </c>
      <c r="AS75" s="70" t="s">
        <v>106</v>
      </c>
      <c r="AT75" s="70"/>
      <c r="AU75" s="70"/>
      <c r="AV75" s="70"/>
      <c r="AW75" s="70"/>
      <c r="AX75" s="70"/>
      <c r="AY75" s="70" t="s">
        <v>1607</v>
      </c>
      <c r="AZ75" s="70"/>
      <c r="BA75" s="70"/>
      <c r="BB75" s="70"/>
      <c r="BC75" s="70"/>
      <c r="BD75" s="70"/>
      <c r="BE75" s="84">
        <v>654</v>
      </c>
      <c r="BF75" s="70" t="s">
        <v>80</v>
      </c>
      <c r="BG75" s="70"/>
      <c r="BH75" s="70"/>
      <c r="BI75" s="70">
        <f t="shared" si="22"/>
        <v>23</v>
      </c>
      <c r="BJ75" s="70" t="s">
        <v>873</v>
      </c>
      <c r="BK75" s="74">
        <f t="shared" si="23"/>
        <v>153790098</v>
      </c>
      <c r="BL75" s="70"/>
      <c r="BM75" s="70" t="s">
        <v>1677</v>
      </c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</row>
    <row r="76" spans="1:77" x14ac:dyDescent="0.4">
      <c r="A76" s="70">
        <v>73</v>
      </c>
      <c r="B76" s="70" t="s">
        <v>762</v>
      </c>
      <c r="C76" s="70"/>
      <c r="D76" s="70" t="s">
        <v>1600</v>
      </c>
      <c r="E76" s="70"/>
      <c r="F76" s="70" t="s">
        <v>140</v>
      </c>
      <c r="G76" s="70"/>
      <c r="H76" s="94">
        <v>1</v>
      </c>
      <c r="I76" s="94">
        <v>2</v>
      </c>
      <c r="J76" s="70" t="s">
        <v>762</v>
      </c>
      <c r="K76" s="70"/>
      <c r="L76" s="70"/>
      <c r="M76" s="70">
        <v>34</v>
      </c>
      <c r="N76" s="70">
        <f>VLOOKUP(M76,'償却率（定額法）'!$B$6:$C$104,2)</f>
        <v>0.03</v>
      </c>
      <c r="O76" s="83">
        <v>35855</v>
      </c>
      <c r="P76" s="84">
        <v>9</v>
      </c>
      <c r="Q76" s="83"/>
      <c r="R76" s="71">
        <f t="shared" si="12"/>
        <v>35855</v>
      </c>
      <c r="S76" s="70">
        <f t="shared" si="13"/>
        <v>1998</v>
      </c>
      <c r="T76" s="70">
        <f t="shared" si="14"/>
        <v>3</v>
      </c>
      <c r="U76" s="70">
        <f t="shared" si="15"/>
        <v>1</v>
      </c>
      <c r="V76" s="70">
        <f t="shared" si="16"/>
        <v>1997</v>
      </c>
      <c r="W76" s="85">
        <v>2886000</v>
      </c>
      <c r="X76" s="86">
        <v>1</v>
      </c>
      <c r="Y76" s="70"/>
      <c r="Z76" s="85">
        <f t="shared" si="17"/>
        <v>1904760</v>
      </c>
      <c r="AA76" s="85">
        <f t="shared" si="18"/>
        <v>981240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87">
        <f t="shared" si="19"/>
        <v>86580</v>
      </c>
      <c r="AQ76" s="74">
        <f t="shared" si="20"/>
        <v>1991340</v>
      </c>
      <c r="AR76" s="74">
        <f t="shared" si="21"/>
        <v>894660</v>
      </c>
      <c r="AS76" s="70" t="s">
        <v>106</v>
      </c>
      <c r="AT76" s="70"/>
      <c r="AU76" s="70"/>
      <c r="AV76" s="70"/>
      <c r="AW76" s="70"/>
      <c r="AX76" s="70"/>
      <c r="AY76" s="70" t="s">
        <v>1607</v>
      </c>
      <c r="AZ76" s="70"/>
      <c r="BA76" s="70"/>
      <c r="BB76" s="70"/>
      <c r="BC76" s="70"/>
      <c r="BD76" s="70"/>
      <c r="BE76" s="84">
        <v>9</v>
      </c>
      <c r="BF76" s="70" t="s">
        <v>80</v>
      </c>
      <c r="BG76" s="70"/>
      <c r="BH76" s="70"/>
      <c r="BI76" s="70">
        <f t="shared" si="22"/>
        <v>23</v>
      </c>
      <c r="BJ76" s="70" t="s">
        <v>873</v>
      </c>
      <c r="BK76" s="74">
        <f t="shared" si="23"/>
        <v>1991340</v>
      </c>
      <c r="BL76" s="70"/>
      <c r="BM76" s="70" t="s">
        <v>1678</v>
      </c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</row>
    <row r="77" spans="1:77" x14ac:dyDescent="0.4">
      <c r="A77" s="70">
        <v>74</v>
      </c>
      <c r="B77" s="70" t="s">
        <v>763</v>
      </c>
      <c r="C77" s="70"/>
      <c r="D77" s="70" t="s">
        <v>443</v>
      </c>
      <c r="E77" s="70"/>
      <c r="F77" s="70" t="s">
        <v>152</v>
      </c>
      <c r="G77" s="70"/>
      <c r="H77" s="94">
        <v>1</v>
      </c>
      <c r="I77" s="94">
        <v>3</v>
      </c>
      <c r="J77" s="70" t="s">
        <v>763</v>
      </c>
      <c r="K77" s="70"/>
      <c r="L77" s="70"/>
      <c r="M77" s="70">
        <v>22</v>
      </c>
      <c r="N77" s="70">
        <f>VLOOKUP(M77,'償却率（定額法）'!$B$6:$C$104,2)</f>
        <v>4.5999999999999999E-2</v>
      </c>
      <c r="O77" s="83">
        <v>40438</v>
      </c>
      <c r="P77" s="84">
        <v>182.18</v>
      </c>
      <c r="Q77" s="83"/>
      <c r="R77" s="71">
        <f t="shared" si="12"/>
        <v>40438</v>
      </c>
      <c r="S77" s="70">
        <f t="shared" si="13"/>
        <v>2010</v>
      </c>
      <c r="T77" s="70">
        <f t="shared" si="14"/>
        <v>9</v>
      </c>
      <c r="U77" s="70">
        <f t="shared" si="15"/>
        <v>17</v>
      </c>
      <c r="V77" s="70">
        <f t="shared" si="16"/>
        <v>2010</v>
      </c>
      <c r="W77" s="85">
        <v>34919849</v>
      </c>
      <c r="X77" s="86">
        <v>1</v>
      </c>
      <c r="Y77" s="70"/>
      <c r="Z77" s="85">
        <f t="shared" si="17"/>
        <v>14456817</v>
      </c>
      <c r="AA77" s="85">
        <f t="shared" si="18"/>
        <v>20463032</v>
      </c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87">
        <f t="shared" si="19"/>
        <v>1606313</v>
      </c>
      <c r="AQ77" s="74">
        <f t="shared" si="20"/>
        <v>16063130</v>
      </c>
      <c r="AR77" s="74">
        <f t="shared" si="21"/>
        <v>18856719</v>
      </c>
      <c r="AS77" s="70" t="s">
        <v>106</v>
      </c>
      <c r="AT77" s="70"/>
      <c r="AU77" s="70"/>
      <c r="AV77" s="70"/>
      <c r="AW77" s="70"/>
      <c r="AX77" s="70"/>
      <c r="AY77" s="70" t="s">
        <v>1607</v>
      </c>
      <c r="AZ77" s="70"/>
      <c r="BA77" s="70"/>
      <c r="BB77" s="70"/>
      <c r="BC77" s="70"/>
      <c r="BD77" s="70"/>
      <c r="BE77" s="84">
        <v>182.18</v>
      </c>
      <c r="BF77" s="70" t="s">
        <v>80</v>
      </c>
      <c r="BG77" s="70"/>
      <c r="BH77" s="70"/>
      <c r="BI77" s="70">
        <f t="shared" si="22"/>
        <v>10</v>
      </c>
      <c r="BJ77" s="70" t="s">
        <v>873</v>
      </c>
      <c r="BK77" s="74">
        <f t="shared" si="23"/>
        <v>16063130</v>
      </c>
      <c r="BL77" s="70"/>
      <c r="BM77" s="70" t="s">
        <v>1679</v>
      </c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</row>
    <row r="78" spans="1:77" x14ac:dyDescent="0.4">
      <c r="A78" s="70">
        <v>75</v>
      </c>
      <c r="B78" s="70" t="s">
        <v>764</v>
      </c>
      <c r="C78" s="70"/>
      <c r="D78" s="70" t="s">
        <v>447</v>
      </c>
      <c r="E78" s="70"/>
      <c r="F78" s="70" t="s">
        <v>152</v>
      </c>
      <c r="G78" s="70"/>
      <c r="H78" s="94">
        <v>1</v>
      </c>
      <c r="I78" s="94">
        <v>3</v>
      </c>
      <c r="J78" s="70" t="s">
        <v>764</v>
      </c>
      <c r="K78" s="70"/>
      <c r="L78" s="70"/>
      <c r="M78" s="70">
        <v>47</v>
      </c>
      <c r="N78" s="70">
        <f>VLOOKUP(M78,'償却率（定額法）'!$B$6:$C$104,2)</f>
        <v>2.1999999999999999E-2</v>
      </c>
      <c r="O78" s="83">
        <v>33313</v>
      </c>
      <c r="P78" s="84">
        <v>812</v>
      </c>
      <c r="Q78" s="83"/>
      <c r="R78" s="71">
        <f t="shared" si="12"/>
        <v>33313</v>
      </c>
      <c r="S78" s="70">
        <f t="shared" si="13"/>
        <v>1991</v>
      </c>
      <c r="T78" s="70">
        <f t="shared" si="14"/>
        <v>3</v>
      </c>
      <c r="U78" s="70">
        <f t="shared" si="15"/>
        <v>16</v>
      </c>
      <c r="V78" s="70">
        <f t="shared" si="16"/>
        <v>1990</v>
      </c>
      <c r="W78" s="85">
        <v>295006000</v>
      </c>
      <c r="X78" s="86">
        <v>1</v>
      </c>
      <c r="Y78" s="70"/>
      <c r="Z78" s="85">
        <f t="shared" si="17"/>
        <v>188213828</v>
      </c>
      <c r="AA78" s="85">
        <f t="shared" si="18"/>
        <v>106792172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87">
        <f t="shared" si="19"/>
        <v>6490132</v>
      </c>
      <c r="AQ78" s="74">
        <f t="shared" si="20"/>
        <v>194703960</v>
      </c>
      <c r="AR78" s="74">
        <f t="shared" si="21"/>
        <v>100302040</v>
      </c>
      <c r="AS78" s="70" t="s">
        <v>106</v>
      </c>
      <c r="AT78" s="70"/>
      <c r="AU78" s="70"/>
      <c r="AV78" s="70"/>
      <c r="AW78" s="70"/>
      <c r="AX78" s="70"/>
      <c r="AY78" s="70" t="s">
        <v>1607</v>
      </c>
      <c r="AZ78" s="70"/>
      <c r="BA78" s="70"/>
      <c r="BB78" s="70"/>
      <c r="BC78" s="70"/>
      <c r="BD78" s="70"/>
      <c r="BE78" s="84">
        <v>812</v>
      </c>
      <c r="BF78" s="70" t="s">
        <v>80</v>
      </c>
      <c r="BG78" s="70"/>
      <c r="BH78" s="70"/>
      <c r="BI78" s="70">
        <f t="shared" si="22"/>
        <v>30</v>
      </c>
      <c r="BJ78" s="70" t="s">
        <v>873</v>
      </c>
      <c r="BK78" s="74">
        <f t="shared" si="23"/>
        <v>194703960</v>
      </c>
      <c r="BL78" s="70"/>
      <c r="BM78" s="70" t="s">
        <v>1680</v>
      </c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</row>
    <row r="79" spans="1:77" x14ac:dyDescent="0.4">
      <c r="A79" s="70">
        <v>76</v>
      </c>
      <c r="B79" s="70" t="s">
        <v>765</v>
      </c>
      <c r="C79" s="70"/>
      <c r="D79" s="70" t="s">
        <v>451</v>
      </c>
      <c r="E79" s="70"/>
      <c r="F79" s="70" t="s">
        <v>152</v>
      </c>
      <c r="G79" s="70"/>
      <c r="H79" s="94">
        <v>1</v>
      </c>
      <c r="I79" s="94">
        <v>3</v>
      </c>
      <c r="J79" s="70" t="s">
        <v>765</v>
      </c>
      <c r="K79" s="70"/>
      <c r="L79" s="70"/>
      <c r="M79" s="70">
        <v>47</v>
      </c>
      <c r="N79" s="70">
        <f>VLOOKUP(M79,'償却率（定額法）'!$B$6:$C$104,2)</f>
        <v>2.1999999999999999E-2</v>
      </c>
      <c r="O79" s="83">
        <v>36219</v>
      </c>
      <c r="P79" s="84">
        <v>596.5</v>
      </c>
      <c r="Q79" s="83"/>
      <c r="R79" s="71">
        <f t="shared" si="12"/>
        <v>36219</v>
      </c>
      <c r="S79" s="70">
        <f t="shared" si="13"/>
        <v>1999</v>
      </c>
      <c r="T79" s="70">
        <f t="shared" si="14"/>
        <v>2</v>
      </c>
      <c r="U79" s="70">
        <f t="shared" si="15"/>
        <v>28</v>
      </c>
      <c r="V79" s="70">
        <f t="shared" si="16"/>
        <v>1998</v>
      </c>
      <c r="W79" s="85">
        <v>212357000</v>
      </c>
      <c r="X79" s="86">
        <v>1</v>
      </c>
      <c r="Y79" s="70"/>
      <c r="Z79" s="85">
        <f t="shared" si="17"/>
        <v>98108934</v>
      </c>
      <c r="AA79" s="85">
        <f t="shared" si="18"/>
        <v>114248066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87">
        <f t="shared" si="19"/>
        <v>4671854</v>
      </c>
      <c r="AQ79" s="74">
        <f t="shared" si="20"/>
        <v>102780788</v>
      </c>
      <c r="AR79" s="74">
        <f t="shared" si="21"/>
        <v>109576212</v>
      </c>
      <c r="AS79" s="70" t="s">
        <v>106</v>
      </c>
      <c r="AT79" s="70"/>
      <c r="AU79" s="70"/>
      <c r="AV79" s="70"/>
      <c r="AW79" s="70"/>
      <c r="AX79" s="70"/>
      <c r="AY79" s="70" t="s">
        <v>1607</v>
      </c>
      <c r="AZ79" s="70"/>
      <c r="BA79" s="70"/>
      <c r="BB79" s="70"/>
      <c r="BC79" s="70"/>
      <c r="BD79" s="70"/>
      <c r="BE79" s="84">
        <v>596.5</v>
      </c>
      <c r="BF79" s="70" t="s">
        <v>80</v>
      </c>
      <c r="BG79" s="70"/>
      <c r="BH79" s="70"/>
      <c r="BI79" s="70">
        <f t="shared" si="22"/>
        <v>22</v>
      </c>
      <c r="BJ79" s="70" t="s">
        <v>873</v>
      </c>
      <c r="BK79" s="74">
        <f t="shared" si="23"/>
        <v>102780788</v>
      </c>
      <c r="BL79" s="70"/>
      <c r="BM79" s="70" t="s">
        <v>1681</v>
      </c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</row>
    <row r="80" spans="1:77" x14ac:dyDescent="0.4">
      <c r="A80" s="70">
        <v>77</v>
      </c>
      <c r="B80" s="70" t="s">
        <v>766</v>
      </c>
      <c r="C80" s="70"/>
      <c r="D80" s="70" t="s">
        <v>453</v>
      </c>
      <c r="E80" s="70"/>
      <c r="F80" s="70" t="s">
        <v>140</v>
      </c>
      <c r="G80" s="70"/>
      <c r="H80" s="94">
        <v>1</v>
      </c>
      <c r="I80" s="94">
        <v>2</v>
      </c>
      <c r="J80" s="70" t="s">
        <v>766</v>
      </c>
      <c r="K80" s="70"/>
      <c r="L80" s="70"/>
      <c r="M80" s="70">
        <v>34</v>
      </c>
      <c r="N80" s="70">
        <f>VLOOKUP(M80,'償却率（定額法）'!$B$6:$C$104,2)</f>
        <v>0.03</v>
      </c>
      <c r="O80" s="83">
        <v>32714</v>
      </c>
      <c r="P80" s="84">
        <v>21</v>
      </c>
      <c r="Q80" s="83"/>
      <c r="R80" s="71">
        <f t="shared" si="12"/>
        <v>32714</v>
      </c>
      <c r="S80" s="70">
        <f t="shared" si="13"/>
        <v>1989</v>
      </c>
      <c r="T80" s="70">
        <f t="shared" si="14"/>
        <v>7</v>
      </c>
      <c r="U80" s="70">
        <f t="shared" si="15"/>
        <v>25</v>
      </c>
      <c r="V80" s="70">
        <f t="shared" si="16"/>
        <v>1989</v>
      </c>
      <c r="W80" s="85">
        <v>3633000</v>
      </c>
      <c r="X80" s="86">
        <v>1</v>
      </c>
      <c r="Y80" s="70"/>
      <c r="Z80" s="85">
        <f t="shared" si="17"/>
        <v>3269700</v>
      </c>
      <c r="AA80" s="85">
        <f t="shared" si="18"/>
        <v>363300</v>
      </c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87">
        <f t="shared" si="19"/>
        <v>108990</v>
      </c>
      <c r="AQ80" s="74">
        <f t="shared" si="20"/>
        <v>3378690</v>
      </c>
      <c r="AR80" s="74">
        <f t="shared" si="21"/>
        <v>254310</v>
      </c>
      <c r="AS80" s="70" t="s">
        <v>106</v>
      </c>
      <c r="AT80" s="70"/>
      <c r="AU80" s="70"/>
      <c r="AV80" s="70"/>
      <c r="AW80" s="70"/>
      <c r="AX80" s="70"/>
      <c r="AY80" s="70" t="s">
        <v>1607</v>
      </c>
      <c r="AZ80" s="70"/>
      <c r="BA80" s="70"/>
      <c r="BB80" s="70"/>
      <c r="BC80" s="70"/>
      <c r="BD80" s="70"/>
      <c r="BE80" s="84">
        <v>21</v>
      </c>
      <c r="BF80" s="70" t="s">
        <v>80</v>
      </c>
      <c r="BG80" s="70"/>
      <c r="BH80" s="70"/>
      <c r="BI80" s="70">
        <f t="shared" si="22"/>
        <v>31</v>
      </c>
      <c r="BJ80" s="70" t="s">
        <v>873</v>
      </c>
      <c r="BK80" s="74">
        <f t="shared" si="23"/>
        <v>3378690</v>
      </c>
      <c r="BL80" s="70"/>
      <c r="BM80" s="70" t="s">
        <v>1682</v>
      </c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</row>
    <row r="81" spans="1:77" x14ac:dyDescent="0.4">
      <c r="A81" s="70">
        <v>78</v>
      </c>
      <c r="B81" s="70" t="s">
        <v>767</v>
      </c>
      <c r="C81" s="70"/>
      <c r="D81" s="70" t="s">
        <v>453</v>
      </c>
      <c r="E81" s="70"/>
      <c r="F81" s="70" t="s">
        <v>140</v>
      </c>
      <c r="G81" s="70"/>
      <c r="H81" s="94">
        <v>1</v>
      </c>
      <c r="I81" s="94">
        <v>2</v>
      </c>
      <c r="J81" s="70" t="s">
        <v>767</v>
      </c>
      <c r="K81" s="70"/>
      <c r="L81" s="70"/>
      <c r="M81" s="70">
        <v>30</v>
      </c>
      <c r="N81" s="70">
        <f>VLOOKUP(M81,'償却率（定額法）'!$B$6:$C$104,2)</f>
        <v>3.4000000000000002E-2</v>
      </c>
      <c r="O81" s="83">
        <v>32714</v>
      </c>
      <c r="P81" s="84">
        <v>24</v>
      </c>
      <c r="Q81" s="83"/>
      <c r="R81" s="71">
        <f t="shared" si="12"/>
        <v>32714</v>
      </c>
      <c r="S81" s="70">
        <f t="shared" si="13"/>
        <v>1989</v>
      </c>
      <c r="T81" s="70">
        <f t="shared" si="14"/>
        <v>7</v>
      </c>
      <c r="U81" s="70">
        <f t="shared" si="15"/>
        <v>25</v>
      </c>
      <c r="V81" s="70">
        <f t="shared" si="16"/>
        <v>1989</v>
      </c>
      <c r="W81" s="85">
        <v>2446250</v>
      </c>
      <c r="X81" s="86">
        <v>1</v>
      </c>
      <c r="Y81" s="70"/>
      <c r="Z81" s="85">
        <f t="shared" si="17"/>
        <v>2446249</v>
      </c>
      <c r="AA81" s="85">
        <f t="shared" si="18"/>
        <v>1</v>
      </c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87">
        <f t="shared" si="19"/>
        <v>0</v>
      </c>
      <c r="AQ81" s="74">
        <f t="shared" si="20"/>
        <v>2446249</v>
      </c>
      <c r="AR81" s="74">
        <f t="shared" si="21"/>
        <v>1</v>
      </c>
      <c r="AS81" s="70" t="s">
        <v>106</v>
      </c>
      <c r="AT81" s="70"/>
      <c r="AU81" s="70"/>
      <c r="AV81" s="70"/>
      <c r="AW81" s="70"/>
      <c r="AX81" s="70"/>
      <c r="AY81" s="70" t="s">
        <v>1607</v>
      </c>
      <c r="AZ81" s="70"/>
      <c r="BA81" s="70"/>
      <c r="BB81" s="70"/>
      <c r="BC81" s="70"/>
      <c r="BD81" s="70"/>
      <c r="BE81" s="84">
        <v>24</v>
      </c>
      <c r="BF81" s="70" t="s">
        <v>80</v>
      </c>
      <c r="BG81" s="70"/>
      <c r="BH81" s="70"/>
      <c r="BI81" s="70">
        <f t="shared" si="22"/>
        <v>31</v>
      </c>
      <c r="BJ81" s="70" t="s">
        <v>873</v>
      </c>
      <c r="BK81" s="74">
        <f t="shared" si="23"/>
        <v>2446249</v>
      </c>
      <c r="BL81" s="70"/>
      <c r="BM81" s="70" t="s">
        <v>1683</v>
      </c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</row>
    <row r="82" spans="1:77" x14ac:dyDescent="0.4">
      <c r="A82" s="70">
        <v>79</v>
      </c>
      <c r="B82" s="70" t="s">
        <v>768</v>
      </c>
      <c r="C82" s="70"/>
      <c r="D82" s="70" t="s">
        <v>545</v>
      </c>
      <c r="E82" s="70"/>
      <c r="F82" s="70" t="s">
        <v>140</v>
      </c>
      <c r="G82" s="70"/>
      <c r="H82" s="94">
        <v>1</v>
      </c>
      <c r="I82" s="94">
        <v>2</v>
      </c>
      <c r="J82" s="70" t="s">
        <v>768</v>
      </c>
      <c r="K82" s="70"/>
      <c r="L82" s="70"/>
      <c r="M82" s="70">
        <v>34</v>
      </c>
      <c r="N82" s="70">
        <f>VLOOKUP(M82,'償却率（定額法）'!$B$6:$C$104,2)</f>
        <v>0.03</v>
      </c>
      <c r="O82" s="83">
        <v>32469</v>
      </c>
      <c r="P82" s="84">
        <v>17</v>
      </c>
      <c r="Q82" s="83"/>
      <c r="R82" s="71">
        <f t="shared" si="12"/>
        <v>32469</v>
      </c>
      <c r="S82" s="70">
        <f t="shared" si="13"/>
        <v>1988</v>
      </c>
      <c r="T82" s="70">
        <f t="shared" si="14"/>
        <v>11</v>
      </c>
      <c r="U82" s="70">
        <f t="shared" si="15"/>
        <v>22</v>
      </c>
      <c r="V82" s="70">
        <f t="shared" si="16"/>
        <v>1988</v>
      </c>
      <c r="W82" s="85">
        <v>2941000</v>
      </c>
      <c r="X82" s="86">
        <v>1</v>
      </c>
      <c r="Y82" s="70"/>
      <c r="Z82" s="85">
        <f t="shared" si="17"/>
        <v>2735130</v>
      </c>
      <c r="AA82" s="85">
        <f t="shared" si="18"/>
        <v>205870</v>
      </c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87">
        <f t="shared" si="19"/>
        <v>88230</v>
      </c>
      <c r="AQ82" s="74">
        <f t="shared" si="20"/>
        <v>2823360</v>
      </c>
      <c r="AR82" s="74">
        <f t="shared" si="21"/>
        <v>117640</v>
      </c>
      <c r="AS82" s="70" t="s">
        <v>106</v>
      </c>
      <c r="AT82" s="70"/>
      <c r="AU82" s="70"/>
      <c r="AV82" s="70"/>
      <c r="AW82" s="70"/>
      <c r="AX82" s="70"/>
      <c r="AY82" s="70" t="s">
        <v>1607</v>
      </c>
      <c r="AZ82" s="70"/>
      <c r="BA82" s="70"/>
      <c r="BB82" s="70"/>
      <c r="BC82" s="70"/>
      <c r="BD82" s="70"/>
      <c r="BE82" s="84">
        <v>17</v>
      </c>
      <c r="BF82" s="70" t="s">
        <v>80</v>
      </c>
      <c r="BG82" s="70"/>
      <c r="BH82" s="70"/>
      <c r="BI82" s="70">
        <f t="shared" si="22"/>
        <v>32</v>
      </c>
      <c r="BJ82" s="70" t="s">
        <v>873</v>
      </c>
      <c r="BK82" s="74">
        <f t="shared" si="23"/>
        <v>2823360</v>
      </c>
      <c r="BL82" s="70"/>
      <c r="BM82" s="70" t="s">
        <v>1684</v>
      </c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</row>
    <row r="83" spans="1:77" x14ac:dyDescent="0.4">
      <c r="A83" s="70">
        <v>80</v>
      </c>
      <c r="B83" s="70" t="s">
        <v>769</v>
      </c>
      <c r="C83" s="70"/>
      <c r="D83" s="70" t="s">
        <v>545</v>
      </c>
      <c r="E83" s="70"/>
      <c r="F83" s="70" t="s">
        <v>140</v>
      </c>
      <c r="G83" s="70"/>
      <c r="H83" s="94">
        <v>1</v>
      </c>
      <c r="I83" s="94">
        <v>2</v>
      </c>
      <c r="J83" s="70" t="s">
        <v>769</v>
      </c>
      <c r="K83" s="70"/>
      <c r="L83" s="70"/>
      <c r="M83" s="70">
        <v>30</v>
      </c>
      <c r="N83" s="70">
        <f>VLOOKUP(M83,'償却率（定額法）'!$B$6:$C$104,2)</f>
        <v>3.4000000000000002E-2</v>
      </c>
      <c r="O83" s="83">
        <v>32469</v>
      </c>
      <c r="P83" s="84">
        <v>18</v>
      </c>
      <c r="Q83" s="83"/>
      <c r="R83" s="71">
        <f t="shared" si="12"/>
        <v>32469</v>
      </c>
      <c r="S83" s="70">
        <f t="shared" si="13"/>
        <v>1988</v>
      </c>
      <c r="T83" s="70">
        <f t="shared" si="14"/>
        <v>11</v>
      </c>
      <c r="U83" s="70">
        <f t="shared" si="15"/>
        <v>22</v>
      </c>
      <c r="V83" s="70">
        <f t="shared" si="16"/>
        <v>1988</v>
      </c>
      <c r="W83" s="85">
        <v>3384000</v>
      </c>
      <c r="X83" s="86">
        <v>1</v>
      </c>
      <c r="Y83" s="70"/>
      <c r="Z83" s="85">
        <f t="shared" si="17"/>
        <v>3383999</v>
      </c>
      <c r="AA83" s="85">
        <f t="shared" si="18"/>
        <v>1</v>
      </c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87">
        <f t="shared" si="19"/>
        <v>0</v>
      </c>
      <c r="AQ83" s="74">
        <f t="shared" si="20"/>
        <v>3383999</v>
      </c>
      <c r="AR83" s="74">
        <f t="shared" si="21"/>
        <v>1</v>
      </c>
      <c r="AS83" s="70" t="s">
        <v>106</v>
      </c>
      <c r="AT83" s="70"/>
      <c r="AU83" s="70"/>
      <c r="AV83" s="70"/>
      <c r="AW83" s="70"/>
      <c r="AX83" s="70"/>
      <c r="AY83" s="70" t="s">
        <v>1607</v>
      </c>
      <c r="AZ83" s="70"/>
      <c r="BA83" s="70"/>
      <c r="BB83" s="70"/>
      <c r="BC83" s="70"/>
      <c r="BD83" s="70"/>
      <c r="BE83" s="84">
        <v>18</v>
      </c>
      <c r="BF83" s="70" t="s">
        <v>80</v>
      </c>
      <c r="BG83" s="70"/>
      <c r="BH83" s="70"/>
      <c r="BI83" s="70">
        <f t="shared" si="22"/>
        <v>32</v>
      </c>
      <c r="BJ83" s="70" t="s">
        <v>873</v>
      </c>
      <c r="BK83" s="74">
        <f t="shared" si="23"/>
        <v>3383999</v>
      </c>
      <c r="BL83" s="70"/>
      <c r="BM83" s="70" t="s">
        <v>1685</v>
      </c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</row>
    <row r="84" spans="1:77" x14ac:dyDescent="0.4">
      <c r="A84" s="70">
        <v>81</v>
      </c>
      <c r="B84" s="70" t="s">
        <v>770</v>
      </c>
      <c r="C84" s="70"/>
      <c r="D84" s="70" t="s">
        <v>545</v>
      </c>
      <c r="E84" s="70"/>
      <c r="F84" s="70" t="s">
        <v>140</v>
      </c>
      <c r="G84" s="70"/>
      <c r="H84" s="94">
        <v>1</v>
      </c>
      <c r="I84" s="94">
        <v>2</v>
      </c>
      <c r="J84" s="70" t="s">
        <v>770</v>
      </c>
      <c r="K84" s="70"/>
      <c r="L84" s="70"/>
      <c r="M84" s="70">
        <v>47</v>
      </c>
      <c r="N84" s="70">
        <f>VLOOKUP(M84,'償却率（定額法）'!$B$6:$C$104,2)</f>
        <v>2.1999999999999999E-2</v>
      </c>
      <c r="O84" s="83">
        <v>28094</v>
      </c>
      <c r="P84" s="84">
        <v>641</v>
      </c>
      <c r="Q84" s="83"/>
      <c r="R84" s="71">
        <f t="shared" si="12"/>
        <v>28094</v>
      </c>
      <c r="S84" s="70">
        <f t="shared" si="13"/>
        <v>1976</v>
      </c>
      <c r="T84" s="70">
        <f t="shared" si="14"/>
        <v>11</v>
      </c>
      <c r="U84" s="70">
        <f t="shared" si="15"/>
        <v>30</v>
      </c>
      <c r="V84" s="70">
        <f t="shared" si="16"/>
        <v>1976</v>
      </c>
      <c r="W84" s="85">
        <v>147430000</v>
      </c>
      <c r="X84" s="86">
        <v>1</v>
      </c>
      <c r="Y84" s="70"/>
      <c r="Z84" s="85">
        <f t="shared" si="17"/>
        <v>139468780</v>
      </c>
      <c r="AA84" s="85">
        <f t="shared" si="18"/>
        <v>7961220</v>
      </c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87">
        <f t="shared" si="19"/>
        <v>3243460</v>
      </c>
      <c r="AQ84" s="74">
        <f t="shared" si="20"/>
        <v>142712240</v>
      </c>
      <c r="AR84" s="74">
        <f t="shared" si="21"/>
        <v>4717760</v>
      </c>
      <c r="AS84" s="70" t="s">
        <v>106</v>
      </c>
      <c r="AT84" s="70"/>
      <c r="AU84" s="70"/>
      <c r="AV84" s="70"/>
      <c r="AW84" s="70"/>
      <c r="AX84" s="70"/>
      <c r="AY84" s="70" t="s">
        <v>1607</v>
      </c>
      <c r="AZ84" s="70"/>
      <c r="BA84" s="70"/>
      <c r="BB84" s="70"/>
      <c r="BC84" s="70"/>
      <c r="BD84" s="70"/>
      <c r="BE84" s="84">
        <v>641</v>
      </c>
      <c r="BF84" s="70" t="s">
        <v>80</v>
      </c>
      <c r="BG84" s="70"/>
      <c r="BH84" s="70"/>
      <c r="BI84" s="70">
        <f t="shared" si="22"/>
        <v>44</v>
      </c>
      <c r="BJ84" s="70" t="s">
        <v>873</v>
      </c>
      <c r="BK84" s="74">
        <f t="shared" si="23"/>
        <v>142712240</v>
      </c>
      <c r="BL84" s="70"/>
      <c r="BM84" s="70" t="s">
        <v>1686</v>
      </c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</row>
    <row r="85" spans="1:77" x14ac:dyDescent="0.4">
      <c r="A85" s="70">
        <v>82</v>
      </c>
      <c r="B85" s="70" t="s">
        <v>771</v>
      </c>
      <c r="C85" s="70"/>
      <c r="D85" s="70" t="s">
        <v>464</v>
      </c>
      <c r="E85" s="70"/>
      <c r="F85" s="70" t="s">
        <v>877</v>
      </c>
      <c r="G85" s="70"/>
      <c r="H85" s="94">
        <v>1</v>
      </c>
      <c r="I85" s="94">
        <v>7</v>
      </c>
      <c r="J85" s="70" t="s">
        <v>771</v>
      </c>
      <c r="K85" s="70"/>
      <c r="L85" s="70"/>
      <c r="M85" s="70">
        <v>47</v>
      </c>
      <c r="N85" s="70">
        <f>VLOOKUP(M85,'償却率（定額法）'!$B$6:$C$104,2)</f>
        <v>2.1999999999999999E-2</v>
      </c>
      <c r="O85" s="83">
        <v>36922</v>
      </c>
      <c r="P85" s="84">
        <v>3695.16</v>
      </c>
      <c r="Q85" s="83"/>
      <c r="R85" s="71">
        <f t="shared" si="12"/>
        <v>36922</v>
      </c>
      <c r="S85" s="70">
        <f t="shared" si="13"/>
        <v>2001</v>
      </c>
      <c r="T85" s="70">
        <f t="shared" si="14"/>
        <v>1</v>
      </c>
      <c r="U85" s="70">
        <f t="shared" si="15"/>
        <v>31</v>
      </c>
      <c r="V85" s="70">
        <f t="shared" si="16"/>
        <v>2000</v>
      </c>
      <c r="W85" s="85">
        <v>1965302000</v>
      </c>
      <c r="X85" s="86">
        <v>1</v>
      </c>
      <c r="Y85" s="70"/>
      <c r="Z85" s="85">
        <f t="shared" si="17"/>
        <v>821496236</v>
      </c>
      <c r="AA85" s="85">
        <f t="shared" si="18"/>
        <v>1143805764</v>
      </c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87">
        <f t="shared" si="19"/>
        <v>43236644</v>
      </c>
      <c r="AQ85" s="74">
        <f t="shared" si="20"/>
        <v>864732880</v>
      </c>
      <c r="AR85" s="74">
        <f t="shared" si="21"/>
        <v>1100569120</v>
      </c>
      <c r="AS85" s="70" t="s">
        <v>106</v>
      </c>
      <c r="AT85" s="70"/>
      <c r="AU85" s="70"/>
      <c r="AV85" s="70"/>
      <c r="AW85" s="70"/>
      <c r="AX85" s="70"/>
      <c r="AY85" s="70" t="s">
        <v>1607</v>
      </c>
      <c r="AZ85" s="70"/>
      <c r="BA85" s="70"/>
      <c r="BB85" s="70"/>
      <c r="BC85" s="70"/>
      <c r="BD85" s="70"/>
      <c r="BE85" s="84">
        <v>3695.16</v>
      </c>
      <c r="BF85" s="70" t="s">
        <v>80</v>
      </c>
      <c r="BG85" s="70"/>
      <c r="BH85" s="70"/>
      <c r="BI85" s="70">
        <f t="shared" si="22"/>
        <v>20</v>
      </c>
      <c r="BJ85" s="70" t="s">
        <v>873</v>
      </c>
      <c r="BK85" s="74">
        <f t="shared" si="23"/>
        <v>864732880</v>
      </c>
      <c r="BL85" s="70"/>
      <c r="BM85" s="70" t="s">
        <v>1687</v>
      </c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</row>
    <row r="86" spans="1:77" x14ac:dyDescent="0.4">
      <c r="A86" s="70">
        <v>83</v>
      </c>
      <c r="B86" s="70" t="s">
        <v>772</v>
      </c>
      <c r="C86" s="70"/>
      <c r="D86" s="70" t="s">
        <v>327</v>
      </c>
      <c r="E86" s="70"/>
      <c r="F86" s="70" t="s">
        <v>877</v>
      </c>
      <c r="G86" s="70"/>
      <c r="H86" s="94">
        <v>1</v>
      </c>
      <c r="I86" s="94">
        <v>7</v>
      </c>
      <c r="J86" s="70" t="s">
        <v>772</v>
      </c>
      <c r="K86" s="70"/>
      <c r="L86" s="70"/>
      <c r="M86" s="70">
        <v>25</v>
      </c>
      <c r="N86" s="70">
        <f>VLOOKUP(M86,'償却率（定額法）'!$B$6:$C$104,2)</f>
        <v>0.04</v>
      </c>
      <c r="O86" s="83">
        <v>37194</v>
      </c>
      <c r="P86" s="84">
        <v>119.18</v>
      </c>
      <c r="Q86" s="83"/>
      <c r="R86" s="71">
        <f t="shared" si="12"/>
        <v>37194</v>
      </c>
      <c r="S86" s="70">
        <f t="shared" si="13"/>
        <v>2001</v>
      </c>
      <c r="T86" s="70">
        <f t="shared" si="14"/>
        <v>10</v>
      </c>
      <c r="U86" s="70">
        <f t="shared" si="15"/>
        <v>30</v>
      </c>
      <c r="V86" s="70">
        <f t="shared" si="16"/>
        <v>2001</v>
      </c>
      <c r="W86" s="85">
        <v>12432000</v>
      </c>
      <c r="X86" s="86">
        <v>1</v>
      </c>
      <c r="Y86" s="70"/>
      <c r="Z86" s="85">
        <f t="shared" si="17"/>
        <v>8951040</v>
      </c>
      <c r="AA86" s="85">
        <f t="shared" si="18"/>
        <v>3480960</v>
      </c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87">
        <f t="shared" si="19"/>
        <v>497280</v>
      </c>
      <c r="AQ86" s="74">
        <f t="shared" si="20"/>
        <v>9448320</v>
      </c>
      <c r="AR86" s="74">
        <f t="shared" si="21"/>
        <v>2983680</v>
      </c>
      <c r="AS86" s="70" t="s">
        <v>106</v>
      </c>
      <c r="AT86" s="70"/>
      <c r="AU86" s="70"/>
      <c r="AV86" s="70"/>
      <c r="AW86" s="70"/>
      <c r="AX86" s="70"/>
      <c r="AY86" s="70" t="s">
        <v>1607</v>
      </c>
      <c r="AZ86" s="70"/>
      <c r="BA86" s="70"/>
      <c r="BB86" s="70"/>
      <c r="BC86" s="70"/>
      <c r="BD86" s="70"/>
      <c r="BE86" s="84">
        <v>119.18</v>
      </c>
      <c r="BF86" s="70" t="s">
        <v>80</v>
      </c>
      <c r="BG86" s="70"/>
      <c r="BH86" s="70"/>
      <c r="BI86" s="70">
        <f t="shared" si="22"/>
        <v>19</v>
      </c>
      <c r="BJ86" s="70" t="s">
        <v>873</v>
      </c>
      <c r="BK86" s="74">
        <f t="shared" si="23"/>
        <v>9448320</v>
      </c>
      <c r="BL86" s="70"/>
      <c r="BM86" s="70" t="s">
        <v>1688</v>
      </c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</row>
    <row r="87" spans="1:77" x14ac:dyDescent="0.4">
      <c r="A87" s="70">
        <v>84</v>
      </c>
      <c r="B87" s="70" t="s">
        <v>773</v>
      </c>
      <c r="C87" s="70"/>
      <c r="D87" s="70" t="s">
        <v>1601</v>
      </c>
      <c r="E87" s="70"/>
      <c r="F87" s="70" t="s">
        <v>877</v>
      </c>
      <c r="G87" s="70"/>
      <c r="H87" s="94">
        <v>1</v>
      </c>
      <c r="I87" s="94">
        <v>5</v>
      </c>
      <c r="J87" s="70" t="s">
        <v>773</v>
      </c>
      <c r="K87" s="70"/>
      <c r="L87" s="70"/>
      <c r="M87" s="70">
        <v>34</v>
      </c>
      <c r="N87" s="70">
        <f>VLOOKUP(M87,'償却率（定額法）'!$B$6:$C$104,2)</f>
        <v>0.03</v>
      </c>
      <c r="O87" s="83">
        <v>36068</v>
      </c>
      <c r="P87" s="84">
        <v>136.96</v>
      </c>
      <c r="Q87" s="83"/>
      <c r="R87" s="71">
        <f t="shared" si="12"/>
        <v>36068</v>
      </c>
      <c r="S87" s="70">
        <f t="shared" si="13"/>
        <v>1998</v>
      </c>
      <c r="T87" s="70">
        <f t="shared" si="14"/>
        <v>9</v>
      </c>
      <c r="U87" s="70">
        <f t="shared" si="15"/>
        <v>30</v>
      </c>
      <c r="V87" s="70">
        <f t="shared" si="16"/>
        <v>1998</v>
      </c>
      <c r="W87" s="85">
        <v>89169000</v>
      </c>
      <c r="X87" s="86">
        <v>1</v>
      </c>
      <c r="Y87" s="70"/>
      <c r="Z87" s="85">
        <f t="shared" si="17"/>
        <v>56176470</v>
      </c>
      <c r="AA87" s="85">
        <f t="shared" si="18"/>
        <v>32992530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87">
        <f t="shared" si="19"/>
        <v>2675070</v>
      </c>
      <c r="AQ87" s="74">
        <f t="shared" si="20"/>
        <v>58851540</v>
      </c>
      <c r="AR87" s="74">
        <f t="shared" si="21"/>
        <v>30317460</v>
      </c>
      <c r="AS87" s="70" t="s">
        <v>106</v>
      </c>
      <c r="AT87" s="70"/>
      <c r="AU87" s="70"/>
      <c r="AV87" s="70"/>
      <c r="AW87" s="70"/>
      <c r="AX87" s="70"/>
      <c r="AY87" s="70" t="s">
        <v>1607</v>
      </c>
      <c r="AZ87" s="70"/>
      <c r="BA87" s="70"/>
      <c r="BB87" s="70"/>
      <c r="BC87" s="70"/>
      <c r="BD87" s="70"/>
      <c r="BE87" s="84">
        <v>136.96</v>
      </c>
      <c r="BF87" s="70" t="s">
        <v>80</v>
      </c>
      <c r="BG87" s="70"/>
      <c r="BH87" s="70"/>
      <c r="BI87" s="70">
        <f t="shared" si="22"/>
        <v>22</v>
      </c>
      <c r="BJ87" s="70" t="s">
        <v>873</v>
      </c>
      <c r="BK87" s="74">
        <f t="shared" si="23"/>
        <v>58851540</v>
      </c>
      <c r="BL87" s="70"/>
      <c r="BM87" s="70" t="s">
        <v>1689</v>
      </c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</row>
    <row r="88" spans="1:77" x14ac:dyDescent="0.4">
      <c r="A88" s="70">
        <v>85</v>
      </c>
      <c r="B88" s="70" t="s">
        <v>774</v>
      </c>
      <c r="C88" s="70"/>
      <c r="D88" s="70" t="s">
        <v>500</v>
      </c>
      <c r="E88" s="70"/>
      <c r="F88" s="70" t="s">
        <v>877</v>
      </c>
      <c r="G88" s="70"/>
      <c r="H88" s="94">
        <v>1</v>
      </c>
      <c r="I88" s="94">
        <v>7</v>
      </c>
      <c r="J88" s="70" t="s">
        <v>774</v>
      </c>
      <c r="K88" s="70"/>
      <c r="L88" s="70"/>
      <c r="M88" s="70">
        <v>34</v>
      </c>
      <c r="N88" s="70">
        <f>VLOOKUP(M88,'償却率（定額法）'!$B$6:$C$104,2)</f>
        <v>0.03</v>
      </c>
      <c r="O88" s="83">
        <v>28338</v>
      </c>
      <c r="P88" s="84">
        <v>24.99</v>
      </c>
      <c r="Q88" s="83"/>
      <c r="R88" s="71">
        <f t="shared" si="12"/>
        <v>28338</v>
      </c>
      <c r="S88" s="70">
        <f t="shared" si="13"/>
        <v>1977</v>
      </c>
      <c r="T88" s="70">
        <f t="shared" si="14"/>
        <v>8</v>
      </c>
      <c r="U88" s="70">
        <f t="shared" si="15"/>
        <v>1</v>
      </c>
      <c r="V88" s="70">
        <f t="shared" si="16"/>
        <v>1977</v>
      </c>
      <c r="W88" s="85">
        <v>4451000</v>
      </c>
      <c r="X88" s="86">
        <v>1</v>
      </c>
      <c r="Y88" s="70"/>
      <c r="Z88" s="85">
        <f t="shared" si="17"/>
        <v>4450999</v>
      </c>
      <c r="AA88" s="85">
        <f t="shared" si="18"/>
        <v>1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87">
        <f t="shared" si="19"/>
        <v>0</v>
      </c>
      <c r="AQ88" s="74">
        <f t="shared" si="20"/>
        <v>4450999</v>
      </c>
      <c r="AR88" s="74">
        <f t="shared" si="21"/>
        <v>1</v>
      </c>
      <c r="AS88" s="70" t="s">
        <v>106</v>
      </c>
      <c r="AT88" s="70"/>
      <c r="AU88" s="70"/>
      <c r="AV88" s="70"/>
      <c r="AW88" s="70"/>
      <c r="AX88" s="70"/>
      <c r="AY88" s="70" t="s">
        <v>1607</v>
      </c>
      <c r="AZ88" s="70"/>
      <c r="BA88" s="70"/>
      <c r="BB88" s="70"/>
      <c r="BC88" s="70"/>
      <c r="BD88" s="70"/>
      <c r="BE88" s="84">
        <v>24.99</v>
      </c>
      <c r="BF88" s="70" t="s">
        <v>80</v>
      </c>
      <c r="BG88" s="70"/>
      <c r="BH88" s="70"/>
      <c r="BI88" s="70">
        <f t="shared" si="22"/>
        <v>43</v>
      </c>
      <c r="BJ88" s="70" t="s">
        <v>873</v>
      </c>
      <c r="BK88" s="74">
        <f t="shared" si="23"/>
        <v>4450999</v>
      </c>
      <c r="BL88" s="70"/>
      <c r="BM88" s="70" t="s">
        <v>1690</v>
      </c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</row>
    <row r="89" spans="1:77" x14ac:dyDescent="0.4">
      <c r="A89" s="70">
        <v>86</v>
      </c>
      <c r="B89" s="70" t="s">
        <v>775</v>
      </c>
      <c r="C89" s="70"/>
      <c r="D89" s="70" t="s">
        <v>500</v>
      </c>
      <c r="E89" s="70"/>
      <c r="F89" s="70" t="s">
        <v>877</v>
      </c>
      <c r="G89" s="70"/>
      <c r="H89" s="94">
        <v>1</v>
      </c>
      <c r="I89" s="94">
        <v>7</v>
      </c>
      <c r="J89" s="70" t="s">
        <v>775</v>
      </c>
      <c r="K89" s="70"/>
      <c r="L89" s="70"/>
      <c r="M89" s="70">
        <v>38</v>
      </c>
      <c r="N89" s="70">
        <f>VLOOKUP(M89,'償却率（定額法）'!$B$6:$C$104,2)</f>
        <v>2.7E-2</v>
      </c>
      <c r="O89" s="83">
        <v>28338</v>
      </c>
      <c r="P89" s="84">
        <v>2024.8</v>
      </c>
      <c r="Q89" s="83"/>
      <c r="R89" s="71">
        <f t="shared" si="12"/>
        <v>28338</v>
      </c>
      <c r="S89" s="70">
        <f t="shared" si="13"/>
        <v>1977</v>
      </c>
      <c r="T89" s="70">
        <f t="shared" si="14"/>
        <v>8</v>
      </c>
      <c r="U89" s="70">
        <f t="shared" si="15"/>
        <v>1</v>
      </c>
      <c r="V89" s="70">
        <f t="shared" si="16"/>
        <v>1977</v>
      </c>
      <c r="W89" s="85">
        <v>597080000</v>
      </c>
      <c r="X89" s="86">
        <v>1</v>
      </c>
      <c r="Y89" s="70"/>
      <c r="Z89" s="85">
        <f t="shared" si="17"/>
        <v>597079999</v>
      </c>
      <c r="AA89" s="85">
        <f t="shared" si="18"/>
        <v>1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87">
        <f t="shared" si="19"/>
        <v>0</v>
      </c>
      <c r="AQ89" s="74">
        <f t="shared" si="20"/>
        <v>597079999</v>
      </c>
      <c r="AR89" s="74">
        <f t="shared" si="21"/>
        <v>1</v>
      </c>
      <c r="AS89" s="70" t="s">
        <v>106</v>
      </c>
      <c r="AT89" s="70"/>
      <c r="AU89" s="70"/>
      <c r="AV89" s="70"/>
      <c r="AW89" s="70"/>
      <c r="AX89" s="70"/>
      <c r="AY89" s="70" t="s">
        <v>1607</v>
      </c>
      <c r="AZ89" s="70"/>
      <c r="BA89" s="70"/>
      <c r="BB89" s="70"/>
      <c r="BC89" s="70"/>
      <c r="BD89" s="70"/>
      <c r="BE89" s="84">
        <v>2024.8</v>
      </c>
      <c r="BF89" s="70" t="s">
        <v>80</v>
      </c>
      <c r="BG89" s="70"/>
      <c r="BH89" s="70"/>
      <c r="BI89" s="70">
        <f t="shared" si="22"/>
        <v>43</v>
      </c>
      <c r="BJ89" s="70" t="s">
        <v>873</v>
      </c>
      <c r="BK89" s="74">
        <f t="shared" si="23"/>
        <v>597079999</v>
      </c>
      <c r="BL89" s="70"/>
      <c r="BM89" s="70" t="s">
        <v>1691</v>
      </c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</row>
    <row r="90" spans="1:77" x14ac:dyDescent="0.4">
      <c r="A90" s="70">
        <v>87</v>
      </c>
      <c r="B90" s="70" t="s">
        <v>776</v>
      </c>
      <c r="C90" s="70"/>
      <c r="D90" s="70" t="s">
        <v>500</v>
      </c>
      <c r="E90" s="70"/>
      <c r="F90" s="70" t="s">
        <v>877</v>
      </c>
      <c r="G90" s="70"/>
      <c r="H90" s="94">
        <v>1</v>
      </c>
      <c r="I90" s="94">
        <v>7</v>
      </c>
      <c r="J90" s="70" t="s">
        <v>776</v>
      </c>
      <c r="K90" s="70"/>
      <c r="L90" s="70"/>
      <c r="M90" s="70">
        <v>47</v>
      </c>
      <c r="N90" s="70">
        <f>VLOOKUP(M90,'償却率（定額法）'!$B$6:$C$104,2)</f>
        <v>2.1999999999999999E-2</v>
      </c>
      <c r="O90" s="83">
        <v>28338</v>
      </c>
      <c r="P90" s="84">
        <v>1117.5</v>
      </c>
      <c r="Q90" s="83"/>
      <c r="R90" s="71">
        <f t="shared" si="12"/>
        <v>28338</v>
      </c>
      <c r="S90" s="70">
        <f t="shared" si="13"/>
        <v>1977</v>
      </c>
      <c r="T90" s="70">
        <f t="shared" si="14"/>
        <v>8</v>
      </c>
      <c r="U90" s="70">
        <f t="shared" si="15"/>
        <v>1</v>
      </c>
      <c r="V90" s="70">
        <f t="shared" si="16"/>
        <v>1977</v>
      </c>
      <c r="W90" s="85">
        <v>329515000</v>
      </c>
      <c r="X90" s="86">
        <v>1</v>
      </c>
      <c r="Y90" s="70"/>
      <c r="Z90" s="85">
        <f t="shared" si="17"/>
        <v>304471860</v>
      </c>
      <c r="AA90" s="85">
        <f t="shared" si="18"/>
        <v>25043140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87">
        <f t="shared" si="19"/>
        <v>7249330</v>
      </c>
      <c r="AQ90" s="74">
        <f t="shared" si="20"/>
        <v>311721190</v>
      </c>
      <c r="AR90" s="74">
        <f t="shared" si="21"/>
        <v>17793810</v>
      </c>
      <c r="AS90" s="70" t="s">
        <v>106</v>
      </c>
      <c r="AT90" s="70"/>
      <c r="AU90" s="70"/>
      <c r="AV90" s="70"/>
      <c r="AW90" s="70"/>
      <c r="AX90" s="70"/>
      <c r="AY90" s="70" t="s">
        <v>1607</v>
      </c>
      <c r="AZ90" s="70"/>
      <c r="BA90" s="70"/>
      <c r="BB90" s="70"/>
      <c r="BC90" s="70"/>
      <c r="BD90" s="70"/>
      <c r="BE90" s="84">
        <v>1117.5</v>
      </c>
      <c r="BF90" s="70" t="s">
        <v>80</v>
      </c>
      <c r="BG90" s="70"/>
      <c r="BH90" s="70"/>
      <c r="BI90" s="70">
        <f t="shared" si="22"/>
        <v>43</v>
      </c>
      <c r="BJ90" s="70" t="s">
        <v>873</v>
      </c>
      <c r="BK90" s="74">
        <f t="shared" si="23"/>
        <v>311721190</v>
      </c>
      <c r="BL90" s="70"/>
      <c r="BM90" s="70" t="s">
        <v>1692</v>
      </c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</row>
    <row r="91" spans="1:77" x14ac:dyDescent="0.4">
      <c r="A91" s="70">
        <v>88</v>
      </c>
      <c r="B91" s="70" t="s">
        <v>777</v>
      </c>
      <c r="C91" s="70"/>
      <c r="D91" s="70" t="s">
        <v>500</v>
      </c>
      <c r="E91" s="70"/>
      <c r="F91" s="70" t="s">
        <v>877</v>
      </c>
      <c r="G91" s="70"/>
      <c r="H91" s="94">
        <v>1</v>
      </c>
      <c r="I91" s="94">
        <v>7</v>
      </c>
      <c r="J91" s="70" t="s">
        <v>777</v>
      </c>
      <c r="K91" s="70"/>
      <c r="L91" s="70"/>
      <c r="M91" s="70">
        <v>47</v>
      </c>
      <c r="N91" s="70">
        <f>VLOOKUP(M91,'償却率（定額法）'!$B$6:$C$104,2)</f>
        <v>2.1999999999999999E-2</v>
      </c>
      <c r="O91" s="83">
        <v>28338</v>
      </c>
      <c r="P91" s="84">
        <v>1296.5899999999999</v>
      </c>
      <c r="Q91" s="83"/>
      <c r="R91" s="71">
        <f t="shared" si="12"/>
        <v>28338</v>
      </c>
      <c r="S91" s="70">
        <f t="shared" si="13"/>
        <v>1977</v>
      </c>
      <c r="T91" s="70">
        <f t="shared" si="14"/>
        <v>8</v>
      </c>
      <c r="U91" s="70">
        <f t="shared" si="15"/>
        <v>1</v>
      </c>
      <c r="V91" s="70">
        <f t="shared" si="16"/>
        <v>1977</v>
      </c>
      <c r="W91" s="85">
        <v>382320000</v>
      </c>
      <c r="X91" s="86">
        <v>1</v>
      </c>
      <c r="Y91" s="70"/>
      <c r="Z91" s="85">
        <f t="shared" si="17"/>
        <v>353263680</v>
      </c>
      <c r="AA91" s="85">
        <f t="shared" si="18"/>
        <v>29056320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87">
        <f t="shared" si="19"/>
        <v>8411040</v>
      </c>
      <c r="AQ91" s="74">
        <f t="shared" si="20"/>
        <v>361674720</v>
      </c>
      <c r="AR91" s="74">
        <f t="shared" si="21"/>
        <v>20645280</v>
      </c>
      <c r="AS91" s="70" t="s">
        <v>106</v>
      </c>
      <c r="AT91" s="70"/>
      <c r="AU91" s="70"/>
      <c r="AV91" s="70"/>
      <c r="AW91" s="70"/>
      <c r="AX91" s="70"/>
      <c r="AY91" s="70" t="s">
        <v>1607</v>
      </c>
      <c r="AZ91" s="70"/>
      <c r="BA91" s="70"/>
      <c r="BB91" s="70"/>
      <c r="BC91" s="70"/>
      <c r="BD91" s="70"/>
      <c r="BE91" s="84">
        <v>1296.5899999999999</v>
      </c>
      <c r="BF91" s="70" t="s">
        <v>80</v>
      </c>
      <c r="BG91" s="70"/>
      <c r="BH91" s="70"/>
      <c r="BI91" s="70">
        <f t="shared" si="22"/>
        <v>43</v>
      </c>
      <c r="BJ91" s="70" t="s">
        <v>873</v>
      </c>
      <c r="BK91" s="74">
        <f t="shared" si="23"/>
        <v>361674720</v>
      </c>
      <c r="BL91" s="70"/>
      <c r="BM91" s="70" t="s">
        <v>1693</v>
      </c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</row>
    <row r="92" spans="1:77" x14ac:dyDescent="0.4">
      <c r="A92" s="70">
        <v>89</v>
      </c>
      <c r="B92" s="70" t="s">
        <v>778</v>
      </c>
      <c r="C92" s="70"/>
      <c r="D92" s="70" t="s">
        <v>500</v>
      </c>
      <c r="E92" s="70"/>
      <c r="F92" s="70" t="s">
        <v>877</v>
      </c>
      <c r="G92" s="70"/>
      <c r="H92" s="94">
        <v>1</v>
      </c>
      <c r="I92" s="94">
        <v>7</v>
      </c>
      <c r="J92" s="70" t="s">
        <v>778</v>
      </c>
      <c r="K92" s="70"/>
      <c r="L92" s="70"/>
      <c r="M92" s="70">
        <v>34</v>
      </c>
      <c r="N92" s="70">
        <f>VLOOKUP(M92,'償却率（定額法）'!$B$6:$C$104,2)</f>
        <v>0.03</v>
      </c>
      <c r="O92" s="83">
        <v>28338</v>
      </c>
      <c r="P92" s="84">
        <v>26.43</v>
      </c>
      <c r="Q92" s="83"/>
      <c r="R92" s="71">
        <f t="shared" si="12"/>
        <v>28338</v>
      </c>
      <c r="S92" s="70">
        <f t="shared" si="13"/>
        <v>1977</v>
      </c>
      <c r="T92" s="70">
        <f t="shared" si="14"/>
        <v>8</v>
      </c>
      <c r="U92" s="70">
        <f t="shared" si="15"/>
        <v>1</v>
      </c>
      <c r="V92" s="70">
        <f t="shared" si="16"/>
        <v>1977</v>
      </c>
      <c r="W92" s="85">
        <v>4030000</v>
      </c>
      <c r="X92" s="86">
        <v>1</v>
      </c>
      <c r="Y92" s="70"/>
      <c r="Z92" s="85">
        <f t="shared" si="17"/>
        <v>4029999</v>
      </c>
      <c r="AA92" s="85">
        <f t="shared" si="18"/>
        <v>1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87">
        <f t="shared" si="19"/>
        <v>0</v>
      </c>
      <c r="AQ92" s="74">
        <f t="shared" si="20"/>
        <v>4029999</v>
      </c>
      <c r="AR92" s="74">
        <f t="shared" si="21"/>
        <v>1</v>
      </c>
      <c r="AS92" s="70" t="s">
        <v>106</v>
      </c>
      <c r="AT92" s="70"/>
      <c r="AU92" s="70"/>
      <c r="AV92" s="70"/>
      <c r="AW92" s="70"/>
      <c r="AX92" s="70"/>
      <c r="AY92" s="70" t="s">
        <v>1607</v>
      </c>
      <c r="AZ92" s="70"/>
      <c r="BA92" s="70"/>
      <c r="BB92" s="70"/>
      <c r="BC92" s="70"/>
      <c r="BD92" s="70"/>
      <c r="BE92" s="84">
        <v>26.43</v>
      </c>
      <c r="BF92" s="70" t="s">
        <v>80</v>
      </c>
      <c r="BG92" s="70"/>
      <c r="BH92" s="70"/>
      <c r="BI92" s="70">
        <f t="shared" si="22"/>
        <v>43</v>
      </c>
      <c r="BJ92" s="70" t="s">
        <v>873</v>
      </c>
      <c r="BK92" s="74">
        <f t="shared" si="23"/>
        <v>4029999</v>
      </c>
      <c r="BL92" s="70"/>
      <c r="BM92" s="70" t="s">
        <v>1694</v>
      </c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</row>
    <row r="93" spans="1:77" x14ac:dyDescent="0.4">
      <c r="A93" s="70">
        <v>90</v>
      </c>
      <c r="B93" s="70" t="s">
        <v>779</v>
      </c>
      <c r="C93" s="70"/>
      <c r="D93" s="70" t="s">
        <v>500</v>
      </c>
      <c r="E93" s="70"/>
      <c r="F93" s="70" t="s">
        <v>877</v>
      </c>
      <c r="G93" s="70"/>
      <c r="H93" s="94">
        <v>1</v>
      </c>
      <c r="I93" s="94">
        <v>7</v>
      </c>
      <c r="J93" s="70" t="s">
        <v>779</v>
      </c>
      <c r="K93" s="70"/>
      <c r="L93" s="70"/>
      <c r="M93" s="70">
        <v>31</v>
      </c>
      <c r="N93" s="70">
        <f>VLOOKUP(M93,'償却率（定額法）'!$B$6:$C$104,2)</f>
        <v>3.3000000000000002E-2</v>
      </c>
      <c r="O93" s="83">
        <v>28338</v>
      </c>
      <c r="P93" s="84">
        <v>152.37</v>
      </c>
      <c r="Q93" s="83"/>
      <c r="R93" s="71">
        <f t="shared" si="12"/>
        <v>28338</v>
      </c>
      <c r="S93" s="70">
        <f t="shared" si="13"/>
        <v>1977</v>
      </c>
      <c r="T93" s="70">
        <f t="shared" si="14"/>
        <v>8</v>
      </c>
      <c r="U93" s="70">
        <f t="shared" si="15"/>
        <v>1</v>
      </c>
      <c r="V93" s="70">
        <f t="shared" si="16"/>
        <v>1977</v>
      </c>
      <c r="W93" s="85">
        <v>30096000</v>
      </c>
      <c r="X93" s="86">
        <v>1</v>
      </c>
      <c r="Y93" s="70"/>
      <c r="Z93" s="85">
        <f t="shared" si="17"/>
        <v>30095999</v>
      </c>
      <c r="AA93" s="85">
        <f t="shared" si="18"/>
        <v>1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87">
        <f t="shared" si="19"/>
        <v>0</v>
      </c>
      <c r="AQ93" s="74">
        <f t="shared" si="20"/>
        <v>30095999</v>
      </c>
      <c r="AR93" s="74">
        <f t="shared" si="21"/>
        <v>1</v>
      </c>
      <c r="AS93" s="70" t="s">
        <v>106</v>
      </c>
      <c r="AT93" s="70"/>
      <c r="AU93" s="70"/>
      <c r="AV93" s="70"/>
      <c r="AW93" s="70"/>
      <c r="AX93" s="70"/>
      <c r="AY93" s="70" t="s">
        <v>1607</v>
      </c>
      <c r="AZ93" s="70"/>
      <c r="BA93" s="70"/>
      <c r="BB93" s="70"/>
      <c r="BC93" s="70"/>
      <c r="BD93" s="70"/>
      <c r="BE93" s="84">
        <v>152.37</v>
      </c>
      <c r="BF93" s="70" t="s">
        <v>80</v>
      </c>
      <c r="BG93" s="70"/>
      <c r="BH93" s="70"/>
      <c r="BI93" s="70">
        <f t="shared" si="22"/>
        <v>43</v>
      </c>
      <c r="BJ93" s="70" t="s">
        <v>873</v>
      </c>
      <c r="BK93" s="74">
        <f t="shared" si="23"/>
        <v>30095999</v>
      </c>
      <c r="BL93" s="70"/>
      <c r="BM93" s="70" t="s">
        <v>1695</v>
      </c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</row>
    <row r="94" spans="1:77" x14ac:dyDescent="0.4">
      <c r="A94" s="70">
        <v>91</v>
      </c>
      <c r="B94" s="70" t="s">
        <v>780</v>
      </c>
      <c r="C94" s="70"/>
      <c r="D94" s="70" t="s">
        <v>500</v>
      </c>
      <c r="E94" s="70"/>
      <c r="F94" s="70" t="s">
        <v>877</v>
      </c>
      <c r="G94" s="70"/>
      <c r="H94" s="94">
        <v>1</v>
      </c>
      <c r="I94" s="94">
        <v>7</v>
      </c>
      <c r="J94" s="70" t="s">
        <v>780</v>
      </c>
      <c r="K94" s="70"/>
      <c r="L94" s="70"/>
      <c r="M94" s="70">
        <v>38</v>
      </c>
      <c r="N94" s="70">
        <f>VLOOKUP(M94,'償却率（定額法）'!$B$6:$C$104,2)</f>
        <v>2.7E-2</v>
      </c>
      <c r="O94" s="83">
        <v>28338</v>
      </c>
      <c r="P94" s="84">
        <v>48.6</v>
      </c>
      <c r="Q94" s="83"/>
      <c r="R94" s="71">
        <f t="shared" si="12"/>
        <v>28338</v>
      </c>
      <c r="S94" s="70">
        <f t="shared" si="13"/>
        <v>1977</v>
      </c>
      <c r="T94" s="70">
        <f t="shared" si="14"/>
        <v>8</v>
      </c>
      <c r="U94" s="70">
        <f t="shared" si="15"/>
        <v>1</v>
      </c>
      <c r="V94" s="70">
        <f t="shared" si="16"/>
        <v>1977</v>
      </c>
      <c r="W94" s="85">
        <v>14160000</v>
      </c>
      <c r="X94" s="86">
        <v>1</v>
      </c>
      <c r="Y94" s="70"/>
      <c r="Z94" s="85">
        <f t="shared" si="17"/>
        <v>14159999</v>
      </c>
      <c r="AA94" s="85">
        <f t="shared" si="18"/>
        <v>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87">
        <f t="shared" si="19"/>
        <v>0</v>
      </c>
      <c r="AQ94" s="74">
        <f t="shared" si="20"/>
        <v>14159999</v>
      </c>
      <c r="AR94" s="74">
        <f t="shared" si="21"/>
        <v>1</v>
      </c>
      <c r="AS94" s="70" t="s">
        <v>106</v>
      </c>
      <c r="AT94" s="70"/>
      <c r="AU94" s="70"/>
      <c r="AV94" s="70"/>
      <c r="AW94" s="70"/>
      <c r="AX94" s="70"/>
      <c r="AY94" s="70" t="s">
        <v>1607</v>
      </c>
      <c r="AZ94" s="70"/>
      <c r="BA94" s="70"/>
      <c r="BB94" s="70"/>
      <c r="BC94" s="70"/>
      <c r="BD94" s="70"/>
      <c r="BE94" s="84">
        <v>48.6</v>
      </c>
      <c r="BF94" s="70" t="s">
        <v>80</v>
      </c>
      <c r="BG94" s="70"/>
      <c r="BH94" s="70"/>
      <c r="BI94" s="70">
        <f t="shared" si="22"/>
        <v>43</v>
      </c>
      <c r="BJ94" s="70" t="s">
        <v>873</v>
      </c>
      <c r="BK94" s="74">
        <f t="shared" si="23"/>
        <v>14159999</v>
      </c>
      <c r="BL94" s="70"/>
      <c r="BM94" s="70" t="s">
        <v>1696</v>
      </c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</row>
    <row r="95" spans="1:77" x14ac:dyDescent="0.4">
      <c r="A95" s="70">
        <v>92</v>
      </c>
      <c r="B95" s="70" t="s">
        <v>781</v>
      </c>
      <c r="C95" s="70"/>
      <c r="D95" s="70" t="s">
        <v>549</v>
      </c>
      <c r="E95" s="70"/>
      <c r="F95" s="70" t="s">
        <v>874</v>
      </c>
      <c r="G95" s="70"/>
      <c r="H95" s="94">
        <v>1</v>
      </c>
      <c r="I95" s="94">
        <v>7</v>
      </c>
      <c r="J95" s="70" t="s">
        <v>781</v>
      </c>
      <c r="K95" s="70"/>
      <c r="L95" s="70"/>
      <c r="M95" s="70">
        <v>22</v>
      </c>
      <c r="N95" s="70">
        <f>VLOOKUP(M95,'償却率（定額法）'!$B$6:$C$104,2)</f>
        <v>4.5999999999999999E-2</v>
      </c>
      <c r="O95" s="83">
        <v>23131</v>
      </c>
      <c r="P95" s="84">
        <v>43.02</v>
      </c>
      <c r="Q95" s="83"/>
      <c r="R95" s="71">
        <f t="shared" si="12"/>
        <v>23131</v>
      </c>
      <c r="S95" s="70">
        <f t="shared" si="13"/>
        <v>1963</v>
      </c>
      <c r="T95" s="70">
        <f t="shared" si="14"/>
        <v>4</v>
      </c>
      <c r="U95" s="70">
        <f t="shared" si="15"/>
        <v>30</v>
      </c>
      <c r="V95" s="70">
        <f t="shared" si="16"/>
        <v>1963</v>
      </c>
      <c r="W95" s="85">
        <v>6665000</v>
      </c>
      <c r="X95" s="86">
        <v>1</v>
      </c>
      <c r="Y95" s="70"/>
      <c r="Z95" s="85">
        <f t="shared" si="17"/>
        <v>6664999</v>
      </c>
      <c r="AA95" s="85">
        <f t="shared" si="18"/>
        <v>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87">
        <f t="shared" si="19"/>
        <v>0</v>
      </c>
      <c r="AQ95" s="74">
        <f t="shared" si="20"/>
        <v>6664999</v>
      </c>
      <c r="AR95" s="74">
        <f t="shared" si="21"/>
        <v>1</v>
      </c>
      <c r="AS95" s="70" t="s">
        <v>106</v>
      </c>
      <c r="AT95" s="70"/>
      <c r="AU95" s="70"/>
      <c r="AV95" s="70"/>
      <c r="AW95" s="70"/>
      <c r="AX95" s="70"/>
      <c r="AY95" s="70" t="s">
        <v>1607</v>
      </c>
      <c r="AZ95" s="70"/>
      <c r="BA95" s="70"/>
      <c r="BB95" s="70"/>
      <c r="BC95" s="70"/>
      <c r="BD95" s="70"/>
      <c r="BE95" s="84">
        <v>43.02</v>
      </c>
      <c r="BF95" s="70" t="s">
        <v>80</v>
      </c>
      <c r="BG95" s="70"/>
      <c r="BH95" s="70"/>
      <c r="BI95" s="70">
        <f t="shared" si="22"/>
        <v>57</v>
      </c>
      <c r="BJ95" s="70" t="s">
        <v>873</v>
      </c>
      <c r="BK95" s="74">
        <f t="shared" si="23"/>
        <v>6664999</v>
      </c>
      <c r="BL95" s="70"/>
      <c r="BM95" s="70" t="s">
        <v>1697</v>
      </c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</row>
    <row r="96" spans="1:77" x14ac:dyDescent="0.4">
      <c r="A96" s="70">
        <v>93</v>
      </c>
      <c r="B96" s="70" t="s">
        <v>782</v>
      </c>
      <c r="C96" s="70"/>
      <c r="D96" s="70" t="s">
        <v>1602</v>
      </c>
      <c r="E96" s="70"/>
      <c r="F96" s="70" t="s">
        <v>878</v>
      </c>
      <c r="G96" s="70"/>
      <c r="H96" s="94">
        <v>1</v>
      </c>
      <c r="I96" s="94">
        <v>5</v>
      </c>
      <c r="J96" s="70" t="s">
        <v>782</v>
      </c>
      <c r="K96" s="70"/>
      <c r="L96" s="70"/>
      <c r="M96" s="70">
        <v>24</v>
      </c>
      <c r="N96" s="70">
        <f>VLOOKUP(M96,'償却率（定額法）'!$B$6:$C$104,2)</f>
        <v>4.2000000000000003E-2</v>
      </c>
      <c r="O96" s="83">
        <v>42104</v>
      </c>
      <c r="P96" s="84">
        <v>780.5</v>
      </c>
      <c r="Q96" s="83"/>
      <c r="R96" s="71">
        <f t="shared" si="12"/>
        <v>42104</v>
      </c>
      <c r="S96" s="70">
        <f t="shared" si="13"/>
        <v>2015</v>
      </c>
      <c r="T96" s="70">
        <f t="shared" si="14"/>
        <v>4</v>
      </c>
      <c r="U96" s="70">
        <f t="shared" si="15"/>
        <v>10</v>
      </c>
      <c r="V96" s="70">
        <f t="shared" si="16"/>
        <v>2015</v>
      </c>
      <c r="W96" s="85">
        <v>384053045</v>
      </c>
      <c r="X96" s="86">
        <v>1</v>
      </c>
      <c r="Y96" s="70"/>
      <c r="Z96" s="85">
        <v>64520908</v>
      </c>
      <c r="AA96" s="85">
        <f t="shared" si="18"/>
        <v>319532137</v>
      </c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87">
        <f t="shared" si="19"/>
        <v>16130228</v>
      </c>
      <c r="AQ96" s="74">
        <f t="shared" si="20"/>
        <v>80651136</v>
      </c>
      <c r="AR96" s="74">
        <f t="shared" si="21"/>
        <v>303401909</v>
      </c>
      <c r="AS96" s="70" t="s">
        <v>106</v>
      </c>
      <c r="AT96" s="70"/>
      <c r="AU96" s="70"/>
      <c r="AV96" s="70"/>
      <c r="AW96" s="70"/>
      <c r="AX96" s="70"/>
      <c r="AY96" s="70" t="s">
        <v>1607</v>
      </c>
      <c r="AZ96" s="70"/>
      <c r="BA96" s="70"/>
      <c r="BB96" s="70"/>
      <c r="BC96" s="70"/>
      <c r="BD96" s="70"/>
      <c r="BE96" s="84">
        <v>780.5</v>
      </c>
      <c r="BF96" s="70" t="s">
        <v>80</v>
      </c>
      <c r="BG96" s="70"/>
      <c r="BH96" s="70"/>
      <c r="BI96" s="70">
        <f t="shared" si="22"/>
        <v>5</v>
      </c>
      <c r="BJ96" s="70" t="s">
        <v>873</v>
      </c>
      <c r="BK96" s="74">
        <f t="shared" si="23"/>
        <v>80651136</v>
      </c>
      <c r="BL96" s="70"/>
      <c r="BM96" s="70" t="s">
        <v>1698</v>
      </c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</row>
    <row r="97" spans="1:77" x14ac:dyDescent="0.4">
      <c r="A97" s="70">
        <v>94</v>
      </c>
      <c r="B97" s="70" t="s">
        <v>783</v>
      </c>
      <c r="C97" s="70"/>
      <c r="D97" s="70" t="s">
        <v>1602</v>
      </c>
      <c r="E97" s="70"/>
      <c r="F97" s="70" t="s">
        <v>875</v>
      </c>
      <c r="G97" s="70"/>
      <c r="H97" s="94">
        <v>1</v>
      </c>
      <c r="I97" s="94">
        <v>1</v>
      </c>
      <c r="J97" s="70" t="s">
        <v>783</v>
      </c>
      <c r="K97" s="70"/>
      <c r="L97" s="70"/>
      <c r="M97" s="70">
        <v>15</v>
      </c>
      <c r="N97" s="70">
        <f>VLOOKUP(M97,'償却率（定額法）'!$B$6:$C$104,2)</f>
        <v>6.7000000000000004E-2</v>
      </c>
      <c r="O97" s="83">
        <v>42104</v>
      </c>
      <c r="P97" s="84">
        <v>150.11000000000001</v>
      </c>
      <c r="Q97" s="83"/>
      <c r="R97" s="71">
        <f t="shared" si="12"/>
        <v>42104</v>
      </c>
      <c r="S97" s="70">
        <f t="shared" si="13"/>
        <v>2015</v>
      </c>
      <c r="T97" s="70">
        <f t="shared" si="14"/>
        <v>4</v>
      </c>
      <c r="U97" s="70">
        <f t="shared" si="15"/>
        <v>10</v>
      </c>
      <c r="V97" s="70">
        <f t="shared" si="16"/>
        <v>2015</v>
      </c>
      <c r="W97" s="85">
        <v>97757635</v>
      </c>
      <c r="X97" s="86">
        <v>1</v>
      </c>
      <c r="Y97" s="70"/>
      <c r="Z97" s="85">
        <v>26199044</v>
      </c>
      <c r="AA97" s="85">
        <f t="shared" si="18"/>
        <v>71558591</v>
      </c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87">
        <f t="shared" si="19"/>
        <v>6549762</v>
      </c>
      <c r="AQ97" s="74">
        <f t="shared" si="20"/>
        <v>32748806</v>
      </c>
      <c r="AR97" s="74">
        <f t="shared" si="21"/>
        <v>65008829</v>
      </c>
      <c r="AS97" s="70" t="s">
        <v>106</v>
      </c>
      <c r="AT97" s="70"/>
      <c r="AU97" s="70"/>
      <c r="AV97" s="70"/>
      <c r="AW97" s="70"/>
      <c r="AX97" s="70"/>
      <c r="AY97" s="70" t="s">
        <v>1607</v>
      </c>
      <c r="AZ97" s="70"/>
      <c r="BA97" s="70"/>
      <c r="BB97" s="70"/>
      <c r="BC97" s="70"/>
      <c r="BD97" s="70"/>
      <c r="BE97" s="84">
        <v>150.11000000000001</v>
      </c>
      <c r="BF97" s="70" t="s">
        <v>80</v>
      </c>
      <c r="BG97" s="70"/>
      <c r="BH97" s="70"/>
      <c r="BI97" s="70">
        <f t="shared" si="22"/>
        <v>5</v>
      </c>
      <c r="BJ97" s="70" t="s">
        <v>873</v>
      </c>
      <c r="BK97" s="74">
        <f t="shared" si="23"/>
        <v>32748806</v>
      </c>
      <c r="BL97" s="70"/>
      <c r="BM97" s="70" t="s">
        <v>1699</v>
      </c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</row>
    <row r="98" spans="1:77" x14ac:dyDescent="0.4">
      <c r="A98" s="70">
        <v>95</v>
      </c>
      <c r="B98" s="70" t="s">
        <v>784</v>
      </c>
      <c r="C98" s="70"/>
      <c r="D98" s="70" t="s">
        <v>1603</v>
      </c>
      <c r="E98" s="70"/>
      <c r="F98" s="70" t="s">
        <v>877</v>
      </c>
      <c r="G98" s="70"/>
      <c r="H98" s="94">
        <v>1</v>
      </c>
      <c r="I98" s="94">
        <v>7</v>
      </c>
      <c r="J98" s="70" t="s">
        <v>784</v>
      </c>
      <c r="K98" s="70"/>
      <c r="L98" s="70"/>
      <c r="M98" s="70">
        <v>22</v>
      </c>
      <c r="N98" s="70">
        <f>VLOOKUP(M98,'償却率（定額法）'!$B$6:$C$104,2)</f>
        <v>4.5999999999999999E-2</v>
      </c>
      <c r="O98" s="83">
        <v>42338</v>
      </c>
      <c r="P98" s="84">
        <v>86.65</v>
      </c>
      <c r="Q98" s="83"/>
      <c r="R98" s="71">
        <f t="shared" si="12"/>
        <v>42338</v>
      </c>
      <c r="S98" s="70">
        <f t="shared" si="13"/>
        <v>2015</v>
      </c>
      <c r="T98" s="70">
        <f t="shared" si="14"/>
        <v>11</v>
      </c>
      <c r="U98" s="70">
        <f t="shared" si="15"/>
        <v>30</v>
      </c>
      <c r="V98" s="70">
        <f t="shared" si="16"/>
        <v>2015</v>
      </c>
      <c r="W98" s="85">
        <v>15087600</v>
      </c>
      <c r="X98" s="86">
        <v>1</v>
      </c>
      <c r="Y98" s="70"/>
      <c r="Z98" s="85">
        <v>2776116</v>
      </c>
      <c r="AA98" s="85">
        <f t="shared" si="18"/>
        <v>12311484</v>
      </c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87">
        <f t="shared" si="19"/>
        <v>694030</v>
      </c>
      <c r="AQ98" s="74">
        <f t="shared" si="20"/>
        <v>3470146</v>
      </c>
      <c r="AR98" s="74">
        <f t="shared" si="21"/>
        <v>11617454</v>
      </c>
      <c r="AS98" s="70" t="s">
        <v>106</v>
      </c>
      <c r="AT98" s="70"/>
      <c r="AU98" s="70"/>
      <c r="AV98" s="70"/>
      <c r="AW98" s="70"/>
      <c r="AX98" s="70"/>
      <c r="AY98" s="70" t="s">
        <v>1607</v>
      </c>
      <c r="AZ98" s="70"/>
      <c r="BA98" s="70"/>
      <c r="BB98" s="70"/>
      <c r="BC98" s="70"/>
      <c r="BD98" s="70"/>
      <c r="BE98" s="84">
        <v>86.65</v>
      </c>
      <c r="BF98" s="70" t="s">
        <v>80</v>
      </c>
      <c r="BG98" s="70"/>
      <c r="BH98" s="70"/>
      <c r="BI98" s="70">
        <f t="shared" si="22"/>
        <v>5</v>
      </c>
      <c r="BJ98" s="70" t="s">
        <v>873</v>
      </c>
      <c r="BK98" s="74">
        <f t="shared" si="23"/>
        <v>3470146</v>
      </c>
      <c r="BL98" s="70"/>
      <c r="BM98" s="70" t="s">
        <v>1700</v>
      </c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</row>
    <row r="99" spans="1:77" x14ac:dyDescent="0.4">
      <c r="A99" s="70">
        <v>96</v>
      </c>
      <c r="B99" s="70" t="s">
        <v>785</v>
      </c>
      <c r="C99" s="70"/>
      <c r="D99" s="70" t="s">
        <v>1602</v>
      </c>
      <c r="E99" s="70"/>
      <c r="F99" s="70" t="s">
        <v>878</v>
      </c>
      <c r="G99" s="70"/>
      <c r="H99" s="94">
        <v>1</v>
      </c>
      <c r="I99" s="94">
        <v>5</v>
      </c>
      <c r="J99" s="70" t="s">
        <v>785</v>
      </c>
      <c r="K99" s="70"/>
      <c r="L99" s="70"/>
      <c r="M99" s="70">
        <v>24</v>
      </c>
      <c r="N99" s="70">
        <f>VLOOKUP(M99,'償却率（定額法）'!$B$6:$C$104,2)</f>
        <v>4.2000000000000003E-2</v>
      </c>
      <c r="O99" s="83">
        <v>42440</v>
      </c>
      <c r="P99" s="84">
        <v>4.96</v>
      </c>
      <c r="Q99" s="83"/>
      <c r="R99" s="71">
        <f t="shared" si="12"/>
        <v>42440</v>
      </c>
      <c r="S99" s="70">
        <f t="shared" si="13"/>
        <v>2016</v>
      </c>
      <c r="T99" s="70">
        <f t="shared" si="14"/>
        <v>3</v>
      </c>
      <c r="U99" s="70">
        <f t="shared" si="15"/>
        <v>11</v>
      </c>
      <c r="V99" s="70">
        <f t="shared" si="16"/>
        <v>2015</v>
      </c>
      <c r="W99" s="85">
        <v>1629225</v>
      </c>
      <c r="X99" s="86">
        <v>1</v>
      </c>
      <c r="Y99" s="70"/>
      <c r="Z99" s="85">
        <v>273708</v>
      </c>
      <c r="AA99" s="85">
        <f t="shared" si="18"/>
        <v>1355517</v>
      </c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87">
        <f t="shared" si="19"/>
        <v>68427</v>
      </c>
      <c r="AQ99" s="74">
        <f t="shared" si="20"/>
        <v>342135</v>
      </c>
      <c r="AR99" s="74">
        <f t="shared" si="21"/>
        <v>1287090</v>
      </c>
      <c r="AS99" s="70" t="s">
        <v>106</v>
      </c>
      <c r="AT99" s="70"/>
      <c r="AU99" s="70"/>
      <c r="AV99" s="70"/>
      <c r="AW99" s="70"/>
      <c r="AX99" s="70"/>
      <c r="AY99" s="70" t="s">
        <v>1607</v>
      </c>
      <c r="AZ99" s="70"/>
      <c r="BA99" s="70"/>
      <c r="BB99" s="70"/>
      <c r="BC99" s="70"/>
      <c r="BD99" s="70"/>
      <c r="BE99" s="84">
        <v>4.96</v>
      </c>
      <c r="BF99" s="70" t="s">
        <v>80</v>
      </c>
      <c r="BG99" s="70"/>
      <c r="BH99" s="70"/>
      <c r="BI99" s="70">
        <f t="shared" si="22"/>
        <v>5</v>
      </c>
      <c r="BJ99" s="70" t="s">
        <v>873</v>
      </c>
      <c r="BK99" s="74">
        <f t="shared" si="23"/>
        <v>342135</v>
      </c>
      <c r="BL99" s="70"/>
      <c r="BM99" s="70" t="s">
        <v>1701</v>
      </c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</row>
    <row r="100" spans="1:77" x14ac:dyDescent="0.4">
      <c r="A100" s="70">
        <v>97</v>
      </c>
      <c r="B100" s="70" t="s">
        <v>786</v>
      </c>
      <c r="C100" s="70"/>
      <c r="D100" s="70" t="s">
        <v>154</v>
      </c>
      <c r="E100" s="70"/>
      <c r="F100" s="70" t="s">
        <v>874</v>
      </c>
      <c r="G100" s="70"/>
      <c r="H100" s="94">
        <v>1</v>
      </c>
      <c r="I100" s="94">
        <v>7</v>
      </c>
      <c r="J100" s="70" t="s">
        <v>786</v>
      </c>
      <c r="K100" s="70"/>
      <c r="L100" s="70"/>
      <c r="M100" s="70">
        <v>15</v>
      </c>
      <c r="N100" s="70">
        <f>VLOOKUP(M100,'償却率（定額法）'!$B$6:$C$104,2)</f>
        <v>6.7000000000000004E-2</v>
      </c>
      <c r="O100" s="83">
        <v>40969</v>
      </c>
      <c r="P100" s="89">
        <v>0</v>
      </c>
      <c r="Q100" s="83"/>
      <c r="R100" s="71">
        <f t="shared" si="12"/>
        <v>40969</v>
      </c>
      <c r="S100" s="70">
        <f t="shared" si="13"/>
        <v>2012</v>
      </c>
      <c r="T100" s="70">
        <f t="shared" si="14"/>
        <v>3</v>
      </c>
      <c r="U100" s="70">
        <f t="shared" si="15"/>
        <v>1</v>
      </c>
      <c r="V100" s="70">
        <f t="shared" si="16"/>
        <v>2011</v>
      </c>
      <c r="W100" s="85">
        <v>13545000</v>
      </c>
      <c r="X100" s="86">
        <v>1</v>
      </c>
      <c r="Y100" s="70"/>
      <c r="Z100" s="85">
        <f t="shared" si="17"/>
        <v>7260120</v>
      </c>
      <c r="AA100" s="85">
        <f t="shared" si="18"/>
        <v>6284880</v>
      </c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87">
        <f t="shared" si="19"/>
        <v>907515</v>
      </c>
      <c r="AQ100" s="74">
        <f t="shared" si="20"/>
        <v>8167635</v>
      </c>
      <c r="AR100" s="74">
        <f t="shared" si="21"/>
        <v>5377365</v>
      </c>
      <c r="AS100" s="70" t="s">
        <v>106</v>
      </c>
      <c r="AT100" s="70"/>
      <c r="AU100" s="70"/>
      <c r="AV100" s="70"/>
      <c r="AW100" s="70"/>
      <c r="AX100" s="70"/>
      <c r="AY100" s="70" t="s">
        <v>1607</v>
      </c>
      <c r="AZ100" s="70"/>
      <c r="BA100" s="70"/>
      <c r="BB100" s="70"/>
      <c r="BC100" s="70"/>
      <c r="BD100" s="70"/>
      <c r="BE100" s="89">
        <v>0</v>
      </c>
      <c r="BF100" s="70" t="s">
        <v>80</v>
      </c>
      <c r="BG100" s="70"/>
      <c r="BH100" s="70"/>
      <c r="BI100" s="70">
        <f t="shared" si="22"/>
        <v>9</v>
      </c>
      <c r="BJ100" s="70" t="s">
        <v>873</v>
      </c>
      <c r="BK100" s="74">
        <f t="shared" si="23"/>
        <v>8167635</v>
      </c>
      <c r="BL100" s="70"/>
      <c r="BM100" s="70" t="s">
        <v>1702</v>
      </c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</row>
    <row r="101" spans="1:77" x14ac:dyDescent="0.4">
      <c r="A101" s="70">
        <v>98</v>
      </c>
      <c r="B101" s="70" t="s">
        <v>787</v>
      </c>
      <c r="C101" s="70"/>
      <c r="D101" s="70" t="s">
        <v>154</v>
      </c>
      <c r="E101" s="70"/>
      <c r="F101" s="70" t="s">
        <v>874</v>
      </c>
      <c r="G101" s="70"/>
      <c r="H101" s="94">
        <v>1</v>
      </c>
      <c r="I101" s="94">
        <v>7</v>
      </c>
      <c r="J101" s="70" t="s">
        <v>787</v>
      </c>
      <c r="K101" s="70"/>
      <c r="L101" s="70"/>
      <c r="M101" s="70">
        <v>15</v>
      </c>
      <c r="N101" s="70">
        <f>VLOOKUP(M101,'償却率（定額法）'!$B$6:$C$104,2)</f>
        <v>6.7000000000000004E-2</v>
      </c>
      <c r="O101" s="83">
        <v>40969</v>
      </c>
      <c r="P101" s="89">
        <v>0</v>
      </c>
      <c r="Q101" s="83"/>
      <c r="R101" s="71">
        <f t="shared" si="12"/>
        <v>40969</v>
      </c>
      <c r="S101" s="70">
        <f t="shared" si="13"/>
        <v>2012</v>
      </c>
      <c r="T101" s="70">
        <f t="shared" si="14"/>
        <v>3</v>
      </c>
      <c r="U101" s="70">
        <f t="shared" si="15"/>
        <v>1</v>
      </c>
      <c r="V101" s="70">
        <f t="shared" si="16"/>
        <v>2011</v>
      </c>
      <c r="W101" s="85">
        <v>1239000</v>
      </c>
      <c r="X101" s="86">
        <v>1</v>
      </c>
      <c r="Y101" s="70"/>
      <c r="Z101" s="85">
        <f t="shared" si="17"/>
        <v>664104</v>
      </c>
      <c r="AA101" s="85">
        <f t="shared" si="18"/>
        <v>574896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87">
        <f t="shared" si="19"/>
        <v>83013</v>
      </c>
      <c r="AQ101" s="74">
        <f t="shared" si="20"/>
        <v>747117</v>
      </c>
      <c r="AR101" s="74">
        <f t="shared" si="21"/>
        <v>491883</v>
      </c>
      <c r="AS101" s="70" t="s">
        <v>106</v>
      </c>
      <c r="AT101" s="70"/>
      <c r="AU101" s="70"/>
      <c r="AV101" s="70"/>
      <c r="AW101" s="70"/>
      <c r="AX101" s="70"/>
      <c r="AY101" s="70" t="s">
        <v>1607</v>
      </c>
      <c r="AZ101" s="70"/>
      <c r="BA101" s="70"/>
      <c r="BB101" s="70"/>
      <c r="BC101" s="70"/>
      <c r="BD101" s="70"/>
      <c r="BE101" s="89">
        <v>0</v>
      </c>
      <c r="BF101" s="70" t="s">
        <v>80</v>
      </c>
      <c r="BG101" s="70"/>
      <c r="BH101" s="70"/>
      <c r="BI101" s="70">
        <f t="shared" si="22"/>
        <v>9</v>
      </c>
      <c r="BJ101" s="70" t="s">
        <v>873</v>
      </c>
      <c r="BK101" s="74">
        <f t="shared" si="23"/>
        <v>747117</v>
      </c>
      <c r="BL101" s="70"/>
      <c r="BM101" s="70" t="s">
        <v>1703</v>
      </c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</row>
    <row r="102" spans="1:77" x14ac:dyDescent="0.4">
      <c r="A102" s="70">
        <v>99</v>
      </c>
      <c r="B102" s="70" t="s">
        <v>788</v>
      </c>
      <c r="C102" s="70"/>
      <c r="D102" s="70" t="s">
        <v>154</v>
      </c>
      <c r="E102" s="70"/>
      <c r="F102" s="70" t="s">
        <v>874</v>
      </c>
      <c r="G102" s="70"/>
      <c r="H102" s="94">
        <v>1</v>
      </c>
      <c r="I102" s="94">
        <v>7</v>
      </c>
      <c r="J102" s="70" t="s">
        <v>788</v>
      </c>
      <c r="K102" s="70"/>
      <c r="L102" s="70"/>
      <c r="M102" s="70">
        <v>15</v>
      </c>
      <c r="N102" s="70">
        <f>VLOOKUP(M102,'償却率（定額法）'!$B$6:$C$104,2)</f>
        <v>6.7000000000000004E-2</v>
      </c>
      <c r="O102" s="83">
        <v>41355</v>
      </c>
      <c r="P102" s="89">
        <v>0</v>
      </c>
      <c r="Q102" s="83"/>
      <c r="R102" s="71">
        <f t="shared" si="12"/>
        <v>41355</v>
      </c>
      <c r="S102" s="70">
        <f t="shared" si="13"/>
        <v>2013</v>
      </c>
      <c r="T102" s="70">
        <f t="shared" si="14"/>
        <v>3</v>
      </c>
      <c r="U102" s="70">
        <f t="shared" si="15"/>
        <v>22</v>
      </c>
      <c r="V102" s="70">
        <f t="shared" si="16"/>
        <v>2012</v>
      </c>
      <c r="W102" s="85">
        <v>17325000</v>
      </c>
      <c r="X102" s="86">
        <v>1</v>
      </c>
      <c r="Y102" s="70"/>
      <c r="Z102" s="85">
        <f t="shared" si="17"/>
        <v>8125425</v>
      </c>
      <c r="AA102" s="85">
        <f t="shared" si="18"/>
        <v>9199575</v>
      </c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87">
        <f t="shared" si="19"/>
        <v>1160775</v>
      </c>
      <c r="AQ102" s="74">
        <f t="shared" si="20"/>
        <v>9286200</v>
      </c>
      <c r="AR102" s="74">
        <f t="shared" si="21"/>
        <v>8038800</v>
      </c>
      <c r="AS102" s="70" t="s">
        <v>106</v>
      </c>
      <c r="AT102" s="70"/>
      <c r="AU102" s="70"/>
      <c r="AV102" s="70"/>
      <c r="AW102" s="70"/>
      <c r="AX102" s="70"/>
      <c r="AY102" s="70" t="s">
        <v>1607</v>
      </c>
      <c r="AZ102" s="70"/>
      <c r="BA102" s="70"/>
      <c r="BB102" s="70"/>
      <c r="BC102" s="70"/>
      <c r="BD102" s="70"/>
      <c r="BE102" s="89">
        <v>0</v>
      </c>
      <c r="BF102" s="70" t="s">
        <v>80</v>
      </c>
      <c r="BG102" s="70"/>
      <c r="BH102" s="70"/>
      <c r="BI102" s="70">
        <f t="shared" si="22"/>
        <v>8</v>
      </c>
      <c r="BJ102" s="70" t="s">
        <v>873</v>
      </c>
      <c r="BK102" s="74">
        <f t="shared" si="23"/>
        <v>9286200</v>
      </c>
      <c r="BL102" s="70"/>
      <c r="BM102" s="70" t="s">
        <v>1704</v>
      </c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</row>
    <row r="103" spans="1:77" x14ac:dyDescent="0.4">
      <c r="A103" s="70">
        <v>100</v>
      </c>
      <c r="B103" s="70" t="s">
        <v>789</v>
      </c>
      <c r="C103" s="70"/>
      <c r="D103" s="70" t="s">
        <v>1584</v>
      </c>
      <c r="E103" s="70"/>
      <c r="F103" s="70" t="s">
        <v>877</v>
      </c>
      <c r="G103" s="70"/>
      <c r="H103" s="94">
        <v>1</v>
      </c>
      <c r="I103" s="94">
        <v>7</v>
      </c>
      <c r="J103" s="70" t="s">
        <v>789</v>
      </c>
      <c r="K103" s="70"/>
      <c r="L103" s="70"/>
      <c r="M103" s="70">
        <v>22</v>
      </c>
      <c r="N103" s="70">
        <f>VLOOKUP(M103,'償却率（定額法）'!$B$6:$C$104,2)</f>
        <v>4.5999999999999999E-2</v>
      </c>
      <c r="O103" s="83">
        <v>42320</v>
      </c>
      <c r="P103" s="89">
        <v>0</v>
      </c>
      <c r="Q103" s="83"/>
      <c r="R103" s="71">
        <f t="shared" si="12"/>
        <v>42320</v>
      </c>
      <c r="S103" s="70">
        <f t="shared" si="13"/>
        <v>2015</v>
      </c>
      <c r="T103" s="70">
        <f t="shared" si="14"/>
        <v>11</v>
      </c>
      <c r="U103" s="70">
        <f t="shared" si="15"/>
        <v>12</v>
      </c>
      <c r="V103" s="70">
        <f t="shared" si="16"/>
        <v>2015</v>
      </c>
      <c r="W103" s="85">
        <v>2201040</v>
      </c>
      <c r="X103" s="86">
        <v>1</v>
      </c>
      <c r="Y103" s="70"/>
      <c r="Z103" s="85">
        <v>404988</v>
      </c>
      <c r="AA103" s="85">
        <f t="shared" si="18"/>
        <v>1796052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87">
        <f t="shared" si="19"/>
        <v>101248</v>
      </c>
      <c r="AQ103" s="74">
        <f t="shared" si="20"/>
        <v>506236</v>
      </c>
      <c r="AR103" s="74">
        <f t="shared" si="21"/>
        <v>1694804</v>
      </c>
      <c r="AS103" s="70" t="s">
        <v>106</v>
      </c>
      <c r="AT103" s="70"/>
      <c r="AU103" s="70"/>
      <c r="AV103" s="70"/>
      <c r="AW103" s="70"/>
      <c r="AX103" s="70"/>
      <c r="AY103" s="70" t="s">
        <v>1607</v>
      </c>
      <c r="AZ103" s="70"/>
      <c r="BA103" s="70"/>
      <c r="BB103" s="70"/>
      <c r="BC103" s="70"/>
      <c r="BD103" s="70"/>
      <c r="BE103" s="89">
        <v>0</v>
      </c>
      <c r="BF103" s="70" t="s">
        <v>80</v>
      </c>
      <c r="BG103" s="70"/>
      <c r="BH103" s="70"/>
      <c r="BI103" s="70">
        <f t="shared" si="22"/>
        <v>5</v>
      </c>
      <c r="BJ103" s="70" t="s">
        <v>873</v>
      </c>
      <c r="BK103" s="74">
        <f t="shared" si="23"/>
        <v>506236</v>
      </c>
      <c r="BL103" s="70"/>
      <c r="BM103" s="70" t="s">
        <v>1705</v>
      </c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</row>
    <row r="104" spans="1:77" x14ac:dyDescent="0.4">
      <c r="A104" s="70">
        <v>101</v>
      </c>
      <c r="B104" s="70" t="s">
        <v>790</v>
      </c>
      <c r="C104" s="70"/>
      <c r="D104" s="70" t="s">
        <v>440</v>
      </c>
      <c r="E104" s="70"/>
      <c r="F104" s="70" t="s">
        <v>877</v>
      </c>
      <c r="G104" s="70"/>
      <c r="H104" s="94">
        <v>1</v>
      </c>
      <c r="I104" s="94">
        <v>7</v>
      </c>
      <c r="J104" s="70" t="s">
        <v>790</v>
      </c>
      <c r="K104" s="70"/>
      <c r="L104" s="70"/>
      <c r="M104" s="70">
        <v>22</v>
      </c>
      <c r="N104" s="70">
        <f>VLOOKUP(M104,'償却率（定額法）'!$B$6:$C$104,2)</f>
        <v>4.5999999999999999E-2</v>
      </c>
      <c r="O104" s="83">
        <v>42352</v>
      </c>
      <c r="P104" s="89">
        <v>0</v>
      </c>
      <c r="Q104" s="83"/>
      <c r="R104" s="71">
        <f t="shared" si="12"/>
        <v>42352</v>
      </c>
      <c r="S104" s="70">
        <f t="shared" si="13"/>
        <v>2015</v>
      </c>
      <c r="T104" s="70">
        <f t="shared" si="14"/>
        <v>12</v>
      </c>
      <c r="U104" s="70">
        <f t="shared" si="15"/>
        <v>14</v>
      </c>
      <c r="V104" s="70">
        <f t="shared" si="16"/>
        <v>2015</v>
      </c>
      <c r="W104" s="85">
        <v>2422440</v>
      </c>
      <c r="X104" s="86">
        <v>1</v>
      </c>
      <c r="Y104" s="70"/>
      <c r="Z104" s="85">
        <v>445728</v>
      </c>
      <c r="AA104" s="85">
        <f t="shared" si="18"/>
        <v>1976712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87">
        <f t="shared" si="19"/>
        <v>111432</v>
      </c>
      <c r="AQ104" s="74">
        <f t="shared" si="20"/>
        <v>557160</v>
      </c>
      <c r="AR104" s="74">
        <f t="shared" si="21"/>
        <v>1865280</v>
      </c>
      <c r="AS104" s="70" t="s">
        <v>106</v>
      </c>
      <c r="AT104" s="70"/>
      <c r="AU104" s="70"/>
      <c r="AV104" s="70"/>
      <c r="AW104" s="70"/>
      <c r="AX104" s="70"/>
      <c r="AY104" s="70" t="s">
        <v>1607</v>
      </c>
      <c r="AZ104" s="70"/>
      <c r="BA104" s="70"/>
      <c r="BB104" s="70"/>
      <c r="BC104" s="70"/>
      <c r="BD104" s="70"/>
      <c r="BE104" s="89">
        <v>0</v>
      </c>
      <c r="BF104" s="70" t="s">
        <v>80</v>
      </c>
      <c r="BG104" s="70"/>
      <c r="BH104" s="70"/>
      <c r="BI104" s="70">
        <f t="shared" si="22"/>
        <v>5</v>
      </c>
      <c r="BJ104" s="70" t="s">
        <v>873</v>
      </c>
      <c r="BK104" s="74">
        <f t="shared" si="23"/>
        <v>557160</v>
      </c>
      <c r="BL104" s="70"/>
      <c r="BM104" s="70" t="s">
        <v>1706</v>
      </c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</row>
    <row r="105" spans="1:77" x14ac:dyDescent="0.4">
      <c r="A105" s="70">
        <v>102</v>
      </c>
      <c r="B105" s="70" t="s">
        <v>791</v>
      </c>
      <c r="C105" s="70"/>
      <c r="D105" s="70" t="s">
        <v>500</v>
      </c>
      <c r="E105" s="70"/>
      <c r="F105" s="70" t="s">
        <v>877</v>
      </c>
      <c r="G105" s="70"/>
      <c r="H105" s="94">
        <v>1</v>
      </c>
      <c r="I105" s="94">
        <v>7</v>
      </c>
      <c r="J105" s="70" t="s">
        <v>791</v>
      </c>
      <c r="K105" s="70"/>
      <c r="L105" s="70"/>
      <c r="M105" s="70">
        <v>13</v>
      </c>
      <c r="N105" s="70">
        <f>VLOOKUP(M105,'償却率（定額法）'!$B$6:$C$104,2)</f>
        <v>7.6999999999999999E-2</v>
      </c>
      <c r="O105" s="83">
        <v>42313</v>
      </c>
      <c r="P105" s="89">
        <v>0</v>
      </c>
      <c r="Q105" s="83"/>
      <c r="R105" s="71">
        <f t="shared" si="12"/>
        <v>42313</v>
      </c>
      <c r="S105" s="70">
        <f t="shared" si="13"/>
        <v>2015</v>
      </c>
      <c r="T105" s="70">
        <f t="shared" si="14"/>
        <v>11</v>
      </c>
      <c r="U105" s="70">
        <f t="shared" si="15"/>
        <v>5</v>
      </c>
      <c r="V105" s="70">
        <f t="shared" si="16"/>
        <v>2015</v>
      </c>
      <c r="W105" s="85">
        <v>723600</v>
      </c>
      <c r="X105" s="86">
        <v>1</v>
      </c>
      <c r="Y105" s="70"/>
      <c r="Z105" s="85">
        <v>222868</v>
      </c>
      <c r="AA105" s="85">
        <f t="shared" si="18"/>
        <v>500732</v>
      </c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87">
        <f t="shared" si="19"/>
        <v>55717</v>
      </c>
      <c r="AQ105" s="74">
        <f t="shared" si="20"/>
        <v>278585</v>
      </c>
      <c r="AR105" s="74">
        <f t="shared" si="21"/>
        <v>445015</v>
      </c>
      <c r="AS105" s="70" t="s">
        <v>106</v>
      </c>
      <c r="AT105" s="70"/>
      <c r="AU105" s="70"/>
      <c r="AV105" s="70"/>
      <c r="AW105" s="70"/>
      <c r="AX105" s="70"/>
      <c r="AY105" s="70" t="s">
        <v>1607</v>
      </c>
      <c r="AZ105" s="70"/>
      <c r="BA105" s="70"/>
      <c r="BB105" s="70"/>
      <c r="BC105" s="70"/>
      <c r="BD105" s="70"/>
      <c r="BE105" s="89">
        <v>0</v>
      </c>
      <c r="BF105" s="70" t="s">
        <v>80</v>
      </c>
      <c r="BG105" s="70"/>
      <c r="BH105" s="70"/>
      <c r="BI105" s="70">
        <f t="shared" si="22"/>
        <v>5</v>
      </c>
      <c r="BJ105" s="70" t="s">
        <v>873</v>
      </c>
      <c r="BK105" s="74">
        <f t="shared" si="23"/>
        <v>278585</v>
      </c>
      <c r="BL105" s="70"/>
      <c r="BM105" s="70" t="s">
        <v>1707</v>
      </c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</row>
    <row r="106" spans="1:77" x14ac:dyDescent="0.4">
      <c r="A106" s="70">
        <v>103</v>
      </c>
      <c r="B106" s="70" t="s">
        <v>792</v>
      </c>
      <c r="C106" s="70"/>
      <c r="D106" s="70" t="s">
        <v>447</v>
      </c>
      <c r="E106" s="70"/>
      <c r="F106" s="70" t="s">
        <v>152</v>
      </c>
      <c r="G106" s="70"/>
      <c r="H106" s="94">
        <v>1</v>
      </c>
      <c r="I106" s="94">
        <v>3</v>
      </c>
      <c r="J106" s="70" t="s">
        <v>792</v>
      </c>
      <c r="K106" s="70"/>
      <c r="L106" s="70"/>
      <c r="M106" s="70">
        <v>15</v>
      </c>
      <c r="N106" s="70">
        <f>VLOOKUP(M106,'償却率（定額法）'!$B$6:$C$104,2)</f>
        <v>6.7000000000000004E-2</v>
      </c>
      <c r="O106" s="83">
        <v>42286</v>
      </c>
      <c r="P106" s="89">
        <v>0</v>
      </c>
      <c r="Q106" s="83"/>
      <c r="R106" s="71">
        <f t="shared" si="12"/>
        <v>42286</v>
      </c>
      <c r="S106" s="70">
        <f t="shared" si="13"/>
        <v>2015</v>
      </c>
      <c r="T106" s="70">
        <f t="shared" si="14"/>
        <v>10</v>
      </c>
      <c r="U106" s="70">
        <f t="shared" si="15"/>
        <v>9</v>
      </c>
      <c r="V106" s="70">
        <f t="shared" si="16"/>
        <v>2015</v>
      </c>
      <c r="W106" s="85">
        <v>1169640</v>
      </c>
      <c r="X106" s="86">
        <v>1</v>
      </c>
      <c r="Y106" s="70"/>
      <c r="Z106" s="85">
        <v>313460</v>
      </c>
      <c r="AA106" s="85">
        <f t="shared" si="18"/>
        <v>856180</v>
      </c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87">
        <f t="shared" si="19"/>
        <v>78366</v>
      </c>
      <c r="AQ106" s="74">
        <f t="shared" si="20"/>
        <v>391826</v>
      </c>
      <c r="AR106" s="74">
        <f t="shared" si="21"/>
        <v>777814</v>
      </c>
      <c r="AS106" s="70" t="s">
        <v>106</v>
      </c>
      <c r="AT106" s="70"/>
      <c r="AU106" s="70"/>
      <c r="AV106" s="70"/>
      <c r="AW106" s="70"/>
      <c r="AX106" s="70"/>
      <c r="AY106" s="70" t="s">
        <v>1607</v>
      </c>
      <c r="AZ106" s="70"/>
      <c r="BA106" s="70"/>
      <c r="BB106" s="70"/>
      <c r="BC106" s="70"/>
      <c r="BD106" s="70"/>
      <c r="BE106" s="89">
        <v>0</v>
      </c>
      <c r="BF106" s="70" t="s">
        <v>80</v>
      </c>
      <c r="BG106" s="70"/>
      <c r="BH106" s="70"/>
      <c r="BI106" s="70">
        <f t="shared" si="22"/>
        <v>5</v>
      </c>
      <c r="BJ106" s="70" t="s">
        <v>873</v>
      </c>
      <c r="BK106" s="74">
        <f t="shared" si="23"/>
        <v>391826</v>
      </c>
      <c r="BL106" s="70"/>
      <c r="BM106" s="70" t="s">
        <v>1708</v>
      </c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</row>
    <row r="107" spans="1:77" x14ac:dyDescent="0.4">
      <c r="A107" s="70">
        <v>104</v>
      </c>
      <c r="B107" s="70" t="s">
        <v>793</v>
      </c>
      <c r="C107" s="70"/>
      <c r="D107" s="70" t="s">
        <v>170</v>
      </c>
      <c r="E107" s="70"/>
      <c r="F107" s="70" t="s">
        <v>140</v>
      </c>
      <c r="G107" s="70"/>
      <c r="H107" s="94">
        <v>1</v>
      </c>
      <c r="I107" s="94">
        <v>2</v>
      </c>
      <c r="J107" s="70" t="s">
        <v>793</v>
      </c>
      <c r="K107" s="70"/>
      <c r="L107" s="70"/>
      <c r="M107" s="70">
        <v>15</v>
      </c>
      <c r="N107" s="70">
        <f>VLOOKUP(M107,'償却率（定額法）'!$B$6:$C$104,2)</f>
        <v>6.7000000000000004E-2</v>
      </c>
      <c r="O107" s="83">
        <v>42243</v>
      </c>
      <c r="P107" s="89">
        <v>0</v>
      </c>
      <c r="Q107" s="83"/>
      <c r="R107" s="71">
        <f t="shared" si="12"/>
        <v>42243</v>
      </c>
      <c r="S107" s="70">
        <f t="shared" si="13"/>
        <v>2015</v>
      </c>
      <c r="T107" s="70">
        <f t="shared" si="14"/>
        <v>8</v>
      </c>
      <c r="U107" s="70">
        <f t="shared" si="15"/>
        <v>27</v>
      </c>
      <c r="V107" s="70">
        <f t="shared" si="16"/>
        <v>2015</v>
      </c>
      <c r="W107" s="85">
        <v>709560</v>
      </c>
      <c r="X107" s="86">
        <v>1</v>
      </c>
      <c r="Y107" s="70"/>
      <c r="Z107" s="85">
        <v>190160</v>
      </c>
      <c r="AA107" s="85">
        <f t="shared" si="18"/>
        <v>519400</v>
      </c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87">
        <f t="shared" si="19"/>
        <v>47541</v>
      </c>
      <c r="AQ107" s="74">
        <f t="shared" si="20"/>
        <v>237701</v>
      </c>
      <c r="AR107" s="74">
        <f t="shared" si="21"/>
        <v>471859</v>
      </c>
      <c r="AS107" s="70" t="s">
        <v>106</v>
      </c>
      <c r="AT107" s="70"/>
      <c r="AU107" s="70"/>
      <c r="AV107" s="70"/>
      <c r="AW107" s="70"/>
      <c r="AX107" s="70"/>
      <c r="AY107" s="70" t="s">
        <v>1607</v>
      </c>
      <c r="AZ107" s="70"/>
      <c r="BA107" s="70"/>
      <c r="BB107" s="70"/>
      <c r="BC107" s="70"/>
      <c r="BD107" s="70"/>
      <c r="BE107" s="89">
        <v>0</v>
      </c>
      <c r="BF107" s="70" t="s">
        <v>80</v>
      </c>
      <c r="BG107" s="70"/>
      <c r="BH107" s="70"/>
      <c r="BI107" s="70">
        <f t="shared" si="22"/>
        <v>5</v>
      </c>
      <c r="BJ107" s="70" t="s">
        <v>873</v>
      </c>
      <c r="BK107" s="74">
        <f t="shared" si="23"/>
        <v>237701</v>
      </c>
      <c r="BL107" s="70"/>
      <c r="BM107" s="70" t="s">
        <v>1709</v>
      </c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</row>
    <row r="108" spans="1:77" x14ac:dyDescent="0.4">
      <c r="A108" s="70">
        <v>105</v>
      </c>
      <c r="B108" s="70" t="s">
        <v>794</v>
      </c>
      <c r="C108" s="70"/>
      <c r="D108" s="70" t="s">
        <v>170</v>
      </c>
      <c r="E108" s="70"/>
      <c r="F108" s="70" t="s">
        <v>140</v>
      </c>
      <c r="G108" s="70"/>
      <c r="H108" s="94">
        <v>1</v>
      </c>
      <c r="I108" s="94">
        <v>2</v>
      </c>
      <c r="J108" s="70" t="s">
        <v>794</v>
      </c>
      <c r="K108" s="70"/>
      <c r="L108" s="70"/>
      <c r="M108" s="70">
        <v>47</v>
      </c>
      <c r="N108" s="70">
        <f>VLOOKUP(M108,'償却率（定額法）'!$B$6:$C$104,2)</f>
        <v>2.1999999999999999E-2</v>
      </c>
      <c r="O108" s="83">
        <v>42440</v>
      </c>
      <c r="P108" s="89">
        <v>0</v>
      </c>
      <c r="Q108" s="83"/>
      <c r="R108" s="71">
        <f t="shared" si="12"/>
        <v>42440</v>
      </c>
      <c r="S108" s="70">
        <f t="shared" si="13"/>
        <v>2016</v>
      </c>
      <c r="T108" s="70">
        <f t="shared" si="14"/>
        <v>3</v>
      </c>
      <c r="U108" s="70">
        <f t="shared" si="15"/>
        <v>11</v>
      </c>
      <c r="V108" s="70">
        <f t="shared" si="16"/>
        <v>2015</v>
      </c>
      <c r="W108" s="85">
        <v>37544992</v>
      </c>
      <c r="X108" s="86">
        <v>1</v>
      </c>
      <c r="Y108" s="70"/>
      <c r="Z108" s="85">
        <v>3303956</v>
      </c>
      <c r="AA108" s="85">
        <f t="shared" si="18"/>
        <v>34241036</v>
      </c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87">
        <f t="shared" si="19"/>
        <v>825990</v>
      </c>
      <c r="AQ108" s="74">
        <f t="shared" si="20"/>
        <v>4129946</v>
      </c>
      <c r="AR108" s="74">
        <f t="shared" si="21"/>
        <v>33415046</v>
      </c>
      <c r="AS108" s="70" t="s">
        <v>106</v>
      </c>
      <c r="AT108" s="70"/>
      <c r="AU108" s="70"/>
      <c r="AV108" s="70"/>
      <c r="AW108" s="70"/>
      <c r="AX108" s="70"/>
      <c r="AY108" s="70" t="s">
        <v>1607</v>
      </c>
      <c r="AZ108" s="70"/>
      <c r="BA108" s="70"/>
      <c r="BB108" s="70"/>
      <c r="BC108" s="70"/>
      <c r="BD108" s="70"/>
      <c r="BE108" s="89">
        <v>0</v>
      </c>
      <c r="BF108" s="70" t="s">
        <v>80</v>
      </c>
      <c r="BG108" s="70"/>
      <c r="BH108" s="70"/>
      <c r="BI108" s="70">
        <f t="shared" si="22"/>
        <v>5</v>
      </c>
      <c r="BJ108" s="70" t="s">
        <v>873</v>
      </c>
      <c r="BK108" s="74">
        <f t="shared" si="23"/>
        <v>4129946</v>
      </c>
      <c r="BL108" s="70"/>
      <c r="BM108" s="70" t="s">
        <v>1710</v>
      </c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</row>
    <row r="109" spans="1:77" x14ac:dyDescent="0.4">
      <c r="A109" s="70">
        <v>106</v>
      </c>
      <c r="B109" s="70" t="s">
        <v>795</v>
      </c>
      <c r="C109" s="70"/>
      <c r="D109" s="70" t="s">
        <v>240</v>
      </c>
      <c r="E109" s="70"/>
      <c r="F109" s="70" t="s">
        <v>140</v>
      </c>
      <c r="G109" s="70"/>
      <c r="H109" s="94">
        <v>1</v>
      </c>
      <c r="I109" s="94">
        <v>2</v>
      </c>
      <c r="J109" s="70" t="s">
        <v>795</v>
      </c>
      <c r="K109" s="70"/>
      <c r="L109" s="70"/>
      <c r="M109" s="70">
        <v>47</v>
      </c>
      <c r="N109" s="70">
        <f>VLOOKUP(M109,'償却率（定額法）'!$B$6:$C$104,2)</f>
        <v>2.1999999999999999E-2</v>
      </c>
      <c r="O109" s="83">
        <v>42440</v>
      </c>
      <c r="P109" s="89">
        <v>0</v>
      </c>
      <c r="Q109" s="83"/>
      <c r="R109" s="71">
        <f t="shared" si="12"/>
        <v>42440</v>
      </c>
      <c r="S109" s="70">
        <f t="shared" si="13"/>
        <v>2016</v>
      </c>
      <c r="T109" s="70">
        <f t="shared" si="14"/>
        <v>3</v>
      </c>
      <c r="U109" s="70">
        <f t="shared" si="15"/>
        <v>11</v>
      </c>
      <c r="V109" s="70">
        <f t="shared" si="16"/>
        <v>2015</v>
      </c>
      <c r="W109" s="85">
        <v>32155792</v>
      </c>
      <c r="X109" s="86">
        <v>1</v>
      </c>
      <c r="Y109" s="70"/>
      <c r="Z109" s="85">
        <v>2829708</v>
      </c>
      <c r="AA109" s="85">
        <f t="shared" si="18"/>
        <v>29326084</v>
      </c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87">
        <f t="shared" si="19"/>
        <v>707427</v>
      </c>
      <c r="AQ109" s="74">
        <f t="shared" si="20"/>
        <v>3537135</v>
      </c>
      <c r="AR109" s="74">
        <f t="shared" si="21"/>
        <v>28618657</v>
      </c>
      <c r="AS109" s="70" t="s">
        <v>106</v>
      </c>
      <c r="AT109" s="70"/>
      <c r="AU109" s="70"/>
      <c r="AV109" s="70"/>
      <c r="AW109" s="70"/>
      <c r="AX109" s="70"/>
      <c r="AY109" s="70" t="s">
        <v>1607</v>
      </c>
      <c r="AZ109" s="70"/>
      <c r="BA109" s="70"/>
      <c r="BB109" s="70"/>
      <c r="BC109" s="70"/>
      <c r="BD109" s="70"/>
      <c r="BE109" s="89">
        <v>0</v>
      </c>
      <c r="BF109" s="70" t="s">
        <v>80</v>
      </c>
      <c r="BG109" s="70"/>
      <c r="BH109" s="70"/>
      <c r="BI109" s="70">
        <f t="shared" si="22"/>
        <v>5</v>
      </c>
      <c r="BJ109" s="70" t="s">
        <v>873</v>
      </c>
      <c r="BK109" s="74">
        <f t="shared" si="23"/>
        <v>3537135</v>
      </c>
      <c r="BL109" s="70"/>
      <c r="BM109" s="70" t="s">
        <v>1711</v>
      </c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</row>
    <row r="110" spans="1:77" x14ac:dyDescent="0.4">
      <c r="A110" s="70">
        <v>107</v>
      </c>
      <c r="B110" s="70" t="s">
        <v>796</v>
      </c>
      <c r="C110" s="70"/>
      <c r="D110" s="70" t="s">
        <v>1582</v>
      </c>
      <c r="E110" s="70"/>
      <c r="F110" s="70" t="s">
        <v>140</v>
      </c>
      <c r="G110" s="70"/>
      <c r="H110" s="94">
        <v>1</v>
      </c>
      <c r="I110" s="94">
        <v>2</v>
      </c>
      <c r="J110" s="70" t="s">
        <v>796</v>
      </c>
      <c r="K110" s="70"/>
      <c r="L110" s="70"/>
      <c r="M110" s="70">
        <v>47</v>
      </c>
      <c r="N110" s="70">
        <f>VLOOKUP(M110,'償却率（定額法）'!$B$6:$C$104,2)</f>
        <v>2.1999999999999999E-2</v>
      </c>
      <c r="O110" s="83">
        <v>42251</v>
      </c>
      <c r="P110" s="89">
        <v>0</v>
      </c>
      <c r="Q110" s="83"/>
      <c r="R110" s="71">
        <f t="shared" si="12"/>
        <v>42251</v>
      </c>
      <c r="S110" s="70">
        <f t="shared" si="13"/>
        <v>2015</v>
      </c>
      <c r="T110" s="70">
        <f t="shared" si="14"/>
        <v>9</v>
      </c>
      <c r="U110" s="70">
        <f t="shared" si="15"/>
        <v>4</v>
      </c>
      <c r="V110" s="70">
        <f t="shared" si="16"/>
        <v>2015</v>
      </c>
      <c r="W110" s="85">
        <v>31923720</v>
      </c>
      <c r="X110" s="86">
        <v>1</v>
      </c>
      <c r="Y110" s="70"/>
      <c r="Z110" s="85">
        <v>2809284</v>
      </c>
      <c r="AA110" s="85">
        <f t="shared" si="18"/>
        <v>29114436</v>
      </c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87">
        <f t="shared" si="19"/>
        <v>702322</v>
      </c>
      <c r="AQ110" s="74">
        <f t="shared" si="20"/>
        <v>3511606</v>
      </c>
      <c r="AR110" s="74">
        <f t="shared" si="21"/>
        <v>28412114</v>
      </c>
      <c r="AS110" s="70" t="s">
        <v>106</v>
      </c>
      <c r="AT110" s="70"/>
      <c r="AU110" s="70"/>
      <c r="AV110" s="70"/>
      <c r="AW110" s="70"/>
      <c r="AX110" s="70"/>
      <c r="AY110" s="70" t="s">
        <v>1607</v>
      </c>
      <c r="AZ110" s="70"/>
      <c r="BA110" s="70"/>
      <c r="BB110" s="70"/>
      <c r="BC110" s="70"/>
      <c r="BD110" s="70"/>
      <c r="BE110" s="89">
        <v>0</v>
      </c>
      <c r="BF110" s="70" t="s">
        <v>80</v>
      </c>
      <c r="BG110" s="70"/>
      <c r="BH110" s="70"/>
      <c r="BI110" s="70">
        <f t="shared" si="22"/>
        <v>5</v>
      </c>
      <c r="BJ110" s="70" t="s">
        <v>873</v>
      </c>
      <c r="BK110" s="74">
        <f t="shared" si="23"/>
        <v>3511606</v>
      </c>
      <c r="BL110" s="70"/>
      <c r="BM110" s="70" t="s">
        <v>1712</v>
      </c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</row>
    <row r="111" spans="1:77" x14ac:dyDescent="0.4">
      <c r="A111" s="70">
        <v>108</v>
      </c>
      <c r="B111" s="70" t="s">
        <v>797</v>
      </c>
      <c r="C111" s="70"/>
      <c r="D111" s="70" t="s">
        <v>1600</v>
      </c>
      <c r="E111" s="70"/>
      <c r="F111" s="70" t="s">
        <v>140</v>
      </c>
      <c r="G111" s="70"/>
      <c r="H111" s="94">
        <v>1</v>
      </c>
      <c r="I111" s="94">
        <v>2</v>
      </c>
      <c r="J111" s="70" t="s">
        <v>797</v>
      </c>
      <c r="K111" s="70"/>
      <c r="L111" s="70"/>
      <c r="M111" s="70">
        <v>15</v>
      </c>
      <c r="N111" s="70">
        <f>VLOOKUP(M111,'償却率（定額法）'!$B$6:$C$104,2)</f>
        <v>6.7000000000000004E-2</v>
      </c>
      <c r="O111" s="83">
        <v>42243</v>
      </c>
      <c r="P111" s="89">
        <v>0</v>
      </c>
      <c r="Q111" s="83"/>
      <c r="R111" s="71">
        <f t="shared" si="12"/>
        <v>42243</v>
      </c>
      <c r="S111" s="70">
        <f t="shared" si="13"/>
        <v>2015</v>
      </c>
      <c r="T111" s="70">
        <f t="shared" si="14"/>
        <v>8</v>
      </c>
      <c r="U111" s="70">
        <f t="shared" si="15"/>
        <v>27</v>
      </c>
      <c r="V111" s="70">
        <f t="shared" si="16"/>
        <v>2015</v>
      </c>
      <c r="W111" s="85">
        <v>7236000</v>
      </c>
      <c r="X111" s="86">
        <v>1</v>
      </c>
      <c r="Y111" s="70"/>
      <c r="Z111" s="85">
        <f t="shared" si="17"/>
        <v>1939248</v>
      </c>
      <c r="AA111" s="85">
        <f t="shared" si="18"/>
        <v>5296752</v>
      </c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87">
        <f t="shared" si="19"/>
        <v>484812</v>
      </c>
      <c r="AQ111" s="74">
        <f t="shared" si="20"/>
        <v>2424060</v>
      </c>
      <c r="AR111" s="74">
        <f t="shared" si="21"/>
        <v>4811940</v>
      </c>
      <c r="AS111" s="70" t="s">
        <v>106</v>
      </c>
      <c r="AT111" s="70"/>
      <c r="AU111" s="70"/>
      <c r="AV111" s="70"/>
      <c r="AW111" s="70"/>
      <c r="AX111" s="70"/>
      <c r="AY111" s="70" t="s">
        <v>1607</v>
      </c>
      <c r="AZ111" s="70"/>
      <c r="BA111" s="70"/>
      <c r="BB111" s="70"/>
      <c r="BC111" s="70"/>
      <c r="BD111" s="70"/>
      <c r="BE111" s="89">
        <v>0</v>
      </c>
      <c r="BF111" s="70" t="s">
        <v>80</v>
      </c>
      <c r="BG111" s="70"/>
      <c r="BH111" s="70"/>
      <c r="BI111" s="70">
        <f t="shared" si="22"/>
        <v>5</v>
      </c>
      <c r="BJ111" s="70" t="s">
        <v>873</v>
      </c>
      <c r="BK111" s="74">
        <f t="shared" si="23"/>
        <v>2424060</v>
      </c>
      <c r="BL111" s="70"/>
      <c r="BM111" s="70" t="s">
        <v>1713</v>
      </c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</row>
    <row r="112" spans="1:77" x14ac:dyDescent="0.4">
      <c r="A112" s="70">
        <v>109</v>
      </c>
      <c r="B112" s="70" t="s">
        <v>801</v>
      </c>
      <c r="C112" s="70"/>
      <c r="D112" s="70"/>
      <c r="E112" s="70"/>
      <c r="F112" s="70" t="s">
        <v>877</v>
      </c>
      <c r="G112" s="70"/>
      <c r="H112" s="94">
        <v>1</v>
      </c>
      <c r="I112" s="94">
        <v>7</v>
      </c>
      <c r="J112" s="70" t="s">
        <v>801</v>
      </c>
      <c r="K112" s="70"/>
      <c r="L112" s="70"/>
      <c r="M112" s="70">
        <v>22</v>
      </c>
      <c r="N112" s="70">
        <f>VLOOKUP(M112,'償却率（定額法）'!$B$6:$C$104,2)</f>
        <v>4.5999999999999999E-2</v>
      </c>
      <c r="O112" s="83">
        <v>42823</v>
      </c>
      <c r="P112" s="89">
        <v>0</v>
      </c>
      <c r="Q112" s="83"/>
      <c r="R112" s="71">
        <f t="shared" si="12"/>
        <v>42823</v>
      </c>
      <c r="S112" s="70">
        <f t="shared" si="13"/>
        <v>2017</v>
      </c>
      <c r="T112" s="70">
        <f t="shared" si="14"/>
        <v>3</v>
      </c>
      <c r="U112" s="70">
        <f t="shared" si="15"/>
        <v>29</v>
      </c>
      <c r="V112" s="70">
        <f t="shared" si="16"/>
        <v>2016</v>
      </c>
      <c r="W112" s="85">
        <v>4395600</v>
      </c>
      <c r="X112" s="86">
        <v>1</v>
      </c>
      <c r="Y112" s="70"/>
      <c r="Z112" s="85">
        <v>606591</v>
      </c>
      <c r="AA112" s="85">
        <f t="shared" si="18"/>
        <v>3789009</v>
      </c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87">
        <f t="shared" si="19"/>
        <v>202198</v>
      </c>
      <c r="AQ112" s="74">
        <f t="shared" si="20"/>
        <v>808789</v>
      </c>
      <c r="AR112" s="74">
        <f t="shared" si="21"/>
        <v>3586811</v>
      </c>
      <c r="AS112" s="70" t="s">
        <v>106</v>
      </c>
      <c r="AT112" s="70"/>
      <c r="AU112" s="70"/>
      <c r="AV112" s="70"/>
      <c r="AW112" s="70"/>
      <c r="AX112" s="70"/>
      <c r="AY112" s="70" t="s">
        <v>1607</v>
      </c>
      <c r="AZ112" s="70"/>
      <c r="BA112" s="70"/>
      <c r="BB112" s="70"/>
      <c r="BC112" s="70"/>
      <c r="BD112" s="70"/>
      <c r="BE112" s="89">
        <v>0</v>
      </c>
      <c r="BF112" s="70" t="s">
        <v>80</v>
      </c>
      <c r="BG112" s="70"/>
      <c r="BH112" s="70"/>
      <c r="BI112" s="70">
        <f t="shared" si="22"/>
        <v>4</v>
      </c>
      <c r="BJ112" s="70" t="s">
        <v>873</v>
      </c>
      <c r="BK112" s="74">
        <f t="shared" si="23"/>
        <v>808789</v>
      </c>
      <c r="BL112" s="70"/>
      <c r="BM112" s="70" t="s">
        <v>1714</v>
      </c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</row>
    <row r="113" spans="1:77" x14ac:dyDescent="0.4">
      <c r="A113" s="70">
        <v>110</v>
      </c>
      <c r="B113" s="70" t="s">
        <v>802</v>
      </c>
      <c r="C113" s="70"/>
      <c r="D113" s="70"/>
      <c r="E113" s="70"/>
      <c r="F113" s="70" t="s">
        <v>877</v>
      </c>
      <c r="G113" s="70"/>
      <c r="H113" s="94">
        <v>1</v>
      </c>
      <c r="I113" s="94">
        <v>7</v>
      </c>
      <c r="J113" s="70" t="s">
        <v>802</v>
      </c>
      <c r="K113" s="70"/>
      <c r="L113" s="70"/>
      <c r="M113" s="70">
        <v>22</v>
      </c>
      <c r="N113" s="70">
        <f>VLOOKUP(M113,'償却率（定額法）'!$B$6:$C$104,2)</f>
        <v>4.5999999999999999E-2</v>
      </c>
      <c r="O113" s="83">
        <v>42823</v>
      </c>
      <c r="P113" s="89">
        <v>0</v>
      </c>
      <c r="Q113" s="83"/>
      <c r="R113" s="71">
        <f t="shared" si="12"/>
        <v>42823</v>
      </c>
      <c r="S113" s="70">
        <f t="shared" si="13"/>
        <v>2017</v>
      </c>
      <c r="T113" s="70">
        <f t="shared" si="14"/>
        <v>3</v>
      </c>
      <c r="U113" s="70">
        <f t="shared" si="15"/>
        <v>29</v>
      </c>
      <c r="V113" s="70">
        <f t="shared" si="16"/>
        <v>2016</v>
      </c>
      <c r="W113" s="85">
        <v>3396000</v>
      </c>
      <c r="X113" s="86">
        <v>1</v>
      </c>
      <c r="Y113" s="70"/>
      <c r="Z113" s="85">
        <f t="shared" si="17"/>
        <v>468648</v>
      </c>
      <c r="AA113" s="85">
        <f t="shared" si="18"/>
        <v>2927352</v>
      </c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87">
        <f t="shared" si="19"/>
        <v>156216</v>
      </c>
      <c r="AQ113" s="74">
        <f t="shared" si="20"/>
        <v>624864</v>
      </c>
      <c r="AR113" s="74">
        <f t="shared" si="21"/>
        <v>2771136</v>
      </c>
      <c r="AS113" s="70" t="s">
        <v>106</v>
      </c>
      <c r="AT113" s="70"/>
      <c r="AU113" s="70"/>
      <c r="AV113" s="70"/>
      <c r="AW113" s="70"/>
      <c r="AX113" s="70"/>
      <c r="AY113" s="70" t="s">
        <v>1607</v>
      </c>
      <c r="AZ113" s="70"/>
      <c r="BA113" s="70"/>
      <c r="BB113" s="70"/>
      <c r="BC113" s="70"/>
      <c r="BD113" s="70"/>
      <c r="BE113" s="89">
        <v>0</v>
      </c>
      <c r="BF113" s="70" t="s">
        <v>80</v>
      </c>
      <c r="BG113" s="70"/>
      <c r="BH113" s="70"/>
      <c r="BI113" s="70">
        <f t="shared" si="22"/>
        <v>4</v>
      </c>
      <c r="BJ113" s="70" t="s">
        <v>873</v>
      </c>
      <c r="BK113" s="74">
        <f t="shared" si="23"/>
        <v>624864</v>
      </c>
      <c r="BL113" s="70"/>
      <c r="BM113" s="70" t="s">
        <v>1715</v>
      </c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</row>
    <row r="114" spans="1:77" x14ac:dyDescent="0.4">
      <c r="A114" s="70">
        <v>111</v>
      </c>
      <c r="B114" s="70" t="s">
        <v>803</v>
      </c>
      <c r="C114" s="70"/>
      <c r="D114" s="70"/>
      <c r="E114" s="70"/>
      <c r="F114" s="70" t="s">
        <v>877</v>
      </c>
      <c r="G114" s="70"/>
      <c r="H114" s="94">
        <v>1</v>
      </c>
      <c r="I114" s="94">
        <v>7</v>
      </c>
      <c r="J114" s="70" t="s">
        <v>803</v>
      </c>
      <c r="K114" s="70"/>
      <c r="L114" s="70"/>
      <c r="M114" s="70">
        <v>22</v>
      </c>
      <c r="N114" s="70">
        <f>VLOOKUP(M114,'償却率（定額法）'!$B$6:$C$104,2)</f>
        <v>4.5999999999999999E-2</v>
      </c>
      <c r="O114" s="83">
        <v>42823</v>
      </c>
      <c r="P114" s="89">
        <v>0</v>
      </c>
      <c r="Q114" s="83"/>
      <c r="R114" s="71">
        <f t="shared" si="12"/>
        <v>42823</v>
      </c>
      <c r="S114" s="70">
        <f t="shared" si="13"/>
        <v>2017</v>
      </c>
      <c r="T114" s="70">
        <f t="shared" si="14"/>
        <v>3</v>
      </c>
      <c r="U114" s="70">
        <f t="shared" si="15"/>
        <v>29</v>
      </c>
      <c r="V114" s="70">
        <f t="shared" si="16"/>
        <v>2016</v>
      </c>
      <c r="W114" s="85">
        <v>4006800</v>
      </c>
      <c r="X114" s="86">
        <v>1</v>
      </c>
      <c r="Y114" s="70"/>
      <c r="Z114" s="85">
        <v>552936</v>
      </c>
      <c r="AA114" s="85">
        <f t="shared" si="18"/>
        <v>3453864</v>
      </c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87">
        <f t="shared" si="19"/>
        <v>184313</v>
      </c>
      <c r="AQ114" s="74">
        <f t="shared" si="20"/>
        <v>737249</v>
      </c>
      <c r="AR114" s="74">
        <f t="shared" si="21"/>
        <v>3269551</v>
      </c>
      <c r="AS114" s="70" t="s">
        <v>106</v>
      </c>
      <c r="AT114" s="70"/>
      <c r="AU114" s="70"/>
      <c r="AV114" s="70"/>
      <c r="AW114" s="70"/>
      <c r="AX114" s="70"/>
      <c r="AY114" s="70" t="s">
        <v>1607</v>
      </c>
      <c r="AZ114" s="70"/>
      <c r="BA114" s="70"/>
      <c r="BB114" s="70"/>
      <c r="BC114" s="70"/>
      <c r="BD114" s="70"/>
      <c r="BE114" s="89">
        <v>0</v>
      </c>
      <c r="BF114" s="70" t="s">
        <v>80</v>
      </c>
      <c r="BG114" s="70"/>
      <c r="BH114" s="70"/>
      <c r="BI114" s="70">
        <f t="shared" si="22"/>
        <v>4</v>
      </c>
      <c r="BJ114" s="70" t="s">
        <v>873</v>
      </c>
      <c r="BK114" s="74">
        <f t="shared" si="23"/>
        <v>737249</v>
      </c>
      <c r="BL114" s="70"/>
      <c r="BM114" s="70" t="s">
        <v>1716</v>
      </c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</row>
    <row r="115" spans="1:77" x14ac:dyDescent="0.4">
      <c r="A115" s="70">
        <v>112</v>
      </c>
      <c r="B115" s="70" t="s">
        <v>804</v>
      </c>
      <c r="C115" s="70"/>
      <c r="D115" s="70"/>
      <c r="E115" s="70"/>
      <c r="F115" s="70" t="s">
        <v>140</v>
      </c>
      <c r="G115" s="70"/>
      <c r="H115" s="94">
        <v>1</v>
      </c>
      <c r="I115" s="94">
        <v>7</v>
      </c>
      <c r="J115" s="70" t="s">
        <v>804</v>
      </c>
      <c r="K115" s="70"/>
      <c r="L115" s="70"/>
      <c r="M115" s="70">
        <v>15</v>
      </c>
      <c r="N115" s="70">
        <f>VLOOKUP(M115,'償却率（定額法）'!$B$6:$C$104,2)</f>
        <v>6.7000000000000004E-2</v>
      </c>
      <c r="O115" s="83">
        <v>42564</v>
      </c>
      <c r="P115" s="89">
        <v>0</v>
      </c>
      <c r="Q115" s="83"/>
      <c r="R115" s="71">
        <f t="shared" si="12"/>
        <v>42564</v>
      </c>
      <c r="S115" s="70">
        <f t="shared" si="13"/>
        <v>2016</v>
      </c>
      <c r="T115" s="70">
        <f t="shared" si="14"/>
        <v>7</v>
      </c>
      <c r="U115" s="70">
        <f t="shared" si="15"/>
        <v>13</v>
      </c>
      <c r="V115" s="70">
        <f t="shared" si="16"/>
        <v>2016</v>
      </c>
      <c r="W115" s="85">
        <v>1868400</v>
      </c>
      <c r="X115" s="86">
        <v>1</v>
      </c>
      <c r="Y115" s="70"/>
      <c r="Z115" s="85">
        <v>375546</v>
      </c>
      <c r="AA115" s="85">
        <f t="shared" si="18"/>
        <v>1492854</v>
      </c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87">
        <f t="shared" si="19"/>
        <v>125183</v>
      </c>
      <c r="AQ115" s="74">
        <f t="shared" si="20"/>
        <v>500729</v>
      </c>
      <c r="AR115" s="74">
        <f t="shared" si="21"/>
        <v>1367671</v>
      </c>
      <c r="AS115" s="70" t="s">
        <v>106</v>
      </c>
      <c r="AT115" s="70"/>
      <c r="AU115" s="70"/>
      <c r="AV115" s="70"/>
      <c r="AW115" s="70"/>
      <c r="AX115" s="70"/>
      <c r="AY115" s="70" t="s">
        <v>1607</v>
      </c>
      <c r="AZ115" s="70"/>
      <c r="BA115" s="70"/>
      <c r="BB115" s="70"/>
      <c r="BC115" s="70"/>
      <c r="BD115" s="70"/>
      <c r="BE115" s="89">
        <v>0</v>
      </c>
      <c r="BF115" s="70" t="s">
        <v>80</v>
      </c>
      <c r="BG115" s="70"/>
      <c r="BH115" s="70"/>
      <c r="BI115" s="70">
        <f t="shared" si="22"/>
        <v>4</v>
      </c>
      <c r="BJ115" s="70" t="s">
        <v>873</v>
      </c>
      <c r="BK115" s="74">
        <f t="shared" si="23"/>
        <v>500729</v>
      </c>
      <c r="BL115" s="70"/>
      <c r="BM115" s="70" t="s">
        <v>1717</v>
      </c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</row>
    <row r="116" spans="1:77" x14ac:dyDescent="0.4">
      <c r="A116" s="70">
        <v>113</v>
      </c>
      <c r="B116" s="70" t="s">
        <v>805</v>
      </c>
      <c r="C116" s="70"/>
      <c r="D116" s="70"/>
      <c r="E116" s="70"/>
      <c r="F116" s="70" t="s">
        <v>140</v>
      </c>
      <c r="G116" s="70"/>
      <c r="H116" s="94">
        <v>1</v>
      </c>
      <c r="I116" s="94">
        <v>7</v>
      </c>
      <c r="J116" s="70" t="s">
        <v>805</v>
      </c>
      <c r="K116" s="70"/>
      <c r="L116" s="70"/>
      <c r="M116" s="70">
        <v>15</v>
      </c>
      <c r="N116" s="70">
        <f>VLOOKUP(M116,'償却率（定額法）'!$B$6:$C$104,2)</f>
        <v>6.7000000000000004E-2</v>
      </c>
      <c r="O116" s="83">
        <v>42656</v>
      </c>
      <c r="P116" s="89">
        <v>0</v>
      </c>
      <c r="Q116" s="83"/>
      <c r="R116" s="71">
        <f t="shared" si="12"/>
        <v>42656</v>
      </c>
      <c r="S116" s="70">
        <f t="shared" si="13"/>
        <v>2016</v>
      </c>
      <c r="T116" s="70">
        <f t="shared" si="14"/>
        <v>10</v>
      </c>
      <c r="U116" s="70">
        <f t="shared" si="15"/>
        <v>13</v>
      </c>
      <c r="V116" s="70">
        <f t="shared" si="16"/>
        <v>2016</v>
      </c>
      <c r="W116" s="85">
        <v>1099872</v>
      </c>
      <c r="X116" s="86">
        <v>1</v>
      </c>
      <c r="Y116" s="70"/>
      <c r="Z116" s="85">
        <v>221073</v>
      </c>
      <c r="AA116" s="85">
        <f t="shared" si="18"/>
        <v>878799</v>
      </c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87">
        <f t="shared" si="19"/>
        <v>73691</v>
      </c>
      <c r="AQ116" s="74">
        <f t="shared" si="20"/>
        <v>294764</v>
      </c>
      <c r="AR116" s="74">
        <f t="shared" si="21"/>
        <v>805108</v>
      </c>
      <c r="AS116" s="70" t="s">
        <v>106</v>
      </c>
      <c r="AT116" s="70"/>
      <c r="AU116" s="70"/>
      <c r="AV116" s="70"/>
      <c r="AW116" s="70"/>
      <c r="AX116" s="70"/>
      <c r="AY116" s="70" t="s">
        <v>1607</v>
      </c>
      <c r="AZ116" s="70"/>
      <c r="BA116" s="70"/>
      <c r="BB116" s="70"/>
      <c r="BC116" s="70"/>
      <c r="BD116" s="70"/>
      <c r="BE116" s="89">
        <v>0</v>
      </c>
      <c r="BF116" s="70" t="s">
        <v>80</v>
      </c>
      <c r="BG116" s="70"/>
      <c r="BH116" s="70"/>
      <c r="BI116" s="70">
        <f t="shared" si="22"/>
        <v>4</v>
      </c>
      <c r="BJ116" s="70" t="s">
        <v>873</v>
      </c>
      <c r="BK116" s="74">
        <f t="shared" si="23"/>
        <v>294764</v>
      </c>
      <c r="BL116" s="70"/>
      <c r="BM116" s="70" t="s">
        <v>1718</v>
      </c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</row>
    <row r="117" spans="1:77" x14ac:dyDescent="0.4">
      <c r="A117" s="70">
        <v>114</v>
      </c>
      <c r="B117" s="70" t="s">
        <v>806</v>
      </c>
      <c r="C117" s="70"/>
      <c r="D117" s="70"/>
      <c r="E117" s="70"/>
      <c r="F117" s="70" t="s">
        <v>878</v>
      </c>
      <c r="G117" s="70"/>
      <c r="H117" s="94">
        <v>1</v>
      </c>
      <c r="I117" s="94">
        <v>5</v>
      </c>
      <c r="J117" s="70" t="s">
        <v>806</v>
      </c>
      <c r="K117" s="70"/>
      <c r="L117" s="70"/>
      <c r="M117" s="70">
        <v>22</v>
      </c>
      <c r="N117" s="70">
        <f>VLOOKUP(M117,'償却率（定額法）'!$B$6:$C$104,2)</f>
        <v>4.5999999999999999E-2</v>
      </c>
      <c r="O117" s="83">
        <v>42706</v>
      </c>
      <c r="P117" s="89">
        <v>0</v>
      </c>
      <c r="Q117" s="83"/>
      <c r="R117" s="71">
        <f t="shared" si="12"/>
        <v>42706</v>
      </c>
      <c r="S117" s="70">
        <f t="shared" si="13"/>
        <v>2016</v>
      </c>
      <c r="T117" s="70">
        <f t="shared" si="14"/>
        <v>12</v>
      </c>
      <c r="U117" s="70">
        <f t="shared" si="15"/>
        <v>2</v>
      </c>
      <c r="V117" s="70">
        <f t="shared" si="16"/>
        <v>2016</v>
      </c>
      <c r="W117" s="85">
        <v>1470906</v>
      </c>
      <c r="X117" s="86">
        <v>1</v>
      </c>
      <c r="Y117" s="70"/>
      <c r="Z117" s="85">
        <v>202983</v>
      </c>
      <c r="AA117" s="85">
        <f t="shared" si="18"/>
        <v>1267923</v>
      </c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87">
        <f t="shared" si="19"/>
        <v>67662</v>
      </c>
      <c r="AQ117" s="74">
        <f t="shared" si="20"/>
        <v>270645</v>
      </c>
      <c r="AR117" s="74">
        <f t="shared" si="21"/>
        <v>1200261</v>
      </c>
      <c r="AS117" s="70" t="s">
        <v>106</v>
      </c>
      <c r="AT117" s="70"/>
      <c r="AU117" s="70"/>
      <c r="AV117" s="70"/>
      <c r="AW117" s="70"/>
      <c r="AX117" s="70"/>
      <c r="AY117" s="70" t="s">
        <v>1607</v>
      </c>
      <c r="AZ117" s="70"/>
      <c r="BA117" s="70"/>
      <c r="BB117" s="70"/>
      <c r="BC117" s="70"/>
      <c r="BD117" s="70"/>
      <c r="BE117" s="89">
        <v>0</v>
      </c>
      <c r="BF117" s="70" t="s">
        <v>80</v>
      </c>
      <c r="BG117" s="70"/>
      <c r="BH117" s="70"/>
      <c r="BI117" s="70">
        <f t="shared" si="22"/>
        <v>4</v>
      </c>
      <c r="BJ117" s="70" t="s">
        <v>873</v>
      </c>
      <c r="BK117" s="74">
        <f t="shared" si="23"/>
        <v>270645</v>
      </c>
      <c r="BL117" s="70"/>
      <c r="BM117" s="70" t="s">
        <v>1719</v>
      </c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</row>
    <row r="118" spans="1:77" x14ac:dyDescent="0.4">
      <c r="A118" s="70">
        <v>115</v>
      </c>
      <c r="B118" s="70" t="s">
        <v>807</v>
      </c>
      <c r="C118" s="70"/>
      <c r="D118" s="70"/>
      <c r="E118" s="70"/>
      <c r="F118" s="70" t="s">
        <v>140</v>
      </c>
      <c r="G118" s="70"/>
      <c r="H118" s="94">
        <v>1</v>
      </c>
      <c r="I118" s="94">
        <v>2</v>
      </c>
      <c r="J118" s="70" t="s">
        <v>807</v>
      </c>
      <c r="K118" s="70"/>
      <c r="L118" s="70"/>
      <c r="M118" s="70">
        <v>15</v>
      </c>
      <c r="N118" s="70">
        <f>VLOOKUP(M118,'償却率（定額法）'!$B$6:$C$104,2)</f>
        <v>6.7000000000000004E-2</v>
      </c>
      <c r="O118" s="83">
        <v>42825</v>
      </c>
      <c r="P118" s="89">
        <v>0</v>
      </c>
      <c r="Q118" s="83"/>
      <c r="R118" s="71">
        <f t="shared" si="12"/>
        <v>42825</v>
      </c>
      <c r="S118" s="70">
        <f t="shared" si="13"/>
        <v>2017</v>
      </c>
      <c r="T118" s="70">
        <f t="shared" si="14"/>
        <v>3</v>
      </c>
      <c r="U118" s="70">
        <f t="shared" si="15"/>
        <v>31</v>
      </c>
      <c r="V118" s="70">
        <f t="shared" si="16"/>
        <v>2016</v>
      </c>
      <c r="W118" s="85">
        <v>1830470</v>
      </c>
      <c r="X118" s="86">
        <v>1</v>
      </c>
      <c r="Y118" s="70"/>
      <c r="Z118" s="85">
        <v>367923</v>
      </c>
      <c r="AA118" s="85">
        <f t="shared" si="18"/>
        <v>1462547</v>
      </c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87">
        <f t="shared" si="19"/>
        <v>122641</v>
      </c>
      <c r="AQ118" s="74">
        <f t="shared" si="20"/>
        <v>490564</v>
      </c>
      <c r="AR118" s="74">
        <f t="shared" si="21"/>
        <v>1339906</v>
      </c>
      <c r="AS118" s="70" t="s">
        <v>106</v>
      </c>
      <c r="AT118" s="70"/>
      <c r="AU118" s="70"/>
      <c r="AV118" s="70"/>
      <c r="AW118" s="70"/>
      <c r="AX118" s="70"/>
      <c r="AY118" s="70" t="s">
        <v>1607</v>
      </c>
      <c r="AZ118" s="70"/>
      <c r="BA118" s="70"/>
      <c r="BB118" s="70"/>
      <c r="BC118" s="70"/>
      <c r="BD118" s="70"/>
      <c r="BE118" s="89">
        <v>0</v>
      </c>
      <c r="BF118" s="70" t="s">
        <v>80</v>
      </c>
      <c r="BG118" s="70"/>
      <c r="BH118" s="70"/>
      <c r="BI118" s="70">
        <f t="shared" si="22"/>
        <v>4</v>
      </c>
      <c r="BJ118" s="70" t="s">
        <v>873</v>
      </c>
      <c r="BK118" s="74">
        <f t="shared" si="23"/>
        <v>490564</v>
      </c>
      <c r="BL118" s="70"/>
      <c r="BM118" s="70" t="s">
        <v>1720</v>
      </c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</row>
    <row r="119" spans="1:77" x14ac:dyDescent="0.4">
      <c r="A119" s="70">
        <v>116</v>
      </c>
      <c r="B119" s="70" t="s">
        <v>808</v>
      </c>
      <c r="C119" s="70"/>
      <c r="D119" s="70"/>
      <c r="E119" s="70"/>
      <c r="F119" s="70" t="s">
        <v>140</v>
      </c>
      <c r="G119" s="70"/>
      <c r="H119" s="94">
        <v>1</v>
      </c>
      <c r="I119" s="94">
        <v>2</v>
      </c>
      <c r="J119" s="70" t="s">
        <v>808</v>
      </c>
      <c r="K119" s="70"/>
      <c r="L119" s="70"/>
      <c r="M119" s="70">
        <v>47</v>
      </c>
      <c r="N119" s="70">
        <f>VLOOKUP(M119,'償却率（定額法）'!$B$6:$C$104,2)</f>
        <v>2.1999999999999999E-2</v>
      </c>
      <c r="O119" s="83">
        <v>42634</v>
      </c>
      <c r="P119" s="89">
        <v>0</v>
      </c>
      <c r="Q119" s="83"/>
      <c r="R119" s="71">
        <f t="shared" si="12"/>
        <v>42634</v>
      </c>
      <c r="S119" s="70">
        <f t="shared" si="13"/>
        <v>2016</v>
      </c>
      <c r="T119" s="70">
        <f t="shared" si="14"/>
        <v>9</v>
      </c>
      <c r="U119" s="70">
        <f t="shared" si="15"/>
        <v>21</v>
      </c>
      <c r="V119" s="70">
        <f t="shared" si="16"/>
        <v>2016</v>
      </c>
      <c r="W119" s="85">
        <v>19612800</v>
      </c>
      <c r="X119" s="86">
        <v>1</v>
      </c>
      <c r="Y119" s="70"/>
      <c r="Z119" s="85">
        <v>1294443</v>
      </c>
      <c r="AA119" s="85">
        <f t="shared" si="18"/>
        <v>18318357</v>
      </c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87">
        <f t="shared" si="19"/>
        <v>431482</v>
      </c>
      <c r="AQ119" s="74">
        <f t="shared" si="20"/>
        <v>1725925</v>
      </c>
      <c r="AR119" s="74">
        <f t="shared" si="21"/>
        <v>17886875</v>
      </c>
      <c r="AS119" s="70" t="s">
        <v>106</v>
      </c>
      <c r="AT119" s="70"/>
      <c r="AU119" s="70"/>
      <c r="AV119" s="70"/>
      <c r="AW119" s="70"/>
      <c r="AX119" s="70"/>
      <c r="AY119" s="70" t="s">
        <v>1607</v>
      </c>
      <c r="AZ119" s="70"/>
      <c r="BA119" s="70"/>
      <c r="BB119" s="70"/>
      <c r="BC119" s="70"/>
      <c r="BD119" s="70"/>
      <c r="BE119" s="89">
        <v>0</v>
      </c>
      <c r="BF119" s="70" t="s">
        <v>80</v>
      </c>
      <c r="BG119" s="70"/>
      <c r="BH119" s="70"/>
      <c r="BI119" s="70">
        <f t="shared" si="22"/>
        <v>4</v>
      </c>
      <c r="BJ119" s="70" t="s">
        <v>873</v>
      </c>
      <c r="BK119" s="74">
        <f t="shared" si="23"/>
        <v>1725925</v>
      </c>
      <c r="BL119" s="70"/>
      <c r="BM119" s="70" t="s">
        <v>1721</v>
      </c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</row>
    <row r="120" spans="1:77" x14ac:dyDescent="0.4">
      <c r="A120" s="70">
        <v>117</v>
      </c>
      <c r="B120" s="70" t="s">
        <v>809</v>
      </c>
      <c r="C120" s="70"/>
      <c r="D120" s="70"/>
      <c r="E120" s="70"/>
      <c r="F120" s="70" t="s">
        <v>140</v>
      </c>
      <c r="G120" s="70"/>
      <c r="H120" s="94">
        <v>1</v>
      </c>
      <c r="I120" s="94">
        <v>2</v>
      </c>
      <c r="J120" s="70" t="s">
        <v>809</v>
      </c>
      <c r="K120" s="70"/>
      <c r="L120" s="70"/>
      <c r="M120" s="70">
        <v>15</v>
      </c>
      <c r="N120" s="70">
        <f>VLOOKUP(M120,'償却率（定額法）'!$B$6:$C$104,2)</f>
        <v>6.7000000000000004E-2</v>
      </c>
      <c r="O120" s="83">
        <v>42613</v>
      </c>
      <c r="P120" s="89">
        <v>0</v>
      </c>
      <c r="Q120" s="83"/>
      <c r="R120" s="71">
        <f t="shared" si="12"/>
        <v>42613</v>
      </c>
      <c r="S120" s="70">
        <f t="shared" si="13"/>
        <v>2016</v>
      </c>
      <c r="T120" s="70">
        <f t="shared" si="14"/>
        <v>8</v>
      </c>
      <c r="U120" s="70">
        <f t="shared" si="15"/>
        <v>31</v>
      </c>
      <c r="V120" s="70">
        <f t="shared" si="16"/>
        <v>2016</v>
      </c>
      <c r="W120" s="85">
        <v>10800000</v>
      </c>
      <c r="X120" s="86">
        <v>1</v>
      </c>
      <c r="Y120" s="70"/>
      <c r="Z120" s="85">
        <f t="shared" si="17"/>
        <v>2170800</v>
      </c>
      <c r="AA120" s="85">
        <f t="shared" si="18"/>
        <v>8629200</v>
      </c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87">
        <f t="shared" si="19"/>
        <v>723600</v>
      </c>
      <c r="AQ120" s="74">
        <f t="shared" si="20"/>
        <v>2894400</v>
      </c>
      <c r="AR120" s="74">
        <f t="shared" si="21"/>
        <v>7905600</v>
      </c>
      <c r="AS120" s="70" t="s">
        <v>106</v>
      </c>
      <c r="AT120" s="70"/>
      <c r="AU120" s="70"/>
      <c r="AV120" s="70"/>
      <c r="AW120" s="70"/>
      <c r="AX120" s="70"/>
      <c r="AY120" s="70" t="s">
        <v>1607</v>
      </c>
      <c r="AZ120" s="70"/>
      <c r="BA120" s="70"/>
      <c r="BB120" s="70"/>
      <c r="BC120" s="70"/>
      <c r="BD120" s="70"/>
      <c r="BE120" s="89">
        <v>0</v>
      </c>
      <c r="BF120" s="70" t="s">
        <v>80</v>
      </c>
      <c r="BG120" s="70"/>
      <c r="BH120" s="85"/>
      <c r="BI120" s="70">
        <f t="shared" si="22"/>
        <v>4</v>
      </c>
      <c r="BJ120" s="70" t="s">
        <v>873</v>
      </c>
      <c r="BK120" s="74">
        <f t="shared" si="23"/>
        <v>2894400</v>
      </c>
      <c r="BL120" s="70"/>
      <c r="BM120" s="70" t="s">
        <v>1722</v>
      </c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</row>
    <row r="121" spans="1:77" x14ac:dyDescent="0.4">
      <c r="A121" s="70">
        <v>118</v>
      </c>
      <c r="B121" s="70" t="s">
        <v>810</v>
      </c>
      <c r="C121" s="70"/>
      <c r="D121" s="70"/>
      <c r="E121" s="70"/>
      <c r="F121" s="70" t="s">
        <v>140</v>
      </c>
      <c r="G121" s="70"/>
      <c r="H121" s="94">
        <v>1</v>
      </c>
      <c r="I121" s="94">
        <v>2</v>
      </c>
      <c r="J121" s="70" t="s">
        <v>810</v>
      </c>
      <c r="K121" s="70"/>
      <c r="L121" s="70"/>
      <c r="M121" s="70">
        <v>15</v>
      </c>
      <c r="N121" s="70">
        <f>VLOOKUP(M121,'償却率（定額法）'!$B$6:$C$104,2)</f>
        <v>6.7000000000000004E-2</v>
      </c>
      <c r="O121" s="83">
        <v>42618</v>
      </c>
      <c r="P121" s="89">
        <v>0</v>
      </c>
      <c r="Q121" s="83"/>
      <c r="R121" s="71">
        <f t="shared" si="12"/>
        <v>42618</v>
      </c>
      <c r="S121" s="70">
        <f t="shared" si="13"/>
        <v>2016</v>
      </c>
      <c r="T121" s="70">
        <f t="shared" si="14"/>
        <v>9</v>
      </c>
      <c r="U121" s="70">
        <f t="shared" si="15"/>
        <v>5</v>
      </c>
      <c r="V121" s="70">
        <f t="shared" si="16"/>
        <v>2016</v>
      </c>
      <c r="W121" s="85">
        <v>1276776</v>
      </c>
      <c r="X121" s="86">
        <v>1</v>
      </c>
      <c r="Y121" s="70"/>
      <c r="Z121" s="85">
        <v>256629</v>
      </c>
      <c r="AA121" s="85">
        <f t="shared" si="18"/>
        <v>1020147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87">
        <f t="shared" si="19"/>
        <v>85544</v>
      </c>
      <c r="AQ121" s="74">
        <f t="shared" si="20"/>
        <v>342173</v>
      </c>
      <c r="AR121" s="74">
        <f t="shared" si="21"/>
        <v>934603</v>
      </c>
      <c r="AS121" s="70" t="s">
        <v>106</v>
      </c>
      <c r="AT121" s="70"/>
      <c r="AU121" s="70"/>
      <c r="AV121" s="70"/>
      <c r="AW121" s="70"/>
      <c r="AX121" s="70"/>
      <c r="AY121" s="70" t="s">
        <v>1607</v>
      </c>
      <c r="AZ121" s="70"/>
      <c r="BA121" s="70"/>
      <c r="BB121" s="70"/>
      <c r="BC121" s="70"/>
      <c r="BD121" s="70"/>
      <c r="BE121" s="89">
        <v>0</v>
      </c>
      <c r="BF121" s="70" t="s">
        <v>80</v>
      </c>
      <c r="BG121" s="70"/>
      <c r="BH121" s="85"/>
      <c r="BI121" s="70">
        <f t="shared" si="22"/>
        <v>4</v>
      </c>
      <c r="BJ121" s="70" t="s">
        <v>873</v>
      </c>
      <c r="BK121" s="74">
        <f t="shared" si="23"/>
        <v>342173</v>
      </c>
      <c r="BL121" s="70"/>
      <c r="BM121" s="70" t="s">
        <v>1723</v>
      </c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</row>
    <row r="122" spans="1:77" x14ac:dyDescent="0.4">
      <c r="A122" s="70">
        <v>119</v>
      </c>
      <c r="B122" s="70" t="s">
        <v>812</v>
      </c>
      <c r="C122" s="70"/>
      <c r="D122" s="70"/>
      <c r="E122" s="70"/>
      <c r="F122" s="70" t="s">
        <v>874</v>
      </c>
      <c r="G122" s="70"/>
      <c r="H122" s="94">
        <v>1</v>
      </c>
      <c r="I122" s="94">
        <v>7</v>
      </c>
      <c r="J122" s="70" t="s">
        <v>812</v>
      </c>
      <c r="K122" s="70"/>
      <c r="L122" s="70"/>
      <c r="M122" s="70">
        <v>15</v>
      </c>
      <c r="N122" s="70">
        <f>VLOOKUP(M122,'償却率（定額法）'!$B$6:$C$104,2)</f>
        <v>6.7000000000000004E-2</v>
      </c>
      <c r="O122" s="83">
        <v>42893</v>
      </c>
      <c r="P122" s="89">
        <v>0</v>
      </c>
      <c r="Q122" s="83"/>
      <c r="R122" s="71">
        <f t="shared" si="12"/>
        <v>42893</v>
      </c>
      <c r="S122" s="70">
        <f t="shared" si="13"/>
        <v>2017</v>
      </c>
      <c r="T122" s="70">
        <f t="shared" si="14"/>
        <v>6</v>
      </c>
      <c r="U122" s="70">
        <f t="shared" si="15"/>
        <v>7</v>
      </c>
      <c r="V122" s="70">
        <f t="shared" si="16"/>
        <v>2017</v>
      </c>
      <c r="W122" s="85">
        <v>2700000</v>
      </c>
      <c r="X122" s="86">
        <v>1</v>
      </c>
      <c r="Y122" s="70"/>
      <c r="Z122" s="85">
        <f t="shared" si="17"/>
        <v>361800</v>
      </c>
      <c r="AA122" s="85">
        <f t="shared" si="18"/>
        <v>2338200</v>
      </c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87">
        <f t="shared" si="19"/>
        <v>180900</v>
      </c>
      <c r="AQ122" s="74">
        <f t="shared" si="20"/>
        <v>542700</v>
      </c>
      <c r="AR122" s="74">
        <f t="shared" si="21"/>
        <v>2157300</v>
      </c>
      <c r="AS122" s="70" t="s">
        <v>106</v>
      </c>
      <c r="AT122" s="70"/>
      <c r="AU122" s="70"/>
      <c r="AV122" s="70"/>
      <c r="AW122" s="70"/>
      <c r="AX122" s="70"/>
      <c r="AY122" s="70" t="s">
        <v>1607</v>
      </c>
      <c r="AZ122" s="70"/>
      <c r="BA122" s="70"/>
      <c r="BB122" s="70"/>
      <c r="BC122" s="70"/>
      <c r="BD122" s="70"/>
      <c r="BE122" s="89">
        <v>0</v>
      </c>
      <c r="BF122" s="70" t="s">
        <v>80</v>
      </c>
      <c r="BG122" s="70"/>
      <c r="BH122" s="85"/>
      <c r="BI122" s="70">
        <f t="shared" si="22"/>
        <v>3</v>
      </c>
      <c r="BJ122" s="70" t="s">
        <v>873</v>
      </c>
      <c r="BK122" s="74">
        <f t="shared" si="23"/>
        <v>542700</v>
      </c>
      <c r="BL122" s="70"/>
      <c r="BM122" s="70" t="s">
        <v>1724</v>
      </c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</row>
    <row r="123" spans="1:77" x14ac:dyDescent="0.4">
      <c r="A123" s="70">
        <v>120</v>
      </c>
      <c r="B123" s="70" t="s">
        <v>813</v>
      </c>
      <c r="C123" s="70"/>
      <c r="D123" s="70"/>
      <c r="E123" s="70"/>
      <c r="F123" s="70" t="s">
        <v>874</v>
      </c>
      <c r="G123" s="70"/>
      <c r="H123" s="94">
        <v>1</v>
      </c>
      <c r="I123" s="94">
        <v>7</v>
      </c>
      <c r="J123" s="70" t="s">
        <v>813</v>
      </c>
      <c r="K123" s="70"/>
      <c r="L123" s="70"/>
      <c r="M123" s="70">
        <v>15</v>
      </c>
      <c r="N123" s="70">
        <f>VLOOKUP(M123,'償却率（定額法）'!$B$6:$C$104,2)</f>
        <v>6.7000000000000004E-2</v>
      </c>
      <c r="O123" s="83">
        <v>42985</v>
      </c>
      <c r="P123" s="89">
        <v>0</v>
      </c>
      <c r="Q123" s="83"/>
      <c r="R123" s="71">
        <f t="shared" si="12"/>
        <v>42985</v>
      </c>
      <c r="S123" s="70">
        <f t="shared" si="13"/>
        <v>2017</v>
      </c>
      <c r="T123" s="70">
        <f t="shared" si="14"/>
        <v>9</v>
      </c>
      <c r="U123" s="70">
        <f t="shared" si="15"/>
        <v>7</v>
      </c>
      <c r="V123" s="70">
        <f t="shared" si="16"/>
        <v>2017</v>
      </c>
      <c r="W123" s="85">
        <v>1281528</v>
      </c>
      <c r="X123" s="86">
        <v>1</v>
      </c>
      <c r="Y123" s="70"/>
      <c r="Z123" s="85">
        <v>171724</v>
      </c>
      <c r="AA123" s="85">
        <f t="shared" si="18"/>
        <v>1109804</v>
      </c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87">
        <f t="shared" si="19"/>
        <v>85862</v>
      </c>
      <c r="AQ123" s="74">
        <f t="shared" si="20"/>
        <v>257586</v>
      </c>
      <c r="AR123" s="74">
        <f t="shared" si="21"/>
        <v>1023942</v>
      </c>
      <c r="AS123" s="70" t="s">
        <v>106</v>
      </c>
      <c r="AT123" s="70"/>
      <c r="AU123" s="70"/>
      <c r="AV123" s="70"/>
      <c r="AW123" s="70"/>
      <c r="AX123" s="70"/>
      <c r="AY123" s="70" t="s">
        <v>1607</v>
      </c>
      <c r="AZ123" s="70"/>
      <c r="BA123" s="70"/>
      <c r="BB123" s="70"/>
      <c r="BC123" s="70"/>
      <c r="BD123" s="70"/>
      <c r="BE123" s="89">
        <v>0</v>
      </c>
      <c r="BF123" s="70" t="s">
        <v>80</v>
      </c>
      <c r="BG123" s="70"/>
      <c r="BH123" s="70"/>
      <c r="BI123" s="70">
        <f t="shared" si="22"/>
        <v>3</v>
      </c>
      <c r="BJ123" s="70" t="s">
        <v>873</v>
      </c>
      <c r="BK123" s="74">
        <f t="shared" si="23"/>
        <v>257586</v>
      </c>
      <c r="BL123" s="70"/>
      <c r="BM123" s="70" t="s">
        <v>1725</v>
      </c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</row>
    <row r="124" spans="1:77" x14ac:dyDescent="0.4">
      <c r="A124" s="70">
        <v>121</v>
      </c>
      <c r="B124" s="70" t="s">
        <v>814</v>
      </c>
      <c r="C124" s="70"/>
      <c r="D124" s="70"/>
      <c r="E124" s="70"/>
      <c r="F124" s="70" t="s">
        <v>874</v>
      </c>
      <c r="G124" s="70"/>
      <c r="H124" s="94">
        <v>1</v>
      </c>
      <c r="I124" s="94">
        <v>7</v>
      </c>
      <c r="J124" s="70" t="s">
        <v>814</v>
      </c>
      <c r="K124" s="70"/>
      <c r="L124" s="70"/>
      <c r="M124" s="70">
        <v>15</v>
      </c>
      <c r="N124" s="70">
        <f>VLOOKUP(M124,'償却率（定額法）'!$B$6:$C$104,2)</f>
        <v>6.7000000000000004E-2</v>
      </c>
      <c r="O124" s="83">
        <v>43089</v>
      </c>
      <c r="P124" s="89">
        <v>0</v>
      </c>
      <c r="Q124" s="83"/>
      <c r="R124" s="71">
        <f t="shared" si="12"/>
        <v>43089</v>
      </c>
      <c r="S124" s="70">
        <f t="shared" si="13"/>
        <v>2017</v>
      </c>
      <c r="T124" s="70">
        <f t="shared" si="14"/>
        <v>12</v>
      </c>
      <c r="U124" s="70">
        <f t="shared" si="15"/>
        <v>20</v>
      </c>
      <c r="V124" s="70">
        <f t="shared" si="16"/>
        <v>2017</v>
      </c>
      <c r="W124" s="85">
        <v>2808000</v>
      </c>
      <c r="X124" s="86">
        <v>1</v>
      </c>
      <c r="Y124" s="70"/>
      <c r="Z124" s="85">
        <f t="shared" si="17"/>
        <v>376272</v>
      </c>
      <c r="AA124" s="85">
        <f t="shared" si="18"/>
        <v>2431728</v>
      </c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87">
        <f t="shared" si="19"/>
        <v>188136</v>
      </c>
      <c r="AQ124" s="74">
        <f t="shared" si="20"/>
        <v>564408</v>
      </c>
      <c r="AR124" s="74">
        <f t="shared" si="21"/>
        <v>2243592</v>
      </c>
      <c r="AS124" s="70" t="s">
        <v>106</v>
      </c>
      <c r="AT124" s="70"/>
      <c r="AU124" s="70"/>
      <c r="AV124" s="70"/>
      <c r="AW124" s="70"/>
      <c r="AX124" s="70"/>
      <c r="AY124" s="70" t="s">
        <v>1607</v>
      </c>
      <c r="AZ124" s="70"/>
      <c r="BA124" s="70"/>
      <c r="BB124" s="70"/>
      <c r="BC124" s="70"/>
      <c r="BD124" s="70"/>
      <c r="BE124" s="89">
        <v>0</v>
      </c>
      <c r="BF124" s="70" t="s">
        <v>80</v>
      </c>
      <c r="BG124" s="70"/>
      <c r="BH124" s="70"/>
      <c r="BI124" s="70">
        <f t="shared" si="22"/>
        <v>3</v>
      </c>
      <c r="BJ124" s="70" t="s">
        <v>873</v>
      </c>
      <c r="BK124" s="74">
        <f t="shared" si="23"/>
        <v>564408</v>
      </c>
      <c r="BL124" s="70"/>
      <c r="BM124" s="70" t="s">
        <v>1726</v>
      </c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</row>
    <row r="125" spans="1:77" x14ac:dyDescent="0.4">
      <c r="A125" s="70">
        <v>122</v>
      </c>
      <c r="B125" s="70" t="s">
        <v>815</v>
      </c>
      <c r="C125" s="70"/>
      <c r="D125" s="70"/>
      <c r="E125" s="70"/>
      <c r="F125" s="70" t="s">
        <v>874</v>
      </c>
      <c r="G125" s="70"/>
      <c r="H125" s="94">
        <v>1</v>
      </c>
      <c r="I125" s="94">
        <v>7</v>
      </c>
      <c r="J125" s="70" t="s">
        <v>815</v>
      </c>
      <c r="K125" s="70"/>
      <c r="L125" s="70"/>
      <c r="M125" s="70">
        <v>12</v>
      </c>
      <c r="N125" s="70">
        <f>VLOOKUP(M125,'償却率（定額法）'!$B$6:$C$104,2)</f>
        <v>8.4000000000000005E-2</v>
      </c>
      <c r="O125" s="83">
        <v>43073</v>
      </c>
      <c r="P125" s="89">
        <v>0</v>
      </c>
      <c r="Q125" s="83"/>
      <c r="R125" s="71">
        <f t="shared" si="12"/>
        <v>43073</v>
      </c>
      <c r="S125" s="70">
        <f t="shared" si="13"/>
        <v>2017</v>
      </c>
      <c r="T125" s="70">
        <f t="shared" si="14"/>
        <v>12</v>
      </c>
      <c r="U125" s="70">
        <f t="shared" si="15"/>
        <v>4</v>
      </c>
      <c r="V125" s="70">
        <f t="shared" si="16"/>
        <v>2017</v>
      </c>
      <c r="W125" s="85">
        <v>1695500</v>
      </c>
      <c r="X125" s="86">
        <v>1</v>
      </c>
      <c r="Y125" s="70"/>
      <c r="Z125" s="85">
        <f t="shared" si="17"/>
        <v>284844</v>
      </c>
      <c r="AA125" s="85">
        <f t="shared" si="18"/>
        <v>1410656</v>
      </c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87">
        <f t="shared" si="19"/>
        <v>142422</v>
      </c>
      <c r="AQ125" s="74">
        <f t="shared" si="20"/>
        <v>427266</v>
      </c>
      <c r="AR125" s="74">
        <f t="shared" si="21"/>
        <v>1268234</v>
      </c>
      <c r="AS125" s="70" t="s">
        <v>106</v>
      </c>
      <c r="AT125" s="70"/>
      <c r="AU125" s="70"/>
      <c r="AV125" s="70"/>
      <c r="AW125" s="70"/>
      <c r="AX125" s="70"/>
      <c r="AY125" s="70" t="s">
        <v>1607</v>
      </c>
      <c r="AZ125" s="70"/>
      <c r="BA125" s="70"/>
      <c r="BB125" s="70"/>
      <c r="BC125" s="70"/>
      <c r="BD125" s="70"/>
      <c r="BE125" s="89">
        <v>0</v>
      </c>
      <c r="BF125" s="70" t="s">
        <v>80</v>
      </c>
      <c r="BG125" s="70"/>
      <c r="BH125" s="70"/>
      <c r="BI125" s="70">
        <f t="shared" si="22"/>
        <v>3</v>
      </c>
      <c r="BJ125" s="70" t="s">
        <v>873</v>
      </c>
      <c r="BK125" s="74">
        <f t="shared" si="23"/>
        <v>427266</v>
      </c>
      <c r="BL125" s="70"/>
      <c r="BM125" s="70" t="s">
        <v>1727</v>
      </c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</row>
    <row r="126" spans="1:77" x14ac:dyDescent="0.4">
      <c r="A126" s="70">
        <v>123</v>
      </c>
      <c r="B126" s="70" t="s">
        <v>816</v>
      </c>
      <c r="C126" s="70"/>
      <c r="D126" s="70"/>
      <c r="E126" s="70"/>
      <c r="F126" s="70" t="s">
        <v>877</v>
      </c>
      <c r="G126" s="70"/>
      <c r="H126" s="94">
        <v>1</v>
      </c>
      <c r="I126" s="94">
        <v>7</v>
      </c>
      <c r="J126" s="70" t="s">
        <v>816</v>
      </c>
      <c r="K126" s="70"/>
      <c r="L126" s="70"/>
      <c r="M126" s="70">
        <v>15</v>
      </c>
      <c r="N126" s="70">
        <f>VLOOKUP(M126,'償却率（定額法）'!$B$6:$C$104,2)</f>
        <v>6.7000000000000004E-2</v>
      </c>
      <c r="O126" s="83">
        <v>43053</v>
      </c>
      <c r="P126" s="89">
        <v>0</v>
      </c>
      <c r="Q126" s="83"/>
      <c r="R126" s="71">
        <f t="shared" si="12"/>
        <v>43053</v>
      </c>
      <c r="S126" s="70">
        <f t="shared" si="13"/>
        <v>2017</v>
      </c>
      <c r="T126" s="70">
        <f t="shared" si="14"/>
        <v>11</v>
      </c>
      <c r="U126" s="70">
        <f t="shared" si="15"/>
        <v>14</v>
      </c>
      <c r="V126" s="70">
        <f t="shared" si="16"/>
        <v>2017</v>
      </c>
      <c r="W126" s="85">
        <v>2130000</v>
      </c>
      <c r="X126" s="86">
        <v>1</v>
      </c>
      <c r="Y126" s="70"/>
      <c r="Z126" s="85">
        <f t="shared" si="17"/>
        <v>285420</v>
      </c>
      <c r="AA126" s="85">
        <f t="shared" si="18"/>
        <v>1844580</v>
      </c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87">
        <f t="shared" si="19"/>
        <v>142710</v>
      </c>
      <c r="AQ126" s="74">
        <f t="shared" si="20"/>
        <v>428130</v>
      </c>
      <c r="AR126" s="74">
        <f t="shared" si="21"/>
        <v>1701870</v>
      </c>
      <c r="AS126" s="70" t="s">
        <v>106</v>
      </c>
      <c r="AT126" s="70"/>
      <c r="AU126" s="70"/>
      <c r="AV126" s="70"/>
      <c r="AW126" s="70"/>
      <c r="AX126" s="70"/>
      <c r="AY126" s="70" t="s">
        <v>1607</v>
      </c>
      <c r="AZ126" s="70"/>
      <c r="BA126" s="70"/>
      <c r="BB126" s="70"/>
      <c r="BC126" s="70"/>
      <c r="BD126" s="70"/>
      <c r="BE126" s="89">
        <v>0</v>
      </c>
      <c r="BF126" s="70" t="s">
        <v>80</v>
      </c>
      <c r="BG126" s="70"/>
      <c r="BH126" s="70"/>
      <c r="BI126" s="70">
        <f t="shared" si="22"/>
        <v>3</v>
      </c>
      <c r="BJ126" s="70" t="s">
        <v>873</v>
      </c>
      <c r="BK126" s="74">
        <f t="shared" si="23"/>
        <v>428130</v>
      </c>
      <c r="BL126" s="70"/>
      <c r="BM126" s="70" t="s">
        <v>1728</v>
      </c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</row>
    <row r="127" spans="1:77" x14ac:dyDescent="0.4">
      <c r="A127" s="70">
        <v>124</v>
      </c>
      <c r="B127" s="70" t="s">
        <v>817</v>
      </c>
      <c r="C127" s="70"/>
      <c r="D127" s="70"/>
      <c r="E127" s="70"/>
      <c r="F127" s="70" t="s">
        <v>152</v>
      </c>
      <c r="G127" s="70"/>
      <c r="H127" s="94">
        <v>1</v>
      </c>
      <c r="I127" s="94">
        <v>3</v>
      </c>
      <c r="J127" s="70" t="s">
        <v>817</v>
      </c>
      <c r="K127" s="70"/>
      <c r="L127" s="70"/>
      <c r="M127" s="70">
        <v>15</v>
      </c>
      <c r="N127" s="70">
        <f>VLOOKUP(M127,'償却率（定額法）'!$B$6:$C$104,2)</f>
        <v>6.7000000000000004E-2</v>
      </c>
      <c r="O127" s="83">
        <v>43161</v>
      </c>
      <c r="P127" s="89">
        <v>0</v>
      </c>
      <c r="Q127" s="83"/>
      <c r="R127" s="71">
        <f t="shared" si="12"/>
        <v>43161</v>
      </c>
      <c r="S127" s="70">
        <f t="shared" si="13"/>
        <v>2018</v>
      </c>
      <c r="T127" s="70">
        <f t="shared" si="14"/>
        <v>3</v>
      </c>
      <c r="U127" s="70">
        <f t="shared" si="15"/>
        <v>2</v>
      </c>
      <c r="V127" s="70">
        <f t="shared" si="16"/>
        <v>2017</v>
      </c>
      <c r="W127" s="85">
        <v>2546305</v>
      </c>
      <c r="X127" s="86">
        <v>1</v>
      </c>
      <c r="Y127" s="70"/>
      <c r="Z127" s="85">
        <v>341204</v>
      </c>
      <c r="AA127" s="85">
        <f t="shared" si="18"/>
        <v>2205101</v>
      </c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87">
        <f t="shared" si="19"/>
        <v>170602</v>
      </c>
      <c r="AQ127" s="74">
        <f t="shared" si="20"/>
        <v>511806</v>
      </c>
      <c r="AR127" s="74">
        <f t="shared" si="21"/>
        <v>2034499</v>
      </c>
      <c r="AS127" s="70" t="s">
        <v>106</v>
      </c>
      <c r="AT127" s="70"/>
      <c r="AU127" s="70"/>
      <c r="AV127" s="70"/>
      <c r="AW127" s="70"/>
      <c r="AX127" s="70"/>
      <c r="AY127" s="70" t="s">
        <v>1607</v>
      </c>
      <c r="AZ127" s="70"/>
      <c r="BA127" s="70"/>
      <c r="BB127" s="70"/>
      <c r="BC127" s="70"/>
      <c r="BD127" s="70"/>
      <c r="BE127" s="89">
        <v>0</v>
      </c>
      <c r="BF127" s="70" t="s">
        <v>80</v>
      </c>
      <c r="BG127" s="70"/>
      <c r="BH127" s="70"/>
      <c r="BI127" s="70">
        <f t="shared" si="22"/>
        <v>3</v>
      </c>
      <c r="BJ127" s="70" t="s">
        <v>873</v>
      </c>
      <c r="BK127" s="74">
        <f t="shared" si="23"/>
        <v>511806</v>
      </c>
      <c r="BL127" s="70"/>
      <c r="BM127" s="70" t="s">
        <v>1729</v>
      </c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</row>
    <row r="128" spans="1:77" x14ac:dyDescent="0.4">
      <c r="A128" s="70">
        <v>125</v>
      </c>
      <c r="B128" s="70" t="s">
        <v>818</v>
      </c>
      <c r="C128" s="70"/>
      <c r="D128" s="70" t="s">
        <v>1602</v>
      </c>
      <c r="E128" s="70"/>
      <c r="F128" s="70" t="s">
        <v>878</v>
      </c>
      <c r="G128" s="70"/>
      <c r="H128" s="94">
        <v>1</v>
      </c>
      <c r="I128" s="94">
        <v>5</v>
      </c>
      <c r="J128" s="70" t="s">
        <v>818</v>
      </c>
      <c r="K128" s="70"/>
      <c r="L128" s="70"/>
      <c r="M128" s="70">
        <v>22</v>
      </c>
      <c r="N128" s="70">
        <f>VLOOKUP(M128,'償却率（定額法）'!$B$6:$C$104,2)</f>
        <v>4.5999999999999999E-2</v>
      </c>
      <c r="O128" s="83">
        <v>42850</v>
      </c>
      <c r="P128" s="89">
        <v>382.57</v>
      </c>
      <c r="Q128" s="83"/>
      <c r="R128" s="71">
        <f t="shared" si="12"/>
        <v>42850</v>
      </c>
      <c r="S128" s="70">
        <f t="shared" si="13"/>
        <v>2017</v>
      </c>
      <c r="T128" s="70">
        <f t="shared" si="14"/>
        <v>4</v>
      </c>
      <c r="U128" s="70">
        <f t="shared" si="15"/>
        <v>25</v>
      </c>
      <c r="V128" s="70">
        <f t="shared" si="16"/>
        <v>2017</v>
      </c>
      <c r="W128" s="85">
        <v>55455701</v>
      </c>
      <c r="X128" s="86">
        <v>1</v>
      </c>
      <c r="Y128" s="70"/>
      <c r="Z128" s="85">
        <f t="shared" si="17"/>
        <v>5101924</v>
      </c>
      <c r="AA128" s="85">
        <f t="shared" si="18"/>
        <v>50353777</v>
      </c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87">
        <f t="shared" si="19"/>
        <v>2550962</v>
      </c>
      <c r="AQ128" s="74">
        <f t="shared" si="20"/>
        <v>7652886</v>
      </c>
      <c r="AR128" s="74">
        <f t="shared" si="21"/>
        <v>47802815</v>
      </c>
      <c r="AS128" s="70" t="s">
        <v>106</v>
      </c>
      <c r="AT128" s="70"/>
      <c r="AU128" s="70"/>
      <c r="AV128" s="70"/>
      <c r="AW128" s="70"/>
      <c r="AX128" s="70"/>
      <c r="AY128" s="70" t="s">
        <v>1607</v>
      </c>
      <c r="AZ128" s="70"/>
      <c r="BA128" s="70"/>
      <c r="BB128" s="70"/>
      <c r="BC128" s="70"/>
      <c r="BD128" s="70"/>
      <c r="BE128" s="89">
        <v>382.57</v>
      </c>
      <c r="BF128" s="70" t="s">
        <v>80</v>
      </c>
      <c r="BG128" s="70"/>
      <c r="BH128" s="70"/>
      <c r="BI128" s="70">
        <f t="shared" si="22"/>
        <v>3</v>
      </c>
      <c r="BJ128" s="70" t="s">
        <v>873</v>
      </c>
      <c r="BK128" s="74">
        <f t="shared" si="23"/>
        <v>7652886</v>
      </c>
      <c r="BL128" s="70"/>
      <c r="BM128" s="70" t="s">
        <v>1730</v>
      </c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</row>
    <row r="129" spans="1:77" x14ac:dyDescent="0.4">
      <c r="A129" s="70">
        <v>126</v>
      </c>
      <c r="B129" s="70" t="s">
        <v>819</v>
      </c>
      <c r="C129" s="70"/>
      <c r="D129" s="70" t="s">
        <v>1602</v>
      </c>
      <c r="E129" s="70"/>
      <c r="F129" s="70" t="s">
        <v>878</v>
      </c>
      <c r="G129" s="70"/>
      <c r="H129" s="94">
        <v>1</v>
      </c>
      <c r="I129" s="94">
        <v>5</v>
      </c>
      <c r="J129" s="70" t="s">
        <v>819</v>
      </c>
      <c r="K129" s="70"/>
      <c r="L129" s="70"/>
      <c r="M129" s="70">
        <v>15</v>
      </c>
      <c r="N129" s="70">
        <f>VLOOKUP(M129,'償却率（定額法）'!$B$6:$C$104,2)</f>
        <v>6.7000000000000004E-2</v>
      </c>
      <c r="O129" s="83">
        <v>42850</v>
      </c>
      <c r="P129" s="89">
        <v>0</v>
      </c>
      <c r="Q129" s="83"/>
      <c r="R129" s="71">
        <f t="shared" si="12"/>
        <v>42850</v>
      </c>
      <c r="S129" s="70">
        <f t="shared" si="13"/>
        <v>2017</v>
      </c>
      <c r="T129" s="70">
        <f t="shared" si="14"/>
        <v>4</v>
      </c>
      <c r="U129" s="70">
        <f t="shared" si="15"/>
        <v>25</v>
      </c>
      <c r="V129" s="70">
        <f t="shared" si="16"/>
        <v>2017</v>
      </c>
      <c r="W129" s="85">
        <v>14028721</v>
      </c>
      <c r="X129" s="86">
        <v>1</v>
      </c>
      <c r="Y129" s="70"/>
      <c r="Z129" s="85">
        <f t="shared" si="17"/>
        <v>1879849</v>
      </c>
      <c r="AA129" s="85">
        <f t="shared" si="18"/>
        <v>12148872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87">
        <f t="shared" si="19"/>
        <v>939924</v>
      </c>
      <c r="AQ129" s="74">
        <f t="shared" si="20"/>
        <v>2819773</v>
      </c>
      <c r="AR129" s="74">
        <f t="shared" si="21"/>
        <v>11208948</v>
      </c>
      <c r="AS129" s="70" t="s">
        <v>106</v>
      </c>
      <c r="AT129" s="70"/>
      <c r="AU129" s="70"/>
      <c r="AV129" s="70"/>
      <c r="AW129" s="70"/>
      <c r="AX129" s="70"/>
      <c r="AY129" s="70" t="s">
        <v>1607</v>
      </c>
      <c r="AZ129" s="70"/>
      <c r="BA129" s="70"/>
      <c r="BB129" s="70"/>
      <c r="BC129" s="70"/>
      <c r="BD129" s="70"/>
      <c r="BE129" s="89">
        <v>0</v>
      </c>
      <c r="BF129" s="70" t="s">
        <v>80</v>
      </c>
      <c r="BG129" s="70"/>
      <c r="BH129" s="70"/>
      <c r="BI129" s="70">
        <f t="shared" si="22"/>
        <v>3</v>
      </c>
      <c r="BJ129" s="70" t="s">
        <v>873</v>
      </c>
      <c r="BK129" s="74">
        <f t="shared" si="23"/>
        <v>2819773</v>
      </c>
      <c r="BL129" s="70"/>
      <c r="BM129" s="70" t="s">
        <v>1731</v>
      </c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</row>
    <row r="130" spans="1:77" x14ac:dyDescent="0.4">
      <c r="A130" s="70">
        <v>127</v>
      </c>
      <c r="B130" s="70" t="s">
        <v>820</v>
      </c>
      <c r="C130" s="70"/>
      <c r="D130" s="70" t="s">
        <v>1602</v>
      </c>
      <c r="E130" s="70"/>
      <c r="F130" s="70" t="s">
        <v>878</v>
      </c>
      <c r="G130" s="70"/>
      <c r="H130" s="94">
        <v>1</v>
      </c>
      <c r="I130" s="94">
        <v>5</v>
      </c>
      <c r="J130" s="70" t="s">
        <v>820</v>
      </c>
      <c r="K130" s="70"/>
      <c r="L130" s="70"/>
      <c r="M130" s="70">
        <v>17</v>
      </c>
      <c r="N130" s="70">
        <f>VLOOKUP(M130,'償却率（定額法）'!$B$6:$C$104,2)</f>
        <v>5.8999999999999997E-2</v>
      </c>
      <c r="O130" s="83">
        <v>42850</v>
      </c>
      <c r="P130" s="89">
        <v>0</v>
      </c>
      <c r="Q130" s="83"/>
      <c r="R130" s="71">
        <f t="shared" si="12"/>
        <v>42850</v>
      </c>
      <c r="S130" s="70">
        <f t="shared" si="13"/>
        <v>2017</v>
      </c>
      <c r="T130" s="70">
        <f t="shared" si="14"/>
        <v>4</v>
      </c>
      <c r="U130" s="70">
        <f t="shared" si="15"/>
        <v>25</v>
      </c>
      <c r="V130" s="70">
        <f t="shared" si="16"/>
        <v>2017</v>
      </c>
      <c r="W130" s="85">
        <v>2562054</v>
      </c>
      <c r="X130" s="86">
        <v>1</v>
      </c>
      <c r="Y130" s="70"/>
      <c r="Z130" s="85">
        <f t="shared" si="17"/>
        <v>302322</v>
      </c>
      <c r="AA130" s="85">
        <f t="shared" si="18"/>
        <v>2259732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87">
        <f t="shared" si="19"/>
        <v>151161</v>
      </c>
      <c r="AQ130" s="74">
        <f t="shared" si="20"/>
        <v>453483</v>
      </c>
      <c r="AR130" s="74">
        <f t="shared" si="21"/>
        <v>2108571</v>
      </c>
      <c r="AS130" s="70" t="s">
        <v>106</v>
      </c>
      <c r="AT130" s="70"/>
      <c r="AU130" s="70"/>
      <c r="AV130" s="70"/>
      <c r="AW130" s="70"/>
      <c r="AX130" s="70"/>
      <c r="AY130" s="70" t="s">
        <v>1607</v>
      </c>
      <c r="AZ130" s="70"/>
      <c r="BA130" s="70"/>
      <c r="BB130" s="70"/>
      <c r="BC130" s="70"/>
      <c r="BD130" s="70"/>
      <c r="BE130" s="89">
        <v>0</v>
      </c>
      <c r="BF130" s="70" t="s">
        <v>80</v>
      </c>
      <c r="BG130" s="70"/>
      <c r="BH130" s="70"/>
      <c r="BI130" s="70">
        <f t="shared" si="22"/>
        <v>3</v>
      </c>
      <c r="BJ130" s="70" t="s">
        <v>873</v>
      </c>
      <c r="BK130" s="74">
        <f t="shared" si="23"/>
        <v>453483</v>
      </c>
      <c r="BL130" s="70"/>
      <c r="BM130" s="70" t="s">
        <v>1732</v>
      </c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</row>
    <row r="131" spans="1:77" x14ac:dyDescent="0.4">
      <c r="A131" s="70">
        <v>128</v>
      </c>
      <c r="B131" s="70" t="s">
        <v>821</v>
      </c>
      <c r="C131" s="70"/>
      <c r="D131" s="70" t="s">
        <v>1602</v>
      </c>
      <c r="E131" s="70"/>
      <c r="F131" s="70" t="s">
        <v>878</v>
      </c>
      <c r="G131" s="70"/>
      <c r="H131" s="94">
        <v>1</v>
      </c>
      <c r="I131" s="94">
        <v>5</v>
      </c>
      <c r="J131" s="70" t="s">
        <v>821</v>
      </c>
      <c r="K131" s="70"/>
      <c r="L131" s="70"/>
      <c r="M131" s="70">
        <v>15</v>
      </c>
      <c r="N131" s="70">
        <f>VLOOKUP(M131,'償却率（定額法）'!$B$6:$C$104,2)</f>
        <v>6.7000000000000004E-2</v>
      </c>
      <c r="O131" s="83">
        <v>42850</v>
      </c>
      <c r="P131" s="89">
        <v>0</v>
      </c>
      <c r="Q131" s="83"/>
      <c r="R131" s="71">
        <f t="shared" si="12"/>
        <v>42850</v>
      </c>
      <c r="S131" s="70">
        <f t="shared" si="13"/>
        <v>2017</v>
      </c>
      <c r="T131" s="70">
        <f t="shared" si="14"/>
        <v>4</v>
      </c>
      <c r="U131" s="70">
        <f t="shared" si="15"/>
        <v>25</v>
      </c>
      <c r="V131" s="70">
        <f t="shared" si="16"/>
        <v>2017</v>
      </c>
      <c r="W131" s="85">
        <v>5812510</v>
      </c>
      <c r="X131" s="86">
        <v>1</v>
      </c>
      <c r="Y131" s="70"/>
      <c r="Z131" s="85">
        <f t="shared" si="17"/>
        <v>778876</v>
      </c>
      <c r="AA131" s="85">
        <f t="shared" si="18"/>
        <v>5033634</v>
      </c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87">
        <f t="shared" si="19"/>
        <v>389438</v>
      </c>
      <c r="AQ131" s="74">
        <f t="shared" si="20"/>
        <v>1168314</v>
      </c>
      <c r="AR131" s="74">
        <f t="shared" si="21"/>
        <v>4644196</v>
      </c>
      <c r="AS131" s="70" t="s">
        <v>106</v>
      </c>
      <c r="AT131" s="70"/>
      <c r="AU131" s="70"/>
      <c r="AV131" s="70"/>
      <c r="AW131" s="70"/>
      <c r="AX131" s="70"/>
      <c r="AY131" s="70" t="s">
        <v>1607</v>
      </c>
      <c r="AZ131" s="70"/>
      <c r="BA131" s="70"/>
      <c r="BB131" s="70"/>
      <c r="BC131" s="70"/>
      <c r="BD131" s="70"/>
      <c r="BE131" s="89">
        <v>0</v>
      </c>
      <c r="BF131" s="70" t="s">
        <v>80</v>
      </c>
      <c r="BG131" s="70"/>
      <c r="BH131" s="70"/>
      <c r="BI131" s="70">
        <f t="shared" si="22"/>
        <v>3</v>
      </c>
      <c r="BJ131" s="70" t="s">
        <v>873</v>
      </c>
      <c r="BK131" s="74">
        <f t="shared" si="23"/>
        <v>1168314</v>
      </c>
      <c r="BL131" s="70"/>
      <c r="BM131" s="70" t="s">
        <v>1733</v>
      </c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</row>
    <row r="132" spans="1:77" x14ac:dyDescent="0.4">
      <c r="A132" s="70">
        <v>129</v>
      </c>
      <c r="B132" s="70" t="s">
        <v>822</v>
      </c>
      <c r="C132" s="70"/>
      <c r="D132" s="70" t="s">
        <v>1602</v>
      </c>
      <c r="E132" s="70"/>
      <c r="F132" s="70" t="s">
        <v>878</v>
      </c>
      <c r="G132" s="70"/>
      <c r="H132" s="94">
        <v>1</v>
      </c>
      <c r="I132" s="94">
        <v>5</v>
      </c>
      <c r="J132" s="70" t="s">
        <v>822</v>
      </c>
      <c r="K132" s="70"/>
      <c r="L132" s="70"/>
      <c r="M132" s="70">
        <v>13</v>
      </c>
      <c r="N132" s="70">
        <f>VLOOKUP(M132,'償却率（定額法）'!$B$6:$C$104,2)</f>
        <v>7.6999999999999999E-2</v>
      </c>
      <c r="O132" s="83">
        <v>42850</v>
      </c>
      <c r="P132" s="89">
        <v>0</v>
      </c>
      <c r="Q132" s="83"/>
      <c r="R132" s="71">
        <f t="shared" si="12"/>
        <v>42850</v>
      </c>
      <c r="S132" s="70">
        <f t="shared" si="13"/>
        <v>2017</v>
      </c>
      <c r="T132" s="70">
        <f t="shared" si="14"/>
        <v>4</v>
      </c>
      <c r="U132" s="70">
        <f t="shared" si="15"/>
        <v>25</v>
      </c>
      <c r="V132" s="70">
        <f t="shared" si="16"/>
        <v>2017</v>
      </c>
      <c r="W132" s="85">
        <v>6676152</v>
      </c>
      <c r="X132" s="86">
        <v>1</v>
      </c>
      <c r="Y132" s="70"/>
      <c r="Z132" s="85">
        <v>1028126</v>
      </c>
      <c r="AA132" s="85">
        <f t="shared" si="18"/>
        <v>5648026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87">
        <f t="shared" si="19"/>
        <v>514064</v>
      </c>
      <c r="AQ132" s="74">
        <f t="shared" si="20"/>
        <v>1542190</v>
      </c>
      <c r="AR132" s="74">
        <f t="shared" si="21"/>
        <v>5133962</v>
      </c>
      <c r="AS132" s="70" t="s">
        <v>106</v>
      </c>
      <c r="AT132" s="70"/>
      <c r="AU132" s="70"/>
      <c r="AV132" s="70"/>
      <c r="AW132" s="70"/>
      <c r="AX132" s="70"/>
      <c r="AY132" s="70" t="s">
        <v>1607</v>
      </c>
      <c r="AZ132" s="70"/>
      <c r="BA132" s="70"/>
      <c r="BB132" s="70"/>
      <c r="BC132" s="70"/>
      <c r="BD132" s="70"/>
      <c r="BE132" s="89">
        <v>0</v>
      </c>
      <c r="BF132" s="70" t="s">
        <v>80</v>
      </c>
      <c r="BG132" s="70"/>
      <c r="BH132" s="70"/>
      <c r="BI132" s="70">
        <f t="shared" si="22"/>
        <v>3</v>
      </c>
      <c r="BJ132" s="70" t="s">
        <v>873</v>
      </c>
      <c r="BK132" s="74">
        <f t="shared" si="23"/>
        <v>1542190</v>
      </c>
      <c r="BL132" s="70"/>
      <c r="BM132" s="70" t="s">
        <v>1734</v>
      </c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</row>
    <row r="133" spans="1:77" x14ac:dyDescent="0.4">
      <c r="A133" s="70">
        <v>130</v>
      </c>
      <c r="B133" s="70" t="s">
        <v>823</v>
      </c>
      <c r="C133" s="70"/>
      <c r="D133" s="70" t="s">
        <v>1602</v>
      </c>
      <c r="E133" s="70"/>
      <c r="F133" s="70" t="s">
        <v>878</v>
      </c>
      <c r="G133" s="70"/>
      <c r="H133" s="94">
        <v>1</v>
      </c>
      <c r="I133" s="94">
        <v>5</v>
      </c>
      <c r="J133" s="70" t="s">
        <v>823</v>
      </c>
      <c r="K133" s="70"/>
      <c r="L133" s="70"/>
      <c r="M133" s="70">
        <v>15</v>
      </c>
      <c r="N133" s="70">
        <f>VLOOKUP(M133,'償却率（定額法）'!$B$6:$C$104,2)</f>
        <v>6.7000000000000004E-2</v>
      </c>
      <c r="O133" s="83">
        <v>42850</v>
      </c>
      <c r="P133" s="89">
        <v>0</v>
      </c>
      <c r="Q133" s="83"/>
      <c r="R133" s="71">
        <f t="shared" si="12"/>
        <v>42850</v>
      </c>
      <c r="S133" s="70">
        <f t="shared" si="13"/>
        <v>2017</v>
      </c>
      <c r="T133" s="70">
        <f t="shared" si="14"/>
        <v>4</v>
      </c>
      <c r="U133" s="70">
        <f t="shared" si="15"/>
        <v>25</v>
      </c>
      <c r="V133" s="70">
        <f t="shared" si="16"/>
        <v>2017</v>
      </c>
      <c r="W133" s="85">
        <v>737627</v>
      </c>
      <c r="X133" s="86">
        <v>1</v>
      </c>
      <c r="Y133" s="70"/>
      <c r="Z133" s="85">
        <f t="shared" si="17"/>
        <v>98842</v>
      </c>
      <c r="AA133" s="85">
        <f t="shared" si="18"/>
        <v>638785</v>
      </c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87">
        <f t="shared" si="19"/>
        <v>49421</v>
      </c>
      <c r="AQ133" s="74">
        <f t="shared" si="20"/>
        <v>148263</v>
      </c>
      <c r="AR133" s="74">
        <f t="shared" si="21"/>
        <v>589364</v>
      </c>
      <c r="AS133" s="70" t="s">
        <v>106</v>
      </c>
      <c r="AT133" s="70"/>
      <c r="AU133" s="70"/>
      <c r="AV133" s="70"/>
      <c r="AW133" s="70"/>
      <c r="AX133" s="70"/>
      <c r="AY133" s="70" t="s">
        <v>1607</v>
      </c>
      <c r="AZ133" s="70"/>
      <c r="BA133" s="70"/>
      <c r="BB133" s="70"/>
      <c r="BC133" s="70"/>
      <c r="BD133" s="70"/>
      <c r="BE133" s="89">
        <v>0</v>
      </c>
      <c r="BF133" s="70" t="s">
        <v>80</v>
      </c>
      <c r="BG133" s="70"/>
      <c r="BH133" s="70"/>
      <c r="BI133" s="70">
        <f t="shared" si="22"/>
        <v>3</v>
      </c>
      <c r="BJ133" s="70" t="s">
        <v>873</v>
      </c>
      <c r="BK133" s="74">
        <f t="shared" si="23"/>
        <v>148263</v>
      </c>
      <c r="BL133" s="70"/>
      <c r="BM133" s="70" t="s">
        <v>1735</v>
      </c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</row>
    <row r="134" spans="1:77" x14ac:dyDescent="0.4">
      <c r="A134" s="70">
        <v>131</v>
      </c>
      <c r="B134" s="70" t="s">
        <v>824</v>
      </c>
      <c r="C134" s="70"/>
      <c r="D134" s="70" t="s">
        <v>1602</v>
      </c>
      <c r="E134" s="70"/>
      <c r="F134" s="70" t="s">
        <v>878</v>
      </c>
      <c r="G134" s="70"/>
      <c r="H134" s="94">
        <v>1</v>
      </c>
      <c r="I134" s="94">
        <v>5</v>
      </c>
      <c r="J134" s="70" t="s">
        <v>824</v>
      </c>
      <c r="K134" s="70"/>
      <c r="L134" s="70"/>
      <c r="M134" s="70">
        <v>10</v>
      </c>
      <c r="N134" s="70">
        <f>VLOOKUP(M134,'償却率（定額法）'!$B$6:$C$104,2)</f>
        <v>0.1</v>
      </c>
      <c r="O134" s="83">
        <v>42850</v>
      </c>
      <c r="P134" s="89">
        <v>0</v>
      </c>
      <c r="Q134" s="83"/>
      <c r="R134" s="71">
        <f t="shared" ref="R134:R191" si="24">IF(Q134="",O134,Q134)</f>
        <v>42850</v>
      </c>
      <c r="S134" s="70">
        <f t="shared" ref="S134:S191" si="25">YEAR(R134)</f>
        <v>2017</v>
      </c>
      <c r="T134" s="70">
        <f t="shared" ref="T134:T191" si="26">MONTH(R134)</f>
        <v>4</v>
      </c>
      <c r="U134" s="70">
        <f t="shared" ref="U134:U191" si="27">DAY(O134)</f>
        <v>25</v>
      </c>
      <c r="V134" s="70">
        <f t="shared" ref="V134:V191" si="28">IF(S134=1900,"",IF(T134&lt;4,S134-1,S134))</f>
        <v>2017</v>
      </c>
      <c r="W134" s="85">
        <v>1173702</v>
      </c>
      <c r="X134" s="86">
        <v>1</v>
      </c>
      <c r="Y134" s="70"/>
      <c r="Z134" s="85">
        <f t="shared" ref="Z134:Z191" si="29">IF(BI134=0,0,IF(BI134&gt;M134,W134-1,ROUND((W134*N134)*(BI134-1),0)))</f>
        <v>234740</v>
      </c>
      <c r="AA134" s="85">
        <f t="shared" ref="AA134:AA191" si="30">W134-Z134</f>
        <v>938962</v>
      </c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87">
        <f t="shared" ref="AP134:AP168" si="31">IF(BI134=0,0,IF(BI134=M134,AA134-1,IF(AA134=1,0,ROUND(W134*N134,0))))</f>
        <v>117370</v>
      </c>
      <c r="AQ134" s="74">
        <f t="shared" ref="AQ134:AQ191" si="32">Z134+AP134</f>
        <v>352110</v>
      </c>
      <c r="AR134" s="74">
        <f t="shared" ref="AR134:AR168" si="33">AA134-AP134</f>
        <v>821592</v>
      </c>
      <c r="AS134" s="70" t="s">
        <v>106</v>
      </c>
      <c r="AT134" s="70"/>
      <c r="AU134" s="70"/>
      <c r="AV134" s="70"/>
      <c r="AW134" s="70"/>
      <c r="AX134" s="70"/>
      <c r="AY134" s="70" t="s">
        <v>1607</v>
      </c>
      <c r="AZ134" s="70"/>
      <c r="BA134" s="70"/>
      <c r="BB134" s="70"/>
      <c r="BC134" s="70"/>
      <c r="BD134" s="70"/>
      <c r="BE134" s="89">
        <v>0</v>
      </c>
      <c r="BF134" s="70" t="s">
        <v>80</v>
      </c>
      <c r="BG134" s="70"/>
      <c r="BH134" s="70"/>
      <c r="BI134" s="70">
        <f t="shared" ref="BI134:BI191" si="34">IF(V134="",0,$Q$1-V134)</f>
        <v>3</v>
      </c>
      <c r="BJ134" s="70" t="s">
        <v>873</v>
      </c>
      <c r="BK134" s="74">
        <f t="shared" ref="BK134:BK191" si="35">W134-AR134</f>
        <v>352110</v>
      </c>
      <c r="BL134" s="70"/>
      <c r="BM134" s="70" t="s">
        <v>1736</v>
      </c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</row>
    <row r="135" spans="1:77" x14ac:dyDescent="0.4">
      <c r="A135" s="70">
        <v>132</v>
      </c>
      <c r="B135" s="70" t="s">
        <v>825</v>
      </c>
      <c r="C135" s="70"/>
      <c r="D135" s="70" t="s">
        <v>1602</v>
      </c>
      <c r="E135" s="70"/>
      <c r="F135" s="70" t="s">
        <v>878</v>
      </c>
      <c r="G135" s="70"/>
      <c r="H135" s="94">
        <v>1</v>
      </c>
      <c r="I135" s="94">
        <v>5</v>
      </c>
      <c r="J135" s="70" t="s">
        <v>825</v>
      </c>
      <c r="K135" s="70"/>
      <c r="L135" s="70"/>
      <c r="M135" s="70">
        <v>15</v>
      </c>
      <c r="N135" s="70">
        <f>VLOOKUP(M135,'償却率（定額法）'!$B$6:$C$104,2)</f>
        <v>6.7000000000000004E-2</v>
      </c>
      <c r="O135" s="83">
        <v>42850</v>
      </c>
      <c r="P135" s="89">
        <v>0</v>
      </c>
      <c r="Q135" s="83"/>
      <c r="R135" s="71">
        <f t="shared" si="24"/>
        <v>42850</v>
      </c>
      <c r="S135" s="70">
        <f t="shared" si="25"/>
        <v>2017</v>
      </c>
      <c r="T135" s="70">
        <f t="shared" si="26"/>
        <v>4</v>
      </c>
      <c r="U135" s="70">
        <f t="shared" si="27"/>
        <v>25</v>
      </c>
      <c r="V135" s="70">
        <f t="shared" si="28"/>
        <v>2017</v>
      </c>
      <c r="W135" s="85">
        <v>486000</v>
      </c>
      <c r="X135" s="86">
        <v>1</v>
      </c>
      <c r="Y135" s="70"/>
      <c r="Z135" s="85">
        <f t="shared" si="29"/>
        <v>65124</v>
      </c>
      <c r="AA135" s="85">
        <f t="shared" si="30"/>
        <v>420876</v>
      </c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87">
        <f t="shared" si="31"/>
        <v>32562</v>
      </c>
      <c r="AQ135" s="74">
        <f t="shared" si="32"/>
        <v>97686</v>
      </c>
      <c r="AR135" s="74">
        <f t="shared" si="33"/>
        <v>388314</v>
      </c>
      <c r="AS135" s="70" t="s">
        <v>106</v>
      </c>
      <c r="AT135" s="70"/>
      <c r="AU135" s="70"/>
      <c r="AV135" s="70"/>
      <c r="AW135" s="70"/>
      <c r="AX135" s="70"/>
      <c r="AY135" s="70" t="s">
        <v>1607</v>
      </c>
      <c r="AZ135" s="70"/>
      <c r="BA135" s="70"/>
      <c r="BB135" s="70"/>
      <c r="BC135" s="70"/>
      <c r="BD135" s="70"/>
      <c r="BE135" s="89">
        <v>0</v>
      </c>
      <c r="BF135" s="70" t="s">
        <v>80</v>
      </c>
      <c r="BG135" s="70"/>
      <c r="BH135" s="70"/>
      <c r="BI135" s="70">
        <f t="shared" si="34"/>
        <v>3</v>
      </c>
      <c r="BJ135" s="70" t="s">
        <v>873</v>
      </c>
      <c r="BK135" s="74">
        <f t="shared" si="35"/>
        <v>97686</v>
      </c>
      <c r="BL135" s="70"/>
      <c r="BM135" s="70" t="s">
        <v>1737</v>
      </c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</row>
    <row r="136" spans="1:77" x14ac:dyDescent="0.4">
      <c r="A136" s="70">
        <v>133</v>
      </c>
      <c r="B136" s="70" t="s">
        <v>826</v>
      </c>
      <c r="C136" s="70"/>
      <c r="D136" s="70" t="s">
        <v>1602</v>
      </c>
      <c r="E136" s="70"/>
      <c r="F136" s="70" t="s">
        <v>878</v>
      </c>
      <c r="G136" s="70"/>
      <c r="H136" s="94">
        <v>1</v>
      </c>
      <c r="I136" s="94">
        <v>5</v>
      </c>
      <c r="J136" s="70" t="s">
        <v>826</v>
      </c>
      <c r="K136" s="70"/>
      <c r="L136" s="70"/>
      <c r="M136" s="70">
        <v>15</v>
      </c>
      <c r="N136" s="70">
        <f>VLOOKUP(M136,'償却率（定額法）'!$B$6:$C$104,2)</f>
        <v>6.7000000000000004E-2</v>
      </c>
      <c r="O136" s="83">
        <v>42850</v>
      </c>
      <c r="P136" s="89">
        <v>0</v>
      </c>
      <c r="Q136" s="83"/>
      <c r="R136" s="71">
        <f t="shared" si="24"/>
        <v>42850</v>
      </c>
      <c r="S136" s="70">
        <f t="shared" si="25"/>
        <v>2017</v>
      </c>
      <c r="T136" s="70">
        <f t="shared" si="26"/>
        <v>4</v>
      </c>
      <c r="U136" s="70">
        <f t="shared" si="27"/>
        <v>25</v>
      </c>
      <c r="V136" s="70">
        <f t="shared" si="28"/>
        <v>2017</v>
      </c>
      <c r="W136" s="85">
        <v>8640000</v>
      </c>
      <c r="X136" s="86">
        <v>1</v>
      </c>
      <c r="Y136" s="70"/>
      <c r="Z136" s="85">
        <f t="shared" si="29"/>
        <v>1157760</v>
      </c>
      <c r="AA136" s="85">
        <f t="shared" si="30"/>
        <v>7482240</v>
      </c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87">
        <f t="shared" si="31"/>
        <v>578880</v>
      </c>
      <c r="AQ136" s="74">
        <f t="shared" si="32"/>
        <v>1736640</v>
      </c>
      <c r="AR136" s="74">
        <f t="shared" si="33"/>
        <v>6903360</v>
      </c>
      <c r="AS136" s="70" t="s">
        <v>106</v>
      </c>
      <c r="AT136" s="70"/>
      <c r="AU136" s="70"/>
      <c r="AV136" s="70"/>
      <c r="AW136" s="70"/>
      <c r="AX136" s="70"/>
      <c r="AY136" s="70" t="s">
        <v>1607</v>
      </c>
      <c r="AZ136" s="70"/>
      <c r="BA136" s="70"/>
      <c r="BB136" s="70"/>
      <c r="BC136" s="70"/>
      <c r="BD136" s="70"/>
      <c r="BE136" s="89">
        <v>0</v>
      </c>
      <c r="BF136" s="70" t="s">
        <v>80</v>
      </c>
      <c r="BG136" s="70"/>
      <c r="BH136" s="70"/>
      <c r="BI136" s="70">
        <f t="shared" si="34"/>
        <v>3</v>
      </c>
      <c r="BJ136" s="70" t="s">
        <v>873</v>
      </c>
      <c r="BK136" s="74">
        <f t="shared" si="35"/>
        <v>1736640</v>
      </c>
      <c r="BL136" s="70"/>
      <c r="BM136" s="70" t="s">
        <v>1738</v>
      </c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</row>
    <row r="137" spans="1:77" x14ac:dyDescent="0.4">
      <c r="A137" s="70">
        <v>134</v>
      </c>
      <c r="B137" s="70" t="s">
        <v>827</v>
      </c>
      <c r="C137" s="70"/>
      <c r="D137" s="70" t="s">
        <v>1602</v>
      </c>
      <c r="E137" s="70"/>
      <c r="F137" s="70" t="s">
        <v>878</v>
      </c>
      <c r="G137" s="70"/>
      <c r="H137" s="94">
        <v>1</v>
      </c>
      <c r="I137" s="94">
        <v>5</v>
      </c>
      <c r="J137" s="70" t="s">
        <v>827</v>
      </c>
      <c r="K137" s="70"/>
      <c r="L137" s="70"/>
      <c r="M137" s="70">
        <v>20</v>
      </c>
      <c r="N137" s="70">
        <f>VLOOKUP(M137,'償却率（定額法）'!$B$6:$C$104,2)</f>
        <v>0.05</v>
      </c>
      <c r="O137" s="83">
        <v>43159</v>
      </c>
      <c r="P137" s="89">
        <v>0</v>
      </c>
      <c r="Q137" s="83"/>
      <c r="R137" s="71">
        <f t="shared" si="24"/>
        <v>43159</v>
      </c>
      <c r="S137" s="70">
        <f t="shared" si="25"/>
        <v>2018</v>
      </c>
      <c r="T137" s="70">
        <f t="shared" si="26"/>
        <v>2</v>
      </c>
      <c r="U137" s="70">
        <f t="shared" si="27"/>
        <v>28</v>
      </c>
      <c r="V137" s="70">
        <f t="shared" si="28"/>
        <v>2017</v>
      </c>
      <c r="W137" s="85">
        <v>14655600</v>
      </c>
      <c r="X137" s="86">
        <v>1</v>
      </c>
      <c r="Y137" s="70"/>
      <c r="Z137" s="85">
        <f t="shared" si="29"/>
        <v>1465560</v>
      </c>
      <c r="AA137" s="85">
        <f t="shared" si="30"/>
        <v>13190040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87">
        <f t="shared" si="31"/>
        <v>732780</v>
      </c>
      <c r="AQ137" s="74">
        <f t="shared" si="32"/>
        <v>2198340</v>
      </c>
      <c r="AR137" s="74">
        <f t="shared" si="33"/>
        <v>12457260</v>
      </c>
      <c r="AS137" s="70" t="s">
        <v>106</v>
      </c>
      <c r="AT137" s="70"/>
      <c r="AU137" s="70"/>
      <c r="AV137" s="70"/>
      <c r="AW137" s="70"/>
      <c r="AX137" s="70"/>
      <c r="AY137" s="70" t="s">
        <v>1607</v>
      </c>
      <c r="AZ137" s="70"/>
      <c r="BA137" s="70"/>
      <c r="BB137" s="70"/>
      <c r="BC137" s="70"/>
      <c r="BD137" s="70"/>
      <c r="BE137" s="89">
        <v>0</v>
      </c>
      <c r="BF137" s="70" t="s">
        <v>80</v>
      </c>
      <c r="BG137" s="70"/>
      <c r="BH137" s="70"/>
      <c r="BI137" s="70">
        <f t="shared" si="34"/>
        <v>3</v>
      </c>
      <c r="BJ137" s="70" t="s">
        <v>873</v>
      </c>
      <c r="BK137" s="74">
        <f t="shared" si="35"/>
        <v>2198340</v>
      </c>
      <c r="BL137" s="70"/>
      <c r="BM137" s="70" t="s">
        <v>1739</v>
      </c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</row>
    <row r="138" spans="1:77" x14ac:dyDescent="0.4">
      <c r="A138" s="70">
        <v>135</v>
      </c>
      <c r="B138" s="70" t="s">
        <v>828</v>
      </c>
      <c r="C138" s="70"/>
      <c r="D138" s="70"/>
      <c r="E138" s="70"/>
      <c r="F138" s="70" t="s">
        <v>140</v>
      </c>
      <c r="G138" s="70"/>
      <c r="H138" s="94">
        <v>1</v>
      </c>
      <c r="I138" s="94">
        <v>2</v>
      </c>
      <c r="J138" s="70" t="s">
        <v>828</v>
      </c>
      <c r="K138" s="70"/>
      <c r="L138" s="70"/>
      <c r="M138" s="70">
        <v>19</v>
      </c>
      <c r="N138" s="70">
        <f>VLOOKUP(M138,'償却率（定額法）'!$B$6:$C$104,2)</f>
        <v>5.2999999999999999E-2</v>
      </c>
      <c r="O138" s="83">
        <v>43189</v>
      </c>
      <c r="P138" s="89">
        <v>0</v>
      </c>
      <c r="Q138" s="83"/>
      <c r="R138" s="71">
        <f t="shared" si="24"/>
        <v>43189</v>
      </c>
      <c r="S138" s="70">
        <f t="shared" si="25"/>
        <v>2018</v>
      </c>
      <c r="T138" s="70">
        <f t="shared" si="26"/>
        <v>3</v>
      </c>
      <c r="U138" s="70">
        <f t="shared" si="27"/>
        <v>30</v>
      </c>
      <c r="V138" s="70">
        <f t="shared" si="28"/>
        <v>2017</v>
      </c>
      <c r="W138" s="85">
        <v>1515234</v>
      </c>
      <c r="X138" s="86">
        <v>1</v>
      </c>
      <c r="Y138" s="70"/>
      <c r="Z138" s="85">
        <v>160614</v>
      </c>
      <c r="AA138" s="85">
        <f t="shared" si="30"/>
        <v>1354620</v>
      </c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87">
        <f t="shared" si="31"/>
        <v>80307</v>
      </c>
      <c r="AQ138" s="74">
        <f t="shared" si="32"/>
        <v>240921</v>
      </c>
      <c r="AR138" s="74">
        <f t="shared" si="33"/>
        <v>1274313</v>
      </c>
      <c r="AS138" s="70" t="s">
        <v>106</v>
      </c>
      <c r="AT138" s="70"/>
      <c r="AU138" s="70"/>
      <c r="AV138" s="70"/>
      <c r="AW138" s="70"/>
      <c r="AX138" s="70"/>
      <c r="AY138" s="70" t="s">
        <v>1607</v>
      </c>
      <c r="AZ138" s="70"/>
      <c r="BA138" s="70"/>
      <c r="BB138" s="70"/>
      <c r="BC138" s="70"/>
      <c r="BD138" s="70"/>
      <c r="BE138" s="89">
        <v>0</v>
      </c>
      <c r="BF138" s="70" t="s">
        <v>80</v>
      </c>
      <c r="BG138" s="70"/>
      <c r="BH138" s="70"/>
      <c r="BI138" s="70">
        <f t="shared" si="34"/>
        <v>3</v>
      </c>
      <c r="BJ138" s="70" t="s">
        <v>873</v>
      </c>
      <c r="BK138" s="74">
        <f t="shared" si="35"/>
        <v>240921</v>
      </c>
      <c r="BL138" s="70"/>
      <c r="BM138" s="70" t="s">
        <v>1740</v>
      </c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</row>
    <row r="139" spans="1:77" x14ac:dyDescent="0.4">
      <c r="A139" s="70">
        <v>136</v>
      </c>
      <c r="B139" s="70" t="s">
        <v>829</v>
      </c>
      <c r="C139" s="70"/>
      <c r="D139" s="70"/>
      <c r="E139" s="70"/>
      <c r="F139" s="70" t="s">
        <v>140</v>
      </c>
      <c r="G139" s="70"/>
      <c r="H139" s="94">
        <v>1</v>
      </c>
      <c r="I139" s="94">
        <v>2</v>
      </c>
      <c r="J139" s="70" t="s">
        <v>829</v>
      </c>
      <c r="K139" s="70"/>
      <c r="L139" s="70"/>
      <c r="M139" s="70">
        <v>15</v>
      </c>
      <c r="N139" s="70">
        <f>VLOOKUP(M139,'償却率（定額法）'!$B$6:$C$104,2)</f>
        <v>6.7000000000000004E-2</v>
      </c>
      <c r="O139" s="83">
        <v>43144</v>
      </c>
      <c r="P139" s="89">
        <v>0</v>
      </c>
      <c r="Q139" s="83"/>
      <c r="R139" s="71">
        <f t="shared" si="24"/>
        <v>43144</v>
      </c>
      <c r="S139" s="70">
        <f t="shared" si="25"/>
        <v>2018</v>
      </c>
      <c r="T139" s="70">
        <f t="shared" si="26"/>
        <v>2</v>
      </c>
      <c r="U139" s="70">
        <f t="shared" si="27"/>
        <v>13</v>
      </c>
      <c r="V139" s="70">
        <f t="shared" si="28"/>
        <v>2017</v>
      </c>
      <c r="W139" s="85">
        <v>2343600</v>
      </c>
      <c r="X139" s="86">
        <v>1</v>
      </c>
      <c r="Y139" s="70"/>
      <c r="Z139" s="85">
        <f t="shared" si="29"/>
        <v>314042</v>
      </c>
      <c r="AA139" s="85">
        <f t="shared" si="30"/>
        <v>2029558</v>
      </c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87">
        <f t="shared" si="31"/>
        <v>157021</v>
      </c>
      <c r="AQ139" s="74">
        <f t="shared" si="32"/>
        <v>471063</v>
      </c>
      <c r="AR139" s="74">
        <f t="shared" si="33"/>
        <v>1872537</v>
      </c>
      <c r="AS139" s="70" t="s">
        <v>106</v>
      </c>
      <c r="AT139" s="70"/>
      <c r="AU139" s="70"/>
      <c r="AV139" s="70"/>
      <c r="AW139" s="70"/>
      <c r="AX139" s="70"/>
      <c r="AY139" s="70" t="s">
        <v>1607</v>
      </c>
      <c r="AZ139" s="70"/>
      <c r="BA139" s="70"/>
      <c r="BB139" s="70"/>
      <c r="BC139" s="70"/>
      <c r="BD139" s="70"/>
      <c r="BE139" s="89">
        <v>0</v>
      </c>
      <c r="BF139" s="70" t="s">
        <v>80</v>
      </c>
      <c r="BG139" s="70"/>
      <c r="BH139" s="70"/>
      <c r="BI139" s="70">
        <f t="shared" si="34"/>
        <v>3</v>
      </c>
      <c r="BJ139" s="70" t="s">
        <v>873</v>
      </c>
      <c r="BK139" s="74">
        <f t="shared" si="35"/>
        <v>471063</v>
      </c>
      <c r="BL139" s="70"/>
      <c r="BM139" s="70" t="s">
        <v>1741</v>
      </c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</row>
    <row r="140" spans="1:77" x14ac:dyDescent="0.4">
      <c r="A140" s="70">
        <v>137</v>
      </c>
      <c r="B140" s="70" t="s">
        <v>830</v>
      </c>
      <c r="C140" s="70"/>
      <c r="D140" s="70"/>
      <c r="E140" s="70"/>
      <c r="F140" s="70" t="s">
        <v>140</v>
      </c>
      <c r="G140" s="70"/>
      <c r="H140" s="94">
        <v>1</v>
      </c>
      <c r="I140" s="94">
        <v>2</v>
      </c>
      <c r="J140" s="70" t="s">
        <v>830</v>
      </c>
      <c r="K140" s="70"/>
      <c r="L140" s="70"/>
      <c r="M140" s="70">
        <v>18</v>
      </c>
      <c r="N140" s="70">
        <f>VLOOKUP(M140,'償却率（定額法）'!$B$6:$C$104,2)</f>
        <v>5.6000000000000001E-2</v>
      </c>
      <c r="O140" s="83">
        <v>42978</v>
      </c>
      <c r="P140" s="89">
        <v>0</v>
      </c>
      <c r="Q140" s="83"/>
      <c r="R140" s="71">
        <f t="shared" si="24"/>
        <v>42978</v>
      </c>
      <c r="S140" s="70">
        <f t="shared" si="25"/>
        <v>2017</v>
      </c>
      <c r="T140" s="70">
        <f t="shared" si="26"/>
        <v>8</v>
      </c>
      <c r="U140" s="70">
        <f t="shared" si="27"/>
        <v>31</v>
      </c>
      <c r="V140" s="70">
        <f t="shared" si="28"/>
        <v>2017</v>
      </c>
      <c r="W140" s="85">
        <v>7722000</v>
      </c>
      <c r="X140" s="86">
        <v>1</v>
      </c>
      <c r="Y140" s="70"/>
      <c r="Z140" s="85">
        <f t="shared" si="29"/>
        <v>864864</v>
      </c>
      <c r="AA140" s="85">
        <f t="shared" si="30"/>
        <v>6857136</v>
      </c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87">
        <f t="shared" si="31"/>
        <v>432432</v>
      </c>
      <c r="AQ140" s="74">
        <f t="shared" si="32"/>
        <v>1297296</v>
      </c>
      <c r="AR140" s="74">
        <f t="shared" si="33"/>
        <v>6424704</v>
      </c>
      <c r="AS140" s="70" t="s">
        <v>106</v>
      </c>
      <c r="AT140" s="70"/>
      <c r="AU140" s="70"/>
      <c r="AV140" s="70"/>
      <c r="AW140" s="70"/>
      <c r="AX140" s="70"/>
      <c r="AY140" s="70" t="s">
        <v>1607</v>
      </c>
      <c r="AZ140" s="70"/>
      <c r="BA140" s="70"/>
      <c r="BB140" s="70"/>
      <c r="BC140" s="70"/>
      <c r="BD140" s="70"/>
      <c r="BE140" s="89">
        <v>0</v>
      </c>
      <c r="BF140" s="70" t="s">
        <v>80</v>
      </c>
      <c r="BG140" s="70"/>
      <c r="BH140" s="70"/>
      <c r="BI140" s="70">
        <f t="shared" si="34"/>
        <v>3</v>
      </c>
      <c r="BJ140" s="70" t="s">
        <v>873</v>
      </c>
      <c r="BK140" s="74">
        <f t="shared" si="35"/>
        <v>1297296</v>
      </c>
      <c r="BL140" s="70"/>
      <c r="BM140" s="70" t="s">
        <v>1742</v>
      </c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</row>
    <row r="141" spans="1:77" x14ac:dyDescent="0.4">
      <c r="A141" s="70">
        <v>138</v>
      </c>
      <c r="B141" s="70" t="s">
        <v>833</v>
      </c>
      <c r="C141" s="70"/>
      <c r="D141" s="70" t="s">
        <v>1605</v>
      </c>
      <c r="E141" s="70"/>
      <c r="F141" s="70" t="s">
        <v>152</v>
      </c>
      <c r="G141" s="70"/>
      <c r="H141" s="94">
        <v>1</v>
      </c>
      <c r="I141" s="94">
        <v>3</v>
      </c>
      <c r="J141" s="70" t="s">
        <v>833</v>
      </c>
      <c r="K141" s="70"/>
      <c r="L141" s="70"/>
      <c r="M141" s="70">
        <v>22</v>
      </c>
      <c r="N141" s="70">
        <f>VLOOKUP(M141,'償却率（定額法）'!$B$6:$C$104,2)</f>
        <v>4.5999999999999999E-2</v>
      </c>
      <c r="O141" s="83">
        <v>43432</v>
      </c>
      <c r="P141" s="89">
        <v>55.32</v>
      </c>
      <c r="Q141" s="83"/>
      <c r="R141" s="71">
        <f t="shared" si="24"/>
        <v>43432</v>
      </c>
      <c r="S141" s="70">
        <f t="shared" si="25"/>
        <v>2018</v>
      </c>
      <c r="T141" s="70">
        <f t="shared" si="26"/>
        <v>11</v>
      </c>
      <c r="U141" s="70">
        <f t="shared" si="27"/>
        <v>28</v>
      </c>
      <c r="V141" s="70">
        <f t="shared" si="28"/>
        <v>2018</v>
      </c>
      <c r="W141" s="85">
        <v>11502000</v>
      </c>
      <c r="X141" s="86">
        <v>1</v>
      </c>
      <c r="Y141" s="70"/>
      <c r="Z141" s="85">
        <f t="shared" si="29"/>
        <v>529092</v>
      </c>
      <c r="AA141" s="85">
        <f t="shared" si="30"/>
        <v>10972908</v>
      </c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87">
        <f t="shared" si="31"/>
        <v>529092</v>
      </c>
      <c r="AQ141" s="74">
        <f t="shared" si="32"/>
        <v>1058184</v>
      </c>
      <c r="AR141" s="74">
        <f t="shared" si="33"/>
        <v>10443816</v>
      </c>
      <c r="AS141" s="70" t="s">
        <v>106</v>
      </c>
      <c r="AT141" s="70"/>
      <c r="AU141" s="70"/>
      <c r="AV141" s="70"/>
      <c r="AW141" s="70"/>
      <c r="AX141" s="70"/>
      <c r="AY141" s="70" t="s">
        <v>1607</v>
      </c>
      <c r="AZ141" s="70"/>
      <c r="BA141" s="70"/>
      <c r="BB141" s="70"/>
      <c r="BC141" s="70"/>
      <c r="BD141" s="70"/>
      <c r="BE141" s="89">
        <v>0</v>
      </c>
      <c r="BF141" s="70" t="s">
        <v>80</v>
      </c>
      <c r="BG141" s="70"/>
      <c r="BH141" s="70"/>
      <c r="BI141" s="70">
        <f t="shared" si="34"/>
        <v>2</v>
      </c>
      <c r="BJ141" s="70" t="s">
        <v>873</v>
      </c>
      <c r="BK141" s="74">
        <f t="shared" si="35"/>
        <v>1058184</v>
      </c>
      <c r="BL141" s="70"/>
      <c r="BM141" s="70" t="s">
        <v>1743</v>
      </c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</row>
    <row r="142" spans="1:77" x14ac:dyDescent="0.4">
      <c r="A142" s="70">
        <v>139</v>
      </c>
      <c r="B142" s="70" t="s">
        <v>814</v>
      </c>
      <c r="C142" s="70"/>
      <c r="D142" s="70"/>
      <c r="E142" s="70"/>
      <c r="F142" s="70" t="s">
        <v>874</v>
      </c>
      <c r="G142" s="70"/>
      <c r="H142" s="94">
        <v>1</v>
      </c>
      <c r="I142" s="94">
        <v>7</v>
      </c>
      <c r="J142" s="70" t="s">
        <v>814</v>
      </c>
      <c r="K142" s="70"/>
      <c r="L142" s="70"/>
      <c r="M142" s="70">
        <v>15</v>
      </c>
      <c r="N142" s="70">
        <f>VLOOKUP(M142,'償却率（定額法）'!$B$6:$C$104,2)</f>
        <v>6.7000000000000004E-2</v>
      </c>
      <c r="O142" s="83">
        <v>43252</v>
      </c>
      <c r="P142" s="89">
        <v>0</v>
      </c>
      <c r="Q142" s="83"/>
      <c r="R142" s="71">
        <f t="shared" si="24"/>
        <v>43252</v>
      </c>
      <c r="S142" s="70">
        <f t="shared" si="25"/>
        <v>2018</v>
      </c>
      <c r="T142" s="70">
        <f t="shared" si="26"/>
        <v>6</v>
      </c>
      <c r="U142" s="70">
        <f t="shared" si="27"/>
        <v>1</v>
      </c>
      <c r="V142" s="70">
        <f t="shared" si="28"/>
        <v>2018</v>
      </c>
      <c r="W142" s="85">
        <v>1155600</v>
      </c>
      <c r="X142" s="86">
        <v>1</v>
      </c>
      <c r="Y142" s="70"/>
      <c r="Z142" s="85">
        <f t="shared" si="29"/>
        <v>77425</v>
      </c>
      <c r="AA142" s="85">
        <f t="shared" si="30"/>
        <v>1078175</v>
      </c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87">
        <f t="shared" si="31"/>
        <v>77425</v>
      </c>
      <c r="AQ142" s="74">
        <f t="shared" si="32"/>
        <v>154850</v>
      </c>
      <c r="AR142" s="74">
        <f t="shared" si="33"/>
        <v>1000750</v>
      </c>
      <c r="AS142" s="70" t="s">
        <v>106</v>
      </c>
      <c r="AT142" s="70"/>
      <c r="AU142" s="70"/>
      <c r="AV142" s="70"/>
      <c r="AW142" s="70"/>
      <c r="AX142" s="70"/>
      <c r="AY142" s="70" t="s">
        <v>1607</v>
      </c>
      <c r="AZ142" s="70"/>
      <c r="BA142" s="70"/>
      <c r="BB142" s="70"/>
      <c r="BC142" s="70"/>
      <c r="BD142" s="70"/>
      <c r="BE142" s="89">
        <v>0</v>
      </c>
      <c r="BF142" s="70" t="s">
        <v>80</v>
      </c>
      <c r="BG142" s="70"/>
      <c r="BH142" s="70"/>
      <c r="BI142" s="70">
        <f t="shared" si="34"/>
        <v>2</v>
      </c>
      <c r="BJ142" s="70" t="s">
        <v>873</v>
      </c>
      <c r="BK142" s="74">
        <f t="shared" si="35"/>
        <v>154850</v>
      </c>
      <c r="BL142" s="70"/>
      <c r="BM142" s="70" t="s">
        <v>1744</v>
      </c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</row>
    <row r="143" spans="1:77" x14ac:dyDescent="0.4">
      <c r="A143" s="70">
        <v>140</v>
      </c>
      <c r="B143" s="70" t="s">
        <v>834</v>
      </c>
      <c r="C143" s="70"/>
      <c r="D143" s="70"/>
      <c r="E143" s="70"/>
      <c r="F143" s="70" t="s">
        <v>874</v>
      </c>
      <c r="G143" s="70"/>
      <c r="H143" s="94">
        <v>1</v>
      </c>
      <c r="I143" s="94">
        <v>7</v>
      </c>
      <c r="J143" s="70" t="s">
        <v>834</v>
      </c>
      <c r="K143" s="70"/>
      <c r="L143" s="70"/>
      <c r="M143" s="70">
        <v>12</v>
      </c>
      <c r="N143" s="70">
        <f>VLOOKUP(M143,'償却率（定額法）'!$B$6:$C$104,2)</f>
        <v>8.4000000000000005E-2</v>
      </c>
      <c r="O143" s="83">
        <v>43498</v>
      </c>
      <c r="P143" s="89">
        <v>0</v>
      </c>
      <c r="Q143" s="83"/>
      <c r="R143" s="71">
        <f t="shared" si="24"/>
        <v>43498</v>
      </c>
      <c r="S143" s="70">
        <f t="shared" si="25"/>
        <v>2019</v>
      </c>
      <c r="T143" s="70">
        <f t="shared" si="26"/>
        <v>2</v>
      </c>
      <c r="U143" s="70">
        <f t="shared" si="27"/>
        <v>2</v>
      </c>
      <c r="V143" s="70">
        <f t="shared" si="28"/>
        <v>2018</v>
      </c>
      <c r="W143" s="85">
        <v>993600</v>
      </c>
      <c r="X143" s="86">
        <v>1</v>
      </c>
      <c r="Y143" s="70"/>
      <c r="Z143" s="85">
        <f t="shared" si="29"/>
        <v>83462</v>
      </c>
      <c r="AA143" s="85">
        <f t="shared" si="30"/>
        <v>910138</v>
      </c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87">
        <f t="shared" si="31"/>
        <v>83462</v>
      </c>
      <c r="AQ143" s="74">
        <f t="shared" si="32"/>
        <v>166924</v>
      </c>
      <c r="AR143" s="74">
        <f t="shared" si="33"/>
        <v>826676</v>
      </c>
      <c r="AS143" s="70" t="s">
        <v>106</v>
      </c>
      <c r="AT143" s="70"/>
      <c r="AU143" s="70"/>
      <c r="AV143" s="70"/>
      <c r="AW143" s="70"/>
      <c r="AX143" s="70"/>
      <c r="AY143" s="70" t="s">
        <v>1607</v>
      </c>
      <c r="AZ143" s="70"/>
      <c r="BA143" s="70"/>
      <c r="BB143" s="70"/>
      <c r="BC143" s="70"/>
      <c r="BD143" s="70"/>
      <c r="BE143" s="89">
        <v>0</v>
      </c>
      <c r="BF143" s="70" t="s">
        <v>80</v>
      </c>
      <c r="BG143" s="70"/>
      <c r="BH143" s="70"/>
      <c r="BI143" s="70">
        <f t="shared" si="34"/>
        <v>2</v>
      </c>
      <c r="BJ143" s="70" t="s">
        <v>873</v>
      </c>
      <c r="BK143" s="74">
        <f t="shared" si="35"/>
        <v>166924</v>
      </c>
      <c r="BL143" s="70"/>
      <c r="BM143" s="70" t="s">
        <v>1745</v>
      </c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</row>
    <row r="144" spans="1:77" x14ac:dyDescent="0.4">
      <c r="A144" s="70">
        <v>141</v>
      </c>
      <c r="B144" s="70" t="s">
        <v>835</v>
      </c>
      <c r="C144" s="70"/>
      <c r="D144" s="70"/>
      <c r="E144" s="70"/>
      <c r="F144" s="70" t="s">
        <v>140</v>
      </c>
      <c r="G144" s="70"/>
      <c r="H144" s="94">
        <v>1</v>
      </c>
      <c r="I144" s="94">
        <v>7</v>
      </c>
      <c r="J144" s="70" t="s">
        <v>835</v>
      </c>
      <c r="K144" s="70"/>
      <c r="L144" s="70"/>
      <c r="M144" s="70">
        <v>18</v>
      </c>
      <c r="N144" s="70">
        <f>VLOOKUP(M144,'償却率（定額法）'!$B$6:$C$104,2)</f>
        <v>5.6000000000000001E-2</v>
      </c>
      <c r="O144" s="83">
        <v>43207</v>
      </c>
      <c r="P144" s="89">
        <v>0</v>
      </c>
      <c r="Q144" s="83"/>
      <c r="R144" s="71">
        <f t="shared" si="24"/>
        <v>43207</v>
      </c>
      <c r="S144" s="70">
        <f t="shared" si="25"/>
        <v>2018</v>
      </c>
      <c r="T144" s="70">
        <f t="shared" si="26"/>
        <v>4</v>
      </c>
      <c r="U144" s="70">
        <f t="shared" si="27"/>
        <v>17</v>
      </c>
      <c r="V144" s="70">
        <f t="shared" si="28"/>
        <v>2018</v>
      </c>
      <c r="W144" s="85">
        <v>3489480</v>
      </c>
      <c r="X144" s="86">
        <v>1</v>
      </c>
      <c r="Y144" s="70"/>
      <c r="Z144" s="85">
        <v>195410</v>
      </c>
      <c r="AA144" s="85">
        <f t="shared" si="30"/>
        <v>3294070</v>
      </c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87">
        <f t="shared" si="31"/>
        <v>195411</v>
      </c>
      <c r="AQ144" s="74">
        <f t="shared" si="32"/>
        <v>390821</v>
      </c>
      <c r="AR144" s="74">
        <f t="shared" si="33"/>
        <v>3098659</v>
      </c>
      <c r="AS144" s="70" t="s">
        <v>106</v>
      </c>
      <c r="AT144" s="70"/>
      <c r="AU144" s="70"/>
      <c r="AV144" s="70"/>
      <c r="AW144" s="70"/>
      <c r="AX144" s="70"/>
      <c r="AY144" s="70" t="s">
        <v>1607</v>
      </c>
      <c r="AZ144" s="70"/>
      <c r="BA144" s="70"/>
      <c r="BB144" s="70"/>
      <c r="BC144" s="70"/>
      <c r="BD144" s="70"/>
      <c r="BE144" s="89">
        <v>0</v>
      </c>
      <c r="BF144" s="70" t="s">
        <v>80</v>
      </c>
      <c r="BG144" s="70"/>
      <c r="BH144" s="70"/>
      <c r="BI144" s="70">
        <f t="shared" si="34"/>
        <v>2</v>
      </c>
      <c r="BJ144" s="70" t="s">
        <v>873</v>
      </c>
      <c r="BK144" s="74">
        <f t="shared" si="35"/>
        <v>390821</v>
      </c>
      <c r="BL144" s="70"/>
      <c r="BM144" s="70" t="s">
        <v>1746</v>
      </c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</row>
    <row r="145" spans="1:77" x14ac:dyDescent="0.4">
      <c r="A145" s="70">
        <v>142</v>
      </c>
      <c r="B145" s="70" t="s">
        <v>836</v>
      </c>
      <c r="C145" s="70"/>
      <c r="D145" s="70"/>
      <c r="E145" s="70"/>
      <c r="F145" s="70" t="s">
        <v>877</v>
      </c>
      <c r="G145" s="70"/>
      <c r="H145" s="94">
        <v>1</v>
      </c>
      <c r="I145" s="94">
        <v>7</v>
      </c>
      <c r="J145" s="70" t="s">
        <v>836</v>
      </c>
      <c r="K145" s="70"/>
      <c r="L145" s="70"/>
      <c r="M145" s="70">
        <v>8</v>
      </c>
      <c r="N145" s="70">
        <f>VLOOKUP(M145,'償却率（定額法）'!$B$6:$C$104,2)</f>
        <v>0.125</v>
      </c>
      <c r="O145" s="83">
        <v>43524</v>
      </c>
      <c r="P145" s="89">
        <v>0</v>
      </c>
      <c r="Q145" s="83"/>
      <c r="R145" s="71">
        <f t="shared" si="24"/>
        <v>43524</v>
      </c>
      <c r="S145" s="70">
        <f t="shared" si="25"/>
        <v>2019</v>
      </c>
      <c r="T145" s="70">
        <f t="shared" si="26"/>
        <v>2</v>
      </c>
      <c r="U145" s="70">
        <f t="shared" si="27"/>
        <v>28</v>
      </c>
      <c r="V145" s="70">
        <f t="shared" si="28"/>
        <v>2018</v>
      </c>
      <c r="W145" s="85">
        <v>1998000</v>
      </c>
      <c r="X145" s="86">
        <v>1</v>
      </c>
      <c r="Y145" s="70"/>
      <c r="Z145" s="85">
        <f t="shared" si="29"/>
        <v>249750</v>
      </c>
      <c r="AA145" s="85">
        <f t="shared" si="30"/>
        <v>1748250</v>
      </c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87">
        <f t="shared" si="31"/>
        <v>249750</v>
      </c>
      <c r="AQ145" s="74">
        <f t="shared" si="32"/>
        <v>499500</v>
      </c>
      <c r="AR145" s="74">
        <f t="shared" si="33"/>
        <v>1498500</v>
      </c>
      <c r="AS145" s="70" t="s">
        <v>106</v>
      </c>
      <c r="AT145" s="70"/>
      <c r="AU145" s="70"/>
      <c r="AV145" s="70"/>
      <c r="AW145" s="70"/>
      <c r="AX145" s="70"/>
      <c r="AY145" s="70" t="s">
        <v>1607</v>
      </c>
      <c r="AZ145" s="70"/>
      <c r="BA145" s="70"/>
      <c r="BB145" s="70"/>
      <c r="BC145" s="70"/>
      <c r="BD145" s="70"/>
      <c r="BE145" s="89">
        <v>0</v>
      </c>
      <c r="BF145" s="70" t="s">
        <v>80</v>
      </c>
      <c r="BG145" s="70"/>
      <c r="BH145" s="70"/>
      <c r="BI145" s="70">
        <f t="shared" si="34"/>
        <v>2</v>
      </c>
      <c r="BJ145" s="70" t="s">
        <v>873</v>
      </c>
      <c r="BK145" s="74">
        <f t="shared" si="35"/>
        <v>499500</v>
      </c>
      <c r="BL145" s="70"/>
      <c r="BM145" s="70" t="s">
        <v>1747</v>
      </c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</row>
    <row r="146" spans="1:77" x14ac:dyDescent="0.4">
      <c r="A146" s="70">
        <v>143</v>
      </c>
      <c r="B146" s="70" t="s">
        <v>837</v>
      </c>
      <c r="C146" s="70"/>
      <c r="D146" s="70"/>
      <c r="E146" s="70"/>
      <c r="F146" s="70" t="s">
        <v>1604</v>
      </c>
      <c r="G146" s="70"/>
      <c r="H146" s="94">
        <v>1</v>
      </c>
      <c r="I146" s="94">
        <v>2</v>
      </c>
      <c r="J146" s="70" t="s">
        <v>837</v>
      </c>
      <c r="K146" s="70"/>
      <c r="L146" s="70"/>
      <c r="M146" s="70">
        <v>18</v>
      </c>
      <c r="N146" s="70">
        <f>VLOOKUP(M146,'償却率（定額法）'!$B$6:$C$104,2)</f>
        <v>5.6000000000000001E-2</v>
      </c>
      <c r="O146" s="83">
        <v>43335</v>
      </c>
      <c r="P146" s="89">
        <v>0</v>
      </c>
      <c r="Q146" s="83"/>
      <c r="R146" s="71">
        <f t="shared" si="24"/>
        <v>43335</v>
      </c>
      <c r="S146" s="70">
        <f t="shared" si="25"/>
        <v>2018</v>
      </c>
      <c r="T146" s="70">
        <f t="shared" si="26"/>
        <v>8</v>
      </c>
      <c r="U146" s="70">
        <f t="shared" si="27"/>
        <v>23</v>
      </c>
      <c r="V146" s="70">
        <f t="shared" si="28"/>
        <v>2018</v>
      </c>
      <c r="W146" s="85">
        <v>19035000</v>
      </c>
      <c r="X146" s="86">
        <v>1</v>
      </c>
      <c r="Y146" s="70"/>
      <c r="Z146" s="85">
        <f t="shared" si="29"/>
        <v>1065960</v>
      </c>
      <c r="AA146" s="85">
        <f t="shared" si="30"/>
        <v>17969040</v>
      </c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87">
        <f t="shared" si="31"/>
        <v>1065960</v>
      </c>
      <c r="AQ146" s="74">
        <f t="shared" si="32"/>
        <v>2131920</v>
      </c>
      <c r="AR146" s="74">
        <f t="shared" si="33"/>
        <v>16903080</v>
      </c>
      <c r="AS146" s="70" t="s">
        <v>106</v>
      </c>
      <c r="AT146" s="70"/>
      <c r="AU146" s="70"/>
      <c r="AV146" s="70"/>
      <c r="AW146" s="70"/>
      <c r="AX146" s="70"/>
      <c r="AY146" s="70" t="s">
        <v>1607</v>
      </c>
      <c r="AZ146" s="70"/>
      <c r="BA146" s="70"/>
      <c r="BB146" s="70"/>
      <c r="BC146" s="70"/>
      <c r="BD146" s="70"/>
      <c r="BE146" s="89">
        <v>0</v>
      </c>
      <c r="BF146" s="70" t="s">
        <v>80</v>
      </c>
      <c r="BG146" s="70"/>
      <c r="BH146" s="70"/>
      <c r="BI146" s="70">
        <f t="shared" si="34"/>
        <v>2</v>
      </c>
      <c r="BJ146" s="70" t="s">
        <v>873</v>
      </c>
      <c r="BK146" s="74">
        <f t="shared" si="35"/>
        <v>2131920</v>
      </c>
      <c r="BL146" s="70"/>
      <c r="BM146" s="70" t="s">
        <v>1748</v>
      </c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</row>
    <row r="147" spans="1:77" x14ac:dyDescent="0.4">
      <c r="A147" s="70">
        <v>144</v>
      </c>
      <c r="B147" s="70" t="s">
        <v>838</v>
      </c>
      <c r="C147" s="70"/>
      <c r="D147" s="70"/>
      <c r="E147" s="70"/>
      <c r="F147" s="70" t="s">
        <v>1604</v>
      </c>
      <c r="G147" s="70"/>
      <c r="H147" s="94">
        <v>1</v>
      </c>
      <c r="I147" s="94">
        <v>2</v>
      </c>
      <c r="J147" s="70" t="s">
        <v>838</v>
      </c>
      <c r="K147" s="70"/>
      <c r="L147" s="70"/>
      <c r="M147" s="70">
        <v>18</v>
      </c>
      <c r="N147" s="70">
        <f>VLOOKUP(M147,'償却率（定額法）'!$B$6:$C$104,2)</f>
        <v>5.6000000000000001E-2</v>
      </c>
      <c r="O147" s="83">
        <v>43280</v>
      </c>
      <c r="P147" s="89">
        <v>0</v>
      </c>
      <c r="Q147" s="83"/>
      <c r="R147" s="71">
        <f t="shared" si="24"/>
        <v>43280</v>
      </c>
      <c r="S147" s="70">
        <f t="shared" si="25"/>
        <v>2018</v>
      </c>
      <c r="T147" s="70">
        <f t="shared" si="26"/>
        <v>6</v>
      </c>
      <c r="U147" s="70">
        <f t="shared" si="27"/>
        <v>29</v>
      </c>
      <c r="V147" s="70">
        <f t="shared" si="28"/>
        <v>2018</v>
      </c>
      <c r="W147" s="85">
        <v>1296432</v>
      </c>
      <c r="X147" s="86">
        <v>1</v>
      </c>
      <c r="Y147" s="70"/>
      <c r="Z147" s="85">
        <f t="shared" si="29"/>
        <v>72600</v>
      </c>
      <c r="AA147" s="85">
        <f t="shared" si="30"/>
        <v>1223832</v>
      </c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87">
        <f t="shared" si="31"/>
        <v>72600</v>
      </c>
      <c r="AQ147" s="74">
        <f t="shared" si="32"/>
        <v>145200</v>
      </c>
      <c r="AR147" s="74">
        <f t="shared" si="33"/>
        <v>1151232</v>
      </c>
      <c r="AS147" s="70" t="s">
        <v>106</v>
      </c>
      <c r="AT147" s="70"/>
      <c r="AU147" s="70"/>
      <c r="AV147" s="70"/>
      <c r="AW147" s="70"/>
      <c r="AX147" s="70"/>
      <c r="AY147" s="70" t="s">
        <v>1607</v>
      </c>
      <c r="AZ147" s="70"/>
      <c r="BA147" s="70"/>
      <c r="BB147" s="70"/>
      <c r="BC147" s="70"/>
      <c r="BD147" s="70"/>
      <c r="BE147" s="89">
        <v>0</v>
      </c>
      <c r="BF147" s="70" t="s">
        <v>80</v>
      </c>
      <c r="BG147" s="70"/>
      <c r="BH147" s="70"/>
      <c r="BI147" s="70">
        <f t="shared" si="34"/>
        <v>2</v>
      </c>
      <c r="BJ147" s="70" t="s">
        <v>873</v>
      </c>
      <c r="BK147" s="74">
        <f t="shared" si="35"/>
        <v>145200</v>
      </c>
      <c r="BL147" s="70"/>
      <c r="BM147" s="70" t="s">
        <v>1749</v>
      </c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</row>
    <row r="148" spans="1:77" x14ac:dyDescent="0.4">
      <c r="A148" s="70">
        <v>145</v>
      </c>
      <c r="B148" s="70" t="s">
        <v>839</v>
      </c>
      <c r="C148" s="70"/>
      <c r="D148" s="70"/>
      <c r="E148" s="70"/>
      <c r="F148" s="70" t="s">
        <v>152</v>
      </c>
      <c r="G148" s="70"/>
      <c r="H148" s="94">
        <v>1</v>
      </c>
      <c r="I148" s="94">
        <v>3</v>
      </c>
      <c r="J148" s="70" t="s">
        <v>839</v>
      </c>
      <c r="K148" s="70"/>
      <c r="L148" s="70"/>
      <c r="M148" s="70">
        <v>15</v>
      </c>
      <c r="N148" s="70">
        <f>VLOOKUP(M148,'償却率（定額法）'!$B$6:$C$104,2)</f>
        <v>6.7000000000000004E-2</v>
      </c>
      <c r="O148" s="83">
        <v>43551</v>
      </c>
      <c r="P148" s="89">
        <v>0</v>
      </c>
      <c r="Q148" s="83"/>
      <c r="R148" s="71">
        <f t="shared" si="24"/>
        <v>43551</v>
      </c>
      <c r="S148" s="70">
        <f t="shared" si="25"/>
        <v>2019</v>
      </c>
      <c r="T148" s="70">
        <f t="shared" si="26"/>
        <v>3</v>
      </c>
      <c r="U148" s="70">
        <f t="shared" si="27"/>
        <v>27</v>
      </c>
      <c r="V148" s="70">
        <f t="shared" si="28"/>
        <v>2018</v>
      </c>
      <c r="W148" s="85">
        <v>777600</v>
      </c>
      <c r="X148" s="86">
        <v>1</v>
      </c>
      <c r="Y148" s="70"/>
      <c r="Z148" s="85">
        <f t="shared" si="29"/>
        <v>52099</v>
      </c>
      <c r="AA148" s="85">
        <f t="shared" si="30"/>
        <v>725501</v>
      </c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87">
        <f t="shared" si="31"/>
        <v>52099</v>
      </c>
      <c r="AQ148" s="74">
        <f t="shared" si="32"/>
        <v>104198</v>
      </c>
      <c r="AR148" s="74">
        <f t="shared" si="33"/>
        <v>673402</v>
      </c>
      <c r="AS148" s="70" t="s">
        <v>106</v>
      </c>
      <c r="AT148" s="70"/>
      <c r="AU148" s="70"/>
      <c r="AV148" s="70"/>
      <c r="AW148" s="70"/>
      <c r="AX148" s="70"/>
      <c r="AY148" s="70" t="s">
        <v>1607</v>
      </c>
      <c r="AZ148" s="70"/>
      <c r="BA148" s="70"/>
      <c r="BB148" s="70"/>
      <c r="BC148" s="70"/>
      <c r="BD148" s="70"/>
      <c r="BE148" s="89">
        <v>0</v>
      </c>
      <c r="BF148" s="70" t="s">
        <v>80</v>
      </c>
      <c r="BG148" s="70"/>
      <c r="BH148" s="70"/>
      <c r="BI148" s="70">
        <f t="shared" si="34"/>
        <v>2</v>
      </c>
      <c r="BJ148" s="70" t="s">
        <v>873</v>
      </c>
      <c r="BK148" s="74">
        <f t="shared" si="35"/>
        <v>104198</v>
      </c>
      <c r="BL148" s="70"/>
      <c r="BM148" s="70" t="s">
        <v>1750</v>
      </c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</row>
    <row r="149" spans="1:77" x14ac:dyDescent="0.4">
      <c r="A149" s="70">
        <v>146</v>
      </c>
      <c r="B149" s="70" t="s">
        <v>842</v>
      </c>
      <c r="C149" s="70"/>
      <c r="D149" s="70"/>
      <c r="E149" s="70"/>
      <c r="F149" s="70" t="s">
        <v>874</v>
      </c>
      <c r="G149" s="70"/>
      <c r="H149" s="94">
        <v>1</v>
      </c>
      <c r="I149" s="94">
        <v>7</v>
      </c>
      <c r="J149" s="70" t="s">
        <v>842</v>
      </c>
      <c r="K149" s="70"/>
      <c r="L149" s="70"/>
      <c r="M149" s="70">
        <v>15</v>
      </c>
      <c r="N149" s="70">
        <f>VLOOKUP(M149,'償却率（定額法）'!$B$6:$C$104,2)</f>
        <v>6.7000000000000004E-2</v>
      </c>
      <c r="O149" s="83">
        <v>43803</v>
      </c>
      <c r="P149" s="89">
        <v>0</v>
      </c>
      <c r="Q149" s="83"/>
      <c r="R149" s="71">
        <f t="shared" si="24"/>
        <v>43803</v>
      </c>
      <c r="S149" s="70">
        <f t="shared" si="25"/>
        <v>2019</v>
      </c>
      <c r="T149" s="70">
        <f t="shared" si="26"/>
        <v>12</v>
      </c>
      <c r="U149" s="70">
        <f t="shared" si="27"/>
        <v>4</v>
      </c>
      <c r="V149" s="70">
        <f t="shared" si="28"/>
        <v>2019</v>
      </c>
      <c r="W149" s="85">
        <v>600050</v>
      </c>
      <c r="X149" s="86">
        <v>1</v>
      </c>
      <c r="Y149" s="70"/>
      <c r="Z149" s="85">
        <f t="shared" si="29"/>
        <v>0</v>
      </c>
      <c r="AA149" s="85">
        <f t="shared" si="30"/>
        <v>600050</v>
      </c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87">
        <f t="shared" si="31"/>
        <v>40203</v>
      </c>
      <c r="AQ149" s="74">
        <f t="shared" si="32"/>
        <v>40203</v>
      </c>
      <c r="AR149" s="74">
        <f t="shared" si="33"/>
        <v>559847</v>
      </c>
      <c r="AS149" s="70" t="s">
        <v>106</v>
      </c>
      <c r="AT149" s="70"/>
      <c r="AU149" s="70"/>
      <c r="AV149" s="70"/>
      <c r="AW149" s="70"/>
      <c r="AX149" s="70"/>
      <c r="AY149" s="70" t="s">
        <v>1607</v>
      </c>
      <c r="AZ149" s="70"/>
      <c r="BA149" s="70"/>
      <c r="BB149" s="70"/>
      <c r="BC149" s="70"/>
      <c r="BD149" s="70"/>
      <c r="BE149" s="89">
        <v>0</v>
      </c>
      <c r="BF149" s="70" t="s">
        <v>80</v>
      </c>
      <c r="BG149" s="70"/>
      <c r="BH149" s="70"/>
      <c r="BI149" s="70">
        <f t="shared" si="34"/>
        <v>1</v>
      </c>
      <c r="BJ149" s="70" t="s">
        <v>873</v>
      </c>
      <c r="BK149" s="74">
        <f t="shared" si="35"/>
        <v>40203</v>
      </c>
      <c r="BL149" s="70"/>
      <c r="BM149" s="70" t="s">
        <v>1751</v>
      </c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</row>
    <row r="150" spans="1:77" x14ac:dyDescent="0.4">
      <c r="A150" s="70">
        <v>147</v>
      </c>
      <c r="B150" s="70" t="s">
        <v>840</v>
      </c>
      <c r="C150" s="70"/>
      <c r="D150" s="70"/>
      <c r="E150" s="70"/>
      <c r="F150" s="70" t="s">
        <v>874</v>
      </c>
      <c r="G150" s="70"/>
      <c r="H150" s="94">
        <v>1</v>
      </c>
      <c r="I150" s="94">
        <v>7</v>
      </c>
      <c r="J150" s="70" t="s">
        <v>840</v>
      </c>
      <c r="K150" s="70"/>
      <c r="L150" s="70"/>
      <c r="M150" s="70">
        <v>50</v>
      </c>
      <c r="N150" s="70">
        <f>VLOOKUP(M150,'償却率（定額法）'!$B$6:$C$104,2)</f>
        <v>0.02</v>
      </c>
      <c r="O150" s="83">
        <v>43725</v>
      </c>
      <c r="P150" s="89">
        <v>0</v>
      </c>
      <c r="Q150" s="83"/>
      <c r="R150" s="71">
        <f t="shared" si="24"/>
        <v>43725</v>
      </c>
      <c r="S150" s="70">
        <f t="shared" si="25"/>
        <v>2019</v>
      </c>
      <c r="T150" s="70">
        <f t="shared" si="26"/>
        <v>9</v>
      </c>
      <c r="U150" s="70">
        <f t="shared" si="27"/>
        <v>17</v>
      </c>
      <c r="V150" s="70">
        <f t="shared" si="28"/>
        <v>2019</v>
      </c>
      <c r="W150" s="85">
        <v>60912000</v>
      </c>
      <c r="X150" s="86">
        <v>1</v>
      </c>
      <c r="Y150" s="70"/>
      <c r="Z150" s="85">
        <f t="shared" si="29"/>
        <v>0</v>
      </c>
      <c r="AA150" s="85">
        <f t="shared" si="30"/>
        <v>60912000</v>
      </c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87">
        <f t="shared" si="31"/>
        <v>1218240</v>
      </c>
      <c r="AQ150" s="74">
        <f t="shared" si="32"/>
        <v>1218240</v>
      </c>
      <c r="AR150" s="74">
        <f t="shared" si="33"/>
        <v>59693760</v>
      </c>
      <c r="AS150" s="70" t="s">
        <v>106</v>
      </c>
      <c r="AT150" s="70"/>
      <c r="AU150" s="70"/>
      <c r="AV150" s="70"/>
      <c r="AW150" s="70"/>
      <c r="AX150" s="70"/>
      <c r="AY150" s="70" t="s">
        <v>1607</v>
      </c>
      <c r="AZ150" s="70"/>
      <c r="BA150" s="70"/>
      <c r="BB150" s="70"/>
      <c r="BC150" s="70"/>
      <c r="BD150" s="70"/>
      <c r="BE150" s="89">
        <v>0</v>
      </c>
      <c r="BF150" s="70" t="s">
        <v>80</v>
      </c>
      <c r="BG150" s="70"/>
      <c r="BH150" s="70"/>
      <c r="BI150" s="70">
        <f t="shared" si="34"/>
        <v>1</v>
      </c>
      <c r="BJ150" s="70" t="s">
        <v>873</v>
      </c>
      <c r="BK150" s="74">
        <f t="shared" si="35"/>
        <v>1218240</v>
      </c>
      <c r="BL150" s="70"/>
      <c r="BM150" s="70" t="s">
        <v>1752</v>
      </c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</row>
    <row r="151" spans="1:77" x14ac:dyDescent="0.4">
      <c r="A151" s="70">
        <v>148</v>
      </c>
      <c r="B151" s="70" t="s">
        <v>843</v>
      </c>
      <c r="C151" s="70"/>
      <c r="D151" s="70"/>
      <c r="E151" s="70"/>
      <c r="F151" s="70" t="s">
        <v>140</v>
      </c>
      <c r="G151" s="70"/>
      <c r="H151" s="94">
        <v>1</v>
      </c>
      <c r="I151" s="94">
        <v>7</v>
      </c>
      <c r="J151" s="70" t="s">
        <v>843</v>
      </c>
      <c r="K151" s="70"/>
      <c r="L151" s="70"/>
      <c r="M151" s="70">
        <v>18</v>
      </c>
      <c r="N151" s="70">
        <f>VLOOKUP(M151,'償却率（定額法）'!$B$6:$C$104,2)</f>
        <v>5.6000000000000001E-2</v>
      </c>
      <c r="O151" s="83">
        <v>43698</v>
      </c>
      <c r="P151" s="89">
        <v>0</v>
      </c>
      <c r="Q151" s="83"/>
      <c r="R151" s="71">
        <f t="shared" si="24"/>
        <v>43698</v>
      </c>
      <c r="S151" s="70">
        <f t="shared" si="25"/>
        <v>2019</v>
      </c>
      <c r="T151" s="70">
        <f t="shared" si="26"/>
        <v>8</v>
      </c>
      <c r="U151" s="70">
        <f t="shared" si="27"/>
        <v>21</v>
      </c>
      <c r="V151" s="70">
        <f t="shared" si="28"/>
        <v>2019</v>
      </c>
      <c r="W151" s="85">
        <v>972000</v>
      </c>
      <c r="X151" s="86">
        <v>1</v>
      </c>
      <c r="Y151" s="70"/>
      <c r="Z151" s="85">
        <f t="shared" si="29"/>
        <v>0</v>
      </c>
      <c r="AA151" s="85">
        <f t="shared" si="30"/>
        <v>972000</v>
      </c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87">
        <f t="shared" si="31"/>
        <v>54432</v>
      </c>
      <c r="AQ151" s="74">
        <f t="shared" si="32"/>
        <v>54432</v>
      </c>
      <c r="AR151" s="74">
        <f t="shared" si="33"/>
        <v>917568</v>
      </c>
      <c r="AS151" s="70" t="s">
        <v>106</v>
      </c>
      <c r="AT151" s="70"/>
      <c r="AU151" s="70"/>
      <c r="AV151" s="70"/>
      <c r="AW151" s="70"/>
      <c r="AX151" s="70"/>
      <c r="AY151" s="70" t="s">
        <v>1607</v>
      </c>
      <c r="AZ151" s="70"/>
      <c r="BA151" s="70"/>
      <c r="BB151" s="70"/>
      <c r="BC151" s="70"/>
      <c r="BD151" s="70"/>
      <c r="BE151" s="89">
        <v>0</v>
      </c>
      <c r="BF151" s="70" t="s">
        <v>80</v>
      </c>
      <c r="BG151" s="70"/>
      <c r="BH151" s="70"/>
      <c r="BI151" s="70">
        <f t="shared" si="34"/>
        <v>1</v>
      </c>
      <c r="BJ151" s="70" t="s">
        <v>873</v>
      </c>
      <c r="BK151" s="74">
        <f t="shared" si="35"/>
        <v>54432</v>
      </c>
      <c r="BL151" s="70"/>
      <c r="BM151" s="70" t="s">
        <v>1753</v>
      </c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</row>
    <row r="152" spans="1:77" x14ac:dyDescent="0.4">
      <c r="A152" s="70">
        <v>149</v>
      </c>
      <c r="B152" s="70" t="s">
        <v>844</v>
      </c>
      <c r="C152" s="70"/>
      <c r="D152" s="70"/>
      <c r="E152" s="70"/>
      <c r="F152" s="70" t="s">
        <v>140</v>
      </c>
      <c r="G152" s="70"/>
      <c r="H152" s="94">
        <v>1</v>
      </c>
      <c r="I152" s="94">
        <v>7</v>
      </c>
      <c r="J152" s="70" t="s">
        <v>844</v>
      </c>
      <c r="K152" s="70"/>
      <c r="L152" s="70"/>
      <c r="M152" s="70">
        <v>15</v>
      </c>
      <c r="N152" s="70">
        <f>VLOOKUP(M152,'償却率（定額法）'!$B$6:$C$104,2)</f>
        <v>6.7000000000000004E-2</v>
      </c>
      <c r="O152" s="83">
        <v>43728</v>
      </c>
      <c r="P152" s="89">
        <v>0</v>
      </c>
      <c r="Q152" s="83"/>
      <c r="R152" s="71">
        <f t="shared" si="24"/>
        <v>43728</v>
      </c>
      <c r="S152" s="70">
        <f t="shared" si="25"/>
        <v>2019</v>
      </c>
      <c r="T152" s="70">
        <f t="shared" si="26"/>
        <v>9</v>
      </c>
      <c r="U152" s="70">
        <f t="shared" si="27"/>
        <v>20</v>
      </c>
      <c r="V152" s="70">
        <f t="shared" si="28"/>
        <v>2019</v>
      </c>
      <c r="W152" s="85">
        <v>972000</v>
      </c>
      <c r="X152" s="86">
        <v>1</v>
      </c>
      <c r="Y152" s="70"/>
      <c r="Z152" s="85">
        <f t="shared" si="29"/>
        <v>0</v>
      </c>
      <c r="AA152" s="85">
        <f t="shared" si="30"/>
        <v>972000</v>
      </c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87">
        <f t="shared" si="31"/>
        <v>65124</v>
      </c>
      <c r="AQ152" s="74">
        <f t="shared" si="32"/>
        <v>65124</v>
      </c>
      <c r="AR152" s="74">
        <f t="shared" si="33"/>
        <v>906876</v>
      </c>
      <c r="AS152" s="70" t="s">
        <v>106</v>
      </c>
      <c r="AT152" s="70"/>
      <c r="AU152" s="70"/>
      <c r="AV152" s="70"/>
      <c r="AW152" s="70"/>
      <c r="AX152" s="70"/>
      <c r="AY152" s="70" t="s">
        <v>1607</v>
      </c>
      <c r="AZ152" s="70"/>
      <c r="BA152" s="70"/>
      <c r="BB152" s="70"/>
      <c r="BC152" s="70"/>
      <c r="BD152" s="70"/>
      <c r="BE152" s="89">
        <v>0</v>
      </c>
      <c r="BF152" s="70" t="s">
        <v>80</v>
      </c>
      <c r="BG152" s="70"/>
      <c r="BH152" s="70"/>
      <c r="BI152" s="70">
        <f t="shared" si="34"/>
        <v>1</v>
      </c>
      <c r="BJ152" s="70" t="s">
        <v>873</v>
      </c>
      <c r="BK152" s="74">
        <f t="shared" si="35"/>
        <v>65124</v>
      </c>
      <c r="BL152" s="70"/>
      <c r="BM152" s="70" t="s">
        <v>1754</v>
      </c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</row>
    <row r="153" spans="1:77" x14ac:dyDescent="0.4">
      <c r="A153" s="70">
        <v>150</v>
      </c>
      <c r="B153" s="70" t="s">
        <v>845</v>
      </c>
      <c r="C153" s="70"/>
      <c r="D153" s="70"/>
      <c r="E153" s="70"/>
      <c r="F153" s="70" t="s">
        <v>877</v>
      </c>
      <c r="G153" s="70"/>
      <c r="H153" s="94">
        <v>1</v>
      </c>
      <c r="I153" s="94">
        <v>7</v>
      </c>
      <c r="J153" s="70" t="s">
        <v>845</v>
      </c>
      <c r="K153" s="70"/>
      <c r="L153" s="70"/>
      <c r="M153" s="70">
        <v>15</v>
      </c>
      <c r="N153" s="70">
        <f>VLOOKUP(M153,'償却率（定額法）'!$B$6:$C$104,2)</f>
        <v>6.7000000000000004E-2</v>
      </c>
      <c r="O153" s="83">
        <v>43915</v>
      </c>
      <c r="P153" s="89">
        <v>0</v>
      </c>
      <c r="Q153" s="83"/>
      <c r="R153" s="71">
        <f t="shared" si="24"/>
        <v>43915</v>
      </c>
      <c r="S153" s="70">
        <f t="shared" si="25"/>
        <v>2020</v>
      </c>
      <c r="T153" s="70">
        <f t="shared" si="26"/>
        <v>3</v>
      </c>
      <c r="U153" s="70">
        <f t="shared" si="27"/>
        <v>25</v>
      </c>
      <c r="V153" s="70">
        <f t="shared" si="28"/>
        <v>2019</v>
      </c>
      <c r="W153" s="85">
        <v>1291400</v>
      </c>
      <c r="X153" s="86">
        <v>1</v>
      </c>
      <c r="Y153" s="70"/>
      <c r="Z153" s="85">
        <f t="shared" si="29"/>
        <v>0</v>
      </c>
      <c r="AA153" s="85">
        <f t="shared" si="30"/>
        <v>1291400</v>
      </c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87">
        <f t="shared" si="31"/>
        <v>86524</v>
      </c>
      <c r="AQ153" s="74">
        <f t="shared" si="32"/>
        <v>86524</v>
      </c>
      <c r="AR153" s="74">
        <f t="shared" si="33"/>
        <v>1204876</v>
      </c>
      <c r="AS153" s="70" t="s">
        <v>106</v>
      </c>
      <c r="AT153" s="70"/>
      <c r="AU153" s="70"/>
      <c r="AV153" s="70"/>
      <c r="AW153" s="70"/>
      <c r="AX153" s="70"/>
      <c r="AY153" s="70" t="s">
        <v>1607</v>
      </c>
      <c r="AZ153" s="70"/>
      <c r="BA153" s="70"/>
      <c r="BB153" s="70"/>
      <c r="BC153" s="70"/>
      <c r="BD153" s="70"/>
      <c r="BE153" s="89">
        <v>0</v>
      </c>
      <c r="BF153" s="70" t="s">
        <v>80</v>
      </c>
      <c r="BG153" s="70"/>
      <c r="BH153" s="70"/>
      <c r="BI153" s="70">
        <f t="shared" si="34"/>
        <v>1</v>
      </c>
      <c r="BJ153" s="70" t="s">
        <v>873</v>
      </c>
      <c r="BK153" s="74">
        <f t="shared" si="35"/>
        <v>86524</v>
      </c>
      <c r="BL153" s="70"/>
      <c r="BM153" s="70" t="s">
        <v>1755</v>
      </c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</row>
    <row r="154" spans="1:77" x14ac:dyDescent="0.4">
      <c r="A154" s="70">
        <v>151</v>
      </c>
      <c r="B154" s="70" t="s">
        <v>841</v>
      </c>
      <c r="C154" s="70"/>
      <c r="D154" s="70"/>
      <c r="E154" s="70"/>
      <c r="F154" s="70" t="s">
        <v>877</v>
      </c>
      <c r="G154" s="70"/>
      <c r="H154" s="94">
        <v>1</v>
      </c>
      <c r="I154" s="94">
        <v>7</v>
      </c>
      <c r="J154" s="70" t="s">
        <v>841</v>
      </c>
      <c r="K154" s="70"/>
      <c r="L154" s="70"/>
      <c r="M154" s="70">
        <v>47</v>
      </c>
      <c r="N154" s="70">
        <f>VLOOKUP(M154,'償却率（定額法）'!$B$6:$C$104,2)</f>
        <v>2.1999999999999999E-2</v>
      </c>
      <c r="O154" s="83">
        <v>43909</v>
      </c>
      <c r="P154" s="89">
        <v>0</v>
      </c>
      <c r="Q154" s="83"/>
      <c r="R154" s="71">
        <f t="shared" si="24"/>
        <v>43909</v>
      </c>
      <c r="S154" s="70">
        <f t="shared" si="25"/>
        <v>2020</v>
      </c>
      <c r="T154" s="70">
        <f t="shared" si="26"/>
        <v>3</v>
      </c>
      <c r="U154" s="70">
        <f t="shared" si="27"/>
        <v>19</v>
      </c>
      <c r="V154" s="70">
        <f t="shared" si="28"/>
        <v>2019</v>
      </c>
      <c r="W154" s="85">
        <v>40342000</v>
      </c>
      <c r="X154" s="86">
        <v>1</v>
      </c>
      <c r="Y154" s="70"/>
      <c r="Z154" s="85">
        <f t="shared" si="29"/>
        <v>0</v>
      </c>
      <c r="AA154" s="85">
        <f t="shared" si="30"/>
        <v>40342000</v>
      </c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87">
        <f t="shared" si="31"/>
        <v>887524</v>
      </c>
      <c r="AQ154" s="74">
        <f t="shared" si="32"/>
        <v>887524</v>
      </c>
      <c r="AR154" s="74">
        <f t="shared" si="33"/>
        <v>39454476</v>
      </c>
      <c r="AS154" s="70" t="s">
        <v>106</v>
      </c>
      <c r="AT154" s="70"/>
      <c r="AU154" s="70"/>
      <c r="AV154" s="70"/>
      <c r="AW154" s="70"/>
      <c r="AX154" s="70"/>
      <c r="AY154" s="70" t="s">
        <v>1607</v>
      </c>
      <c r="AZ154" s="70"/>
      <c r="BA154" s="70"/>
      <c r="BB154" s="70"/>
      <c r="BC154" s="70"/>
      <c r="BD154" s="70"/>
      <c r="BE154" s="89">
        <v>0</v>
      </c>
      <c r="BF154" s="70" t="s">
        <v>80</v>
      </c>
      <c r="BG154" s="70"/>
      <c r="BH154" s="70"/>
      <c r="BI154" s="70">
        <f t="shared" si="34"/>
        <v>1</v>
      </c>
      <c r="BJ154" s="70" t="s">
        <v>873</v>
      </c>
      <c r="BK154" s="74">
        <f t="shared" si="35"/>
        <v>887524</v>
      </c>
      <c r="BL154" s="70"/>
      <c r="BM154" s="70" t="s">
        <v>1756</v>
      </c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</row>
    <row r="155" spans="1:77" x14ac:dyDescent="0.4">
      <c r="A155" s="70">
        <v>152</v>
      </c>
      <c r="B155" s="70" t="s">
        <v>846</v>
      </c>
      <c r="C155" s="70"/>
      <c r="D155" s="70"/>
      <c r="E155" s="70"/>
      <c r="F155" s="70" t="s">
        <v>877</v>
      </c>
      <c r="G155" s="70"/>
      <c r="H155" s="94">
        <v>1</v>
      </c>
      <c r="I155" s="94">
        <v>7</v>
      </c>
      <c r="J155" s="70" t="s">
        <v>846</v>
      </c>
      <c r="K155" s="70"/>
      <c r="L155" s="70"/>
      <c r="M155" s="70">
        <v>47</v>
      </c>
      <c r="N155" s="70">
        <f>VLOOKUP(M155,'償却率（定額法）'!$B$6:$C$104,2)</f>
        <v>2.1999999999999999E-2</v>
      </c>
      <c r="O155" s="83">
        <v>43917</v>
      </c>
      <c r="P155" s="89">
        <v>0</v>
      </c>
      <c r="Q155" s="83"/>
      <c r="R155" s="71">
        <f t="shared" si="24"/>
        <v>43917</v>
      </c>
      <c r="S155" s="70">
        <f t="shared" si="25"/>
        <v>2020</v>
      </c>
      <c r="T155" s="70">
        <f t="shared" si="26"/>
        <v>3</v>
      </c>
      <c r="U155" s="70">
        <f t="shared" si="27"/>
        <v>27</v>
      </c>
      <c r="V155" s="70">
        <f t="shared" si="28"/>
        <v>2019</v>
      </c>
      <c r="W155" s="85">
        <v>2783000</v>
      </c>
      <c r="X155" s="86">
        <v>1</v>
      </c>
      <c r="Y155" s="70"/>
      <c r="Z155" s="85">
        <f t="shared" si="29"/>
        <v>0</v>
      </c>
      <c r="AA155" s="85">
        <f t="shared" si="30"/>
        <v>2783000</v>
      </c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87">
        <f t="shared" si="31"/>
        <v>61226</v>
      </c>
      <c r="AQ155" s="74">
        <f t="shared" si="32"/>
        <v>61226</v>
      </c>
      <c r="AR155" s="74">
        <f t="shared" si="33"/>
        <v>2721774</v>
      </c>
      <c r="AS155" s="70" t="s">
        <v>106</v>
      </c>
      <c r="AT155" s="70"/>
      <c r="AU155" s="70"/>
      <c r="AV155" s="70"/>
      <c r="AW155" s="70"/>
      <c r="AX155" s="70"/>
      <c r="AY155" s="70" t="s">
        <v>1607</v>
      </c>
      <c r="AZ155" s="70"/>
      <c r="BA155" s="70"/>
      <c r="BB155" s="70"/>
      <c r="BC155" s="70"/>
      <c r="BD155" s="70"/>
      <c r="BE155" s="89">
        <v>0</v>
      </c>
      <c r="BF155" s="70" t="s">
        <v>80</v>
      </c>
      <c r="BG155" s="70"/>
      <c r="BH155" s="70"/>
      <c r="BI155" s="70">
        <f t="shared" si="34"/>
        <v>1</v>
      </c>
      <c r="BJ155" s="70" t="s">
        <v>873</v>
      </c>
      <c r="BK155" s="74">
        <f t="shared" si="35"/>
        <v>61226</v>
      </c>
      <c r="BL155" s="70"/>
      <c r="BM155" s="70" t="s">
        <v>1757</v>
      </c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</row>
    <row r="156" spans="1:77" x14ac:dyDescent="0.4">
      <c r="A156" s="70">
        <v>153</v>
      </c>
      <c r="B156" s="70" t="s">
        <v>847</v>
      </c>
      <c r="C156" s="70"/>
      <c r="D156" s="70"/>
      <c r="E156" s="70"/>
      <c r="F156" s="70" t="s">
        <v>152</v>
      </c>
      <c r="G156" s="70"/>
      <c r="H156" s="94">
        <v>1</v>
      </c>
      <c r="I156" s="94">
        <v>3</v>
      </c>
      <c r="J156" s="70" t="s">
        <v>847</v>
      </c>
      <c r="K156" s="70"/>
      <c r="L156" s="70"/>
      <c r="M156" s="70">
        <v>15</v>
      </c>
      <c r="N156" s="70">
        <f>VLOOKUP(M156,'償却率（定額法）'!$B$6:$C$104,2)</f>
        <v>6.7000000000000004E-2</v>
      </c>
      <c r="O156" s="83">
        <v>43738</v>
      </c>
      <c r="P156" s="89">
        <v>0</v>
      </c>
      <c r="Q156" s="83"/>
      <c r="R156" s="71">
        <f t="shared" si="24"/>
        <v>43738</v>
      </c>
      <c r="S156" s="70">
        <f t="shared" si="25"/>
        <v>2019</v>
      </c>
      <c r="T156" s="70">
        <f t="shared" si="26"/>
        <v>9</v>
      </c>
      <c r="U156" s="70">
        <f t="shared" si="27"/>
        <v>30</v>
      </c>
      <c r="V156" s="70">
        <f t="shared" si="28"/>
        <v>2019</v>
      </c>
      <c r="W156" s="85">
        <v>1126796</v>
      </c>
      <c r="X156" s="86">
        <v>1</v>
      </c>
      <c r="Y156" s="70"/>
      <c r="Z156" s="85">
        <f t="shared" si="29"/>
        <v>0</v>
      </c>
      <c r="AA156" s="85">
        <f t="shared" si="30"/>
        <v>1126796</v>
      </c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87">
        <f t="shared" si="31"/>
        <v>75495</v>
      </c>
      <c r="AQ156" s="74">
        <f t="shared" si="32"/>
        <v>75495</v>
      </c>
      <c r="AR156" s="74">
        <f t="shared" si="33"/>
        <v>1051301</v>
      </c>
      <c r="AS156" s="70" t="s">
        <v>106</v>
      </c>
      <c r="AT156" s="70"/>
      <c r="AU156" s="70"/>
      <c r="AV156" s="70"/>
      <c r="AW156" s="70"/>
      <c r="AX156" s="70"/>
      <c r="AY156" s="70" t="s">
        <v>1607</v>
      </c>
      <c r="AZ156" s="70"/>
      <c r="BA156" s="70"/>
      <c r="BB156" s="70"/>
      <c r="BC156" s="70"/>
      <c r="BD156" s="70"/>
      <c r="BE156" s="89">
        <v>0</v>
      </c>
      <c r="BF156" s="70" t="s">
        <v>80</v>
      </c>
      <c r="BG156" s="70"/>
      <c r="BH156" s="70"/>
      <c r="BI156" s="70">
        <f t="shared" si="34"/>
        <v>1</v>
      </c>
      <c r="BJ156" s="70" t="s">
        <v>873</v>
      </c>
      <c r="BK156" s="74">
        <f t="shared" si="35"/>
        <v>75495</v>
      </c>
      <c r="BL156" s="70"/>
      <c r="BM156" s="70" t="s">
        <v>1758</v>
      </c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</row>
    <row r="157" spans="1:77" x14ac:dyDescent="0.4">
      <c r="A157" s="70">
        <v>154</v>
      </c>
      <c r="B157" s="70" t="s">
        <v>848</v>
      </c>
      <c r="C157" s="70"/>
      <c r="D157" s="70"/>
      <c r="E157" s="70"/>
      <c r="F157" s="70" t="s">
        <v>152</v>
      </c>
      <c r="G157" s="70"/>
      <c r="H157" s="94">
        <v>1</v>
      </c>
      <c r="I157" s="94">
        <v>3</v>
      </c>
      <c r="J157" s="70" t="s">
        <v>848</v>
      </c>
      <c r="K157" s="70"/>
      <c r="L157" s="70"/>
      <c r="M157" s="70">
        <v>15</v>
      </c>
      <c r="N157" s="70">
        <f>VLOOKUP(M157,'償却率（定額法）'!$B$6:$C$104,2)</f>
        <v>6.7000000000000004E-2</v>
      </c>
      <c r="O157" s="83">
        <v>43636</v>
      </c>
      <c r="P157" s="89">
        <v>0</v>
      </c>
      <c r="Q157" s="83"/>
      <c r="R157" s="71">
        <f t="shared" si="24"/>
        <v>43636</v>
      </c>
      <c r="S157" s="70">
        <f t="shared" si="25"/>
        <v>2019</v>
      </c>
      <c r="T157" s="70">
        <f t="shared" si="26"/>
        <v>6</v>
      </c>
      <c r="U157" s="70">
        <f t="shared" si="27"/>
        <v>20</v>
      </c>
      <c r="V157" s="70">
        <f t="shared" si="28"/>
        <v>2019</v>
      </c>
      <c r="W157" s="85">
        <v>1193436</v>
      </c>
      <c r="X157" s="86">
        <v>1</v>
      </c>
      <c r="Y157" s="70"/>
      <c r="Z157" s="85">
        <f t="shared" si="29"/>
        <v>0</v>
      </c>
      <c r="AA157" s="85">
        <f t="shared" si="30"/>
        <v>1193436</v>
      </c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87">
        <f t="shared" si="31"/>
        <v>79960</v>
      </c>
      <c r="AQ157" s="74">
        <f t="shared" si="32"/>
        <v>79960</v>
      </c>
      <c r="AR157" s="74">
        <f t="shared" si="33"/>
        <v>1113476</v>
      </c>
      <c r="AS157" s="70" t="s">
        <v>106</v>
      </c>
      <c r="AT157" s="70"/>
      <c r="AU157" s="70"/>
      <c r="AV157" s="70"/>
      <c r="AW157" s="70"/>
      <c r="AX157" s="70"/>
      <c r="AY157" s="70" t="s">
        <v>1607</v>
      </c>
      <c r="AZ157" s="70"/>
      <c r="BA157" s="70"/>
      <c r="BB157" s="70"/>
      <c r="BC157" s="70"/>
      <c r="BD157" s="70"/>
      <c r="BE157" s="89">
        <v>0</v>
      </c>
      <c r="BF157" s="70" t="s">
        <v>80</v>
      </c>
      <c r="BG157" s="70"/>
      <c r="BH157" s="70"/>
      <c r="BI157" s="70">
        <f t="shared" si="34"/>
        <v>1</v>
      </c>
      <c r="BJ157" s="70" t="s">
        <v>873</v>
      </c>
      <c r="BK157" s="74">
        <f t="shared" si="35"/>
        <v>79960</v>
      </c>
      <c r="BL157" s="70"/>
      <c r="BM157" s="70" t="s">
        <v>1759</v>
      </c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</row>
    <row r="158" spans="1:77" x14ac:dyDescent="0.4">
      <c r="A158" s="70">
        <v>155</v>
      </c>
      <c r="B158" s="70" t="s">
        <v>849</v>
      </c>
      <c r="C158" s="70"/>
      <c r="D158" s="70"/>
      <c r="E158" s="70"/>
      <c r="F158" s="70" t="s">
        <v>152</v>
      </c>
      <c r="G158" s="70"/>
      <c r="H158" s="94">
        <v>1</v>
      </c>
      <c r="I158" s="94">
        <v>3</v>
      </c>
      <c r="J158" s="70" t="s">
        <v>849</v>
      </c>
      <c r="K158" s="70"/>
      <c r="L158" s="70"/>
      <c r="M158" s="70">
        <v>13</v>
      </c>
      <c r="N158" s="70">
        <f>VLOOKUP(M158,'償却率（定額法）'!$B$6:$C$104,2)</f>
        <v>7.6999999999999999E-2</v>
      </c>
      <c r="O158" s="83">
        <v>43738</v>
      </c>
      <c r="P158" s="89">
        <v>0</v>
      </c>
      <c r="Q158" s="83"/>
      <c r="R158" s="71">
        <f t="shared" si="24"/>
        <v>43738</v>
      </c>
      <c r="S158" s="70">
        <f t="shared" si="25"/>
        <v>2019</v>
      </c>
      <c r="T158" s="70">
        <f t="shared" si="26"/>
        <v>9</v>
      </c>
      <c r="U158" s="70">
        <f t="shared" si="27"/>
        <v>30</v>
      </c>
      <c r="V158" s="70">
        <f t="shared" si="28"/>
        <v>2019</v>
      </c>
      <c r="W158" s="85">
        <v>864000</v>
      </c>
      <c r="X158" s="86">
        <v>1</v>
      </c>
      <c r="Y158" s="70"/>
      <c r="Z158" s="85">
        <f t="shared" si="29"/>
        <v>0</v>
      </c>
      <c r="AA158" s="85">
        <f t="shared" si="30"/>
        <v>864000</v>
      </c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87">
        <f t="shared" si="31"/>
        <v>66528</v>
      </c>
      <c r="AQ158" s="74">
        <f t="shared" si="32"/>
        <v>66528</v>
      </c>
      <c r="AR158" s="74">
        <f t="shared" si="33"/>
        <v>797472</v>
      </c>
      <c r="AS158" s="70" t="s">
        <v>106</v>
      </c>
      <c r="AT158" s="70"/>
      <c r="AU158" s="70"/>
      <c r="AV158" s="70"/>
      <c r="AW158" s="70"/>
      <c r="AX158" s="70"/>
      <c r="AY158" s="70" t="s">
        <v>1607</v>
      </c>
      <c r="AZ158" s="70"/>
      <c r="BA158" s="70"/>
      <c r="BB158" s="70"/>
      <c r="BC158" s="70"/>
      <c r="BD158" s="70"/>
      <c r="BE158" s="89">
        <v>0</v>
      </c>
      <c r="BF158" s="70" t="s">
        <v>80</v>
      </c>
      <c r="BG158" s="70"/>
      <c r="BH158" s="70"/>
      <c r="BI158" s="70">
        <f t="shared" si="34"/>
        <v>1</v>
      </c>
      <c r="BJ158" s="70" t="s">
        <v>873</v>
      </c>
      <c r="BK158" s="74">
        <f t="shared" si="35"/>
        <v>66528</v>
      </c>
      <c r="BL158" s="70"/>
      <c r="BM158" s="70" t="s">
        <v>1760</v>
      </c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</row>
    <row r="159" spans="1:77" x14ac:dyDescent="0.4">
      <c r="A159" s="70">
        <v>156</v>
      </c>
      <c r="B159" s="70" t="s">
        <v>850</v>
      </c>
      <c r="C159" s="70"/>
      <c r="D159" s="70"/>
      <c r="E159" s="70"/>
      <c r="F159" s="70" t="s">
        <v>878</v>
      </c>
      <c r="G159" s="70"/>
      <c r="H159" s="94">
        <v>1</v>
      </c>
      <c r="I159" s="94">
        <v>5</v>
      </c>
      <c r="J159" s="70" t="s">
        <v>850</v>
      </c>
      <c r="K159" s="70"/>
      <c r="L159" s="70"/>
      <c r="M159" s="70">
        <v>24</v>
      </c>
      <c r="N159" s="70">
        <f>VLOOKUP(M159,'償却率（定額法）'!$B$6:$C$104,2)</f>
        <v>4.2000000000000003E-2</v>
      </c>
      <c r="O159" s="83">
        <v>43879</v>
      </c>
      <c r="P159" s="89">
        <v>0</v>
      </c>
      <c r="Q159" s="83"/>
      <c r="R159" s="71">
        <f t="shared" si="24"/>
        <v>43879</v>
      </c>
      <c r="S159" s="70">
        <f t="shared" si="25"/>
        <v>2020</v>
      </c>
      <c r="T159" s="70">
        <f t="shared" si="26"/>
        <v>2</v>
      </c>
      <c r="U159" s="70">
        <f t="shared" si="27"/>
        <v>18</v>
      </c>
      <c r="V159" s="70">
        <f t="shared" si="28"/>
        <v>2019</v>
      </c>
      <c r="W159" s="85">
        <v>1297000</v>
      </c>
      <c r="X159" s="86">
        <v>1</v>
      </c>
      <c r="Y159" s="70"/>
      <c r="Z159" s="85">
        <f t="shared" si="29"/>
        <v>0</v>
      </c>
      <c r="AA159" s="85">
        <f t="shared" si="30"/>
        <v>1297000</v>
      </c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87">
        <f t="shared" si="31"/>
        <v>54474</v>
      </c>
      <c r="AQ159" s="74">
        <f t="shared" si="32"/>
        <v>54474</v>
      </c>
      <c r="AR159" s="74">
        <f t="shared" si="33"/>
        <v>1242526</v>
      </c>
      <c r="AS159" s="70" t="s">
        <v>106</v>
      </c>
      <c r="AT159" s="70"/>
      <c r="AU159" s="70"/>
      <c r="AV159" s="70"/>
      <c r="AW159" s="70"/>
      <c r="AX159" s="70"/>
      <c r="AY159" s="70" t="s">
        <v>1607</v>
      </c>
      <c r="AZ159" s="70"/>
      <c r="BA159" s="70"/>
      <c r="BB159" s="70"/>
      <c r="BC159" s="70"/>
      <c r="BD159" s="70"/>
      <c r="BE159" s="89">
        <v>0</v>
      </c>
      <c r="BF159" s="70" t="s">
        <v>80</v>
      </c>
      <c r="BG159" s="70"/>
      <c r="BH159" s="70"/>
      <c r="BI159" s="70">
        <f t="shared" si="34"/>
        <v>1</v>
      </c>
      <c r="BJ159" s="70" t="s">
        <v>873</v>
      </c>
      <c r="BK159" s="74">
        <f t="shared" si="35"/>
        <v>54474</v>
      </c>
      <c r="BL159" s="70"/>
      <c r="BM159" s="70" t="s">
        <v>1761</v>
      </c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</row>
    <row r="160" spans="1:77" x14ac:dyDescent="0.4">
      <c r="A160" s="70">
        <v>157</v>
      </c>
      <c r="B160" s="70" t="s">
        <v>851</v>
      </c>
      <c r="C160" s="70"/>
      <c r="D160" s="70"/>
      <c r="E160" s="70"/>
      <c r="F160" s="70" t="s">
        <v>140</v>
      </c>
      <c r="G160" s="70"/>
      <c r="H160" s="94">
        <v>1</v>
      </c>
      <c r="I160" s="94">
        <v>2</v>
      </c>
      <c r="J160" s="70" t="s">
        <v>851</v>
      </c>
      <c r="K160" s="70"/>
      <c r="L160" s="70"/>
      <c r="M160" s="70">
        <v>17</v>
      </c>
      <c r="N160" s="70">
        <f>VLOOKUP(M160,'償却率（定額法）'!$B$6:$C$104,2)</f>
        <v>5.8999999999999997E-2</v>
      </c>
      <c r="O160" s="83">
        <v>43749</v>
      </c>
      <c r="P160" s="89">
        <v>0</v>
      </c>
      <c r="Q160" s="83"/>
      <c r="R160" s="71">
        <f t="shared" si="24"/>
        <v>43749</v>
      </c>
      <c r="S160" s="70">
        <f t="shared" si="25"/>
        <v>2019</v>
      </c>
      <c r="T160" s="70">
        <f t="shared" si="26"/>
        <v>10</v>
      </c>
      <c r="U160" s="70">
        <f t="shared" si="27"/>
        <v>11</v>
      </c>
      <c r="V160" s="70">
        <f t="shared" si="28"/>
        <v>2019</v>
      </c>
      <c r="W160" s="85">
        <v>1695599</v>
      </c>
      <c r="X160" s="86">
        <v>1</v>
      </c>
      <c r="Y160" s="70"/>
      <c r="Z160" s="85">
        <f t="shared" si="29"/>
        <v>0</v>
      </c>
      <c r="AA160" s="85">
        <f t="shared" si="30"/>
        <v>1695599</v>
      </c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87">
        <f t="shared" si="31"/>
        <v>100040</v>
      </c>
      <c r="AQ160" s="74">
        <f t="shared" si="32"/>
        <v>100040</v>
      </c>
      <c r="AR160" s="74">
        <f t="shared" si="33"/>
        <v>1595559</v>
      </c>
      <c r="AS160" s="70" t="s">
        <v>106</v>
      </c>
      <c r="AT160" s="70"/>
      <c r="AU160" s="70"/>
      <c r="AV160" s="70"/>
      <c r="AW160" s="70"/>
      <c r="AX160" s="70"/>
      <c r="AY160" s="70" t="s">
        <v>1607</v>
      </c>
      <c r="AZ160" s="70"/>
      <c r="BA160" s="70"/>
      <c r="BB160" s="70"/>
      <c r="BC160" s="70"/>
      <c r="BD160" s="70"/>
      <c r="BE160" s="89">
        <v>0</v>
      </c>
      <c r="BF160" s="70" t="s">
        <v>80</v>
      </c>
      <c r="BG160" s="70"/>
      <c r="BH160" s="70"/>
      <c r="BI160" s="70">
        <f t="shared" si="34"/>
        <v>1</v>
      </c>
      <c r="BJ160" s="70" t="s">
        <v>873</v>
      </c>
      <c r="BK160" s="74">
        <f t="shared" si="35"/>
        <v>100040</v>
      </c>
      <c r="BL160" s="70"/>
      <c r="BM160" s="70" t="s">
        <v>1762</v>
      </c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</row>
    <row r="161" spans="1:77" x14ac:dyDescent="0.4">
      <c r="A161" s="70">
        <v>158</v>
      </c>
      <c r="B161" s="70" t="s">
        <v>852</v>
      </c>
      <c r="C161" s="70"/>
      <c r="D161" s="70"/>
      <c r="E161" s="70"/>
      <c r="F161" s="70" t="s">
        <v>140</v>
      </c>
      <c r="G161" s="70"/>
      <c r="H161" s="94">
        <v>1</v>
      </c>
      <c r="I161" s="94">
        <v>2</v>
      </c>
      <c r="J161" s="70" t="s">
        <v>852</v>
      </c>
      <c r="K161" s="70"/>
      <c r="L161" s="70"/>
      <c r="M161" s="70">
        <v>13</v>
      </c>
      <c r="N161" s="70">
        <f>VLOOKUP(M161,'償却率（定額法）'!$B$6:$C$104,2)</f>
        <v>7.6999999999999999E-2</v>
      </c>
      <c r="O161" s="83">
        <v>43886</v>
      </c>
      <c r="P161" s="89">
        <v>0</v>
      </c>
      <c r="Q161" s="83"/>
      <c r="R161" s="71">
        <f t="shared" si="24"/>
        <v>43886</v>
      </c>
      <c r="S161" s="70">
        <f t="shared" si="25"/>
        <v>2020</v>
      </c>
      <c r="T161" s="70">
        <f t="shared" si="26"/>
        <v>2</v>
      </c>
      <c r="U161" s="70">
        <f t="shared" si="27"/>
        <v>25</v>
      </c>
      <c r="V161" s="70">
        <f t="shared" si="28"/>
        <v>2019</v>
      </c>
      <c r="W161" s="85">
        <v>712800</v>
      </c>
      <c r="X161" s="86">
        <v>1</v>
      </c>
      <c r="Y161" s="70"/>
      <c r="Z161" s="85">
        <f t="shared" si="29"/>
        <v>0</v>
      </c>
      <c r="AA161" s="85">
        <f t="shared" si="30"/>
        <v>712800</v>
      </c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87">
        <f t="shared" si="31"/>
        <v>54886</v>
      </c>
      <c r="AQ161" s="74">
        <f t="shared" si="32"/>
        <v>54886</v>
      </c>
      <c r="AR161" s="74">
        <f t="shared" si="33"/>
        <v>657914</v>
      </c>
      <c r="AS161" s="70" t="s">
        <v>106</v>
      </c>
      <c r="AT161" s="70"/>
      <c r="AU161" s="70"/>
      <c r="AV161" s="70"/>
      <c r="AW161" s="70"/>
      <c r="AX161" s="70"/>
      <c r="AY161" s="70" t="s">
        <v>1607</v>
      </c>
      <c r="AZ161" s="70"/>
      <c r="BA161" s="70"/>
      <c r="BB161" s="70"/>
      <c r="BC161" s="70"/>
      <c r="BD161" s="70"/>
      <c r="BE161" s="89">
        <v>0</v>
      </c>
      <c r="BF161" s="70" t="s">
        <v>80</v>
      </c>
      <c r="BG161" s="70"/>
      <c r="BH161" s="70"/>
      <c r="BI161" s="70">
        <f t="shared" si="34"/>
        <v>1</v>
      </c>
      <c r="BJ161" s="70" t="s">
        <v>873</v>
      </c>
      <c r="BK161" s="74">
        <f t="shared" si="35"/>
        <v>54886</v>
      </c>
      <c r="BL161" s="70"/>
      <c r="BM161" s="70" t="s">
        <v>1763</v>
      </c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</row>
    <row r="162" spans="1:77" x14ac:dyDescent="0.4">
      <c r="A162" s="70">
        <v>159</v>
      </c>
      <c r="B162" s="70" t="s">
        <v>853</v>
      </c>
      <c r="C162" s="70"/>
      <c r="D162" s="70"/>
      <c r="E162" s="70"/>
      <c r="F162" s="70" t="s">
        <v>140</v>
      </c>
      <c r="G162" s="70"/>
      <c r="H162" s="94">
        <v>1</v>
      </c>
      <c r="I162" s="94">
        <v>2</v>
      </c>
      <c r="J162" s="70" t="s">
        <v>853</v>
      </c>
      <c r="K162" s="70"/>
      <c r="L162" s="70"/>
      <c r="M162" s="70">
        <v>15</v>
      </c>
      <c r="N162" s="70">
        <f>VLOOKUP(M162,'償却率（定額法）'!$B$6:$C$104,2)</f>
        <v>6.7000000000000004E-2</v>
      </c>
      <c r="O162" s="83">
        <v>43705</v>
      </c>
      <c r="P162" s="89">
        <v>0</v>
      </c>
      <c r="Q162" s="83"/>
      <c r="R162" s="71">
        <f t="shared" si="24"/>
        <v>43705</v>
      </c>
      <c r="S162" s="70">
        <f t="shared" si="25"/>
        <v>2019</v>
      </c>
      <c r="T162" s="70">
        <f t="shared" si="26"/>
        <v>8</v>
      </c>
      <c r="U162" s="70">
        <f t="shared" si="27"/>
        <v>28</v>
      </c>
      <c r="V162" s="70">
        <f t="shared" si="28"/>
        <v>2019</v>
      </c>
      <c r="W162" s="85">
        <v>1163160</v>
      </c>
      <c r="X162" s="86">
        <v>1</v>
      </c>
      <c r="Y162" s="70"/>
      <c r="Z162" s="85">
        <f t="shared" si="29"/>
        <v>0</v>
      </c>
      <c r="AA162" s="85">
        <f t="shared" si="30"/>
        <v>1163160</v>
      </c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87">
        <f t="shared" si="31"/>
        <v>77932</v>
      </c>
      <c r="AQ162" s="74">
        <f t="shared" si="32"/>
        <v>77932</v>
      </c>
      <c r="AR162" s="74">
        <f t="shared" si="33"/>
        <v>1085228</v>
      </c>
      <c r="AS162" s="70" t="s">
        <v>106</v>
      </c>
      <c r="AT162" s="70"/>
      <c r="AU162" s="70"/>
      <c r="AV162" s="70"/>
      <c r="AW162" s="70"/>
      <c r="AX162" s="70"/>
      <c r="AY162" s="70" t="s">
        <v>1607</v>
      </c>
      <c r="AZ162" s="70"/>
      <c r="BA162" s="70"/>
      <c r="BB162" s="70"/>
      <c r="BC162" s="70"/>
      <c r="BD162" s="70"/>
      <c r="BE162" s="89">
        <v>0</v>
      </c>
      <c r="BF162" s="70" t="s">
        <v>80</v>
      </c>
      <c r="BG162" s="70"/>
      <c r="BH162" s="70"/>
      <c r="BI162" s="70">
        <f t="shared" si="34"/>
        <v>1</v>
      </c>
      <c r="BJ162" s="70" t="s">
        <v>873</v>
      </c>
      <c r="BK162" s="74">
        <f t="shared" si="35"/>
        <v>77932</v>
      </c>
      <c r="BL162" s="70"/>
      <c r="BM162" s="70" t="s">
        <v>1764</v>
      </c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</row>
    <row r="163" spans="1:77" x14ac:dyDescent="0.4">
      <c r="A163" s="70">
        <v>160</v>
      </c>
      <c r="B163" s="70" t="s">
        <v>854</v>
      </c>
      <c r="C163" s="70"/>
      <c r="D163" s="70"/>
      <c r="E163" s="70"/>
      <c r="F163" s="70" t="s">
        <v>140</v>
      </c>
      <c r="G163" s="70"/>
      <c r="H163" s="94">
        <v>1</v>
      </c>
      <c r="I163" s="94">
        <v>2</v>
      </c>
      <c r="J163" s="70" t="s">
        <v>854</v>
      </c>
      <c r="K163" s="70"/>
      <c r="L163" s="70"/>
      <c r="M163" s="70">
        <v>17</v>
      </c>
      <c r="N163" s="70">
        <f>VLOOKUP(M163,'償却率（定額法）'!$B$6:$C$104,2)</f>
        <v>5.8999999999999997E-2</v>
      </c>
      <c r="O163" s="83">
        <v>43738</v>
      </c>
      <c r="P163" s="89">
        <v>0</v>
      </c>
      <c r="Q163" s="83"/>
      <c r="R163" s="71">
        <f t="shared" si="24"/>
        <v>43738</v>
      </c>
      <c r="S163" s="70">
        <f t="shared" si="25"/>
        <v>2019</v>
      </c>
      <c r="T163" s="70">
        <f t="shared" si="26"/>
        <v>9</v>
      </c>
      <c r="U163" s="70">
        <f t="shared" si="27"/>
        <v>30</v>
      </c>
      <c r="V163" s="70">
        <f t="shared" si="28"/>
        <v>2019</v>
      </c>
      <c r="W163" s="85">
        <v>896400</v>
      </c>
      <c r="X163" s="86">
        <v>1</v>
      </c>
      <c r="Y163" s="70"/>
      <c r="Z163" s="85">
        <f t="shared" si="29"/>
        <v>0</v>
      </c>
      <c r="AA163" s="85">
        <f t="shared" si="30"/>
        <v>896400</v>
      </c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87">
        <f t="shared" si="31"/>
        <v>52888</v>
      </c>
      <c r="AQ163" s="74">
        <f t="shared" si="32"/>
        <v>52888</v>
      </c>
      <c r="AR163" s="74">
        <f t="shared" si="33"/>
        <v>843512</v>
      </c>
      <c r="AS163" s="70" t="s">
        <v>106</v>
      </c>
      <c r="AT163" s="70"/>
      <c r="AU163" s="70"/>
      <c r="AV163" s="70"/>
      <c r="AW163" s="70"/>
      <c r="AX163" s="70"/>
      <c r="AY163" s="70" t="s">
        <v>1607</v>
      </c>
      <c r="AZ163" s="70"/>
      <c r="BA163" s="70"/>
      <c r="BB163" s="70"/>
      <c r="BC163" s="70"/>
      <c r="BD163" s="70"/>
      <c r="BE163" s="89">
        <v>0</v>
      </c>
      <c r="BF163" s="70" t="s">
        <v>80</v>
      </c>
      <c r="BG163" s="70"/>
      <c r="BH163" s="70"/>
      <c r="BI163" s="70">
        <f t="shared" si="34"/>
        <v>1</v>
      </c>
      <c r="BJ163" s="70" t="s">
        <v>873</v>
      </c>
      <c r="BK163" s="74">
        <f t="shared" si="35"/>
        <v>52888</v>
      </c>
      <c r="BL163" s="70"/>
      <c r="BM163" s="70" t="s">
        <v>1765</v>
      </c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</row>
    <row r="164" spans="1:77" x14ac:dyDescent="0.4">
      <c r="A164" s="70">
        <v>161</v>
      </c>
      <c r="B164" s="70" t="s">
        <v>855</v>
      </c>
      <c r="C164" s="70"/>
      <c r="D164" s="70"/>
      <c r="E164" s="70"/>
      <c r="F164" s="70" t="s">
        <v>140</v>
      </c>
      <c r="G164" s="70"/>
      <c r="H164" s="94">
        <v>1</v>
      </c>
      <c r="I164" s="94">
        <v>2</v>
      </c>
      <c r="J164" s="70" t="s">
        <v>855</v>
      </c>
      <c r="K164" s="70"/>
      <c r="L164" s="70"/>
      <c r="M164" s="70">
        <v>13</v>
      </c>
      <c r="N164" s="70">
        <f>VLOOKUP(M164,'償却率（定額法）'!$B$6:$C$104,2)</f>
        <v>7.6999999999999999E-2</v>
      </c>
      <c r="O164" s="83">
        <v>43859</v>
      </c>
      <c r="P164" s="89">
        <v>0</v>
      </c>
      <c r="Q164" s="83"/>
      <c r="R164" s="71">
        <f t="shared" si="24"/>
        <v>43859</v>
      </c>
      <c r="S164" s="70">
        <f t="shared" si="25"/>
        <v>2020</v>
      </c>
      <c r="T164" s="70">
        <f t="shared" si="26"/>
        <v>1</v>
      </c>
      <c r="U164" s="70">
        <f t="shared" si="27"/>
        <v>29</v>
      </c>
      <c r="V164" s="70">
        <f t="shared" si="28"/>
        <v>2019</v>
      </c>
      <c r="W164" s="85">
        <v>1532330</v>
      </c>
      <c r="X164" s="86">
        <v>1</v>
      </c>
      <c r="Y164" s="70"/>
      <c r="Z164" s="85">
        <f t="shared" si="29"/>
        <v>0</v>
      </c>
      <c r="AA164" s="85">
        <f t="shared" si="30"/>
        <v>1532330</v>
      </c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87">
        <f t="shared" si="31"/>
        <v>117989</v>
      </c>
      <c r="AQ164" s="74">
        <f t="shared" si="32"/>
        <v>117989</v>
      </c>
      <c r="AR164" s="74">
        <f t="shared" si="33"/>
        <v>1414341</v>
      </c>
      <c r="AS164" s="70" t="s">
        <v>106</v>
      </c>
      <c r="AT164" s="70"/>
      <c r="AU164" s="70"/>
      <c r="AV164" s="70"/>
      <c r="AW164" s="70"/>
      <c r="AX164" s="70"/>
      <c r="AY164" s="70" t="s">
        <v>1607</v>
      </c>
      <c r="AZ164" s="70"/>
      <c r="BA164" s="70"/>
      <c r="BB164" s="70"/>
      <c r="BC164" s="70"/>
      <c r="BD164" s="70"/>
      <c r="BE164" s="89">
        <v>0</v>
      </c>
      <c r="BF164" s="70" t="s">
        <v>80</v>
      </c>
      <c r="BG164" s="70"/>
      <c r="BH164" s="70"/>
      <c r="BI164" s="70">
        <f t="shared" si="34"/>
        <v>1</v>
      </c>
      <c r="BJ164" s="70" t="s">
        <v>873</v>
      </c>
      <c r="BK164" s="74">
        <f t="shared" si="35"/>
        <v>117989</v>
      </c>
      <c r="BL164" s="70"/>
      <c r="BM164" s="70" t="s">
        <v>1766</v>
      </c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</row>
    <row r="165" spans="1:77" x14ac:dyDescent="0.4">
      <c r="A165" s="70">
        <v>162</v>
      </c>
      <c r="B165" s="70" t="s">
        <v>856</v>
      </c>
      <c r="C165" s="70"/>
      <c r="D165" s="70"/>
      <c r="E165" s="70"/>
      <c r="F165" s="70" t="s">
        <v>140</v>
      </c>
      <c r="G165" s="70"/>
      <c r="H165" s="94">
        <v>1</v>
      </c>
      <c r="I165" s="94">
        <v>2</v>
      </c>
      <c r="J165" s="70" t="s">
        <v>856</v>
      </c>
      <c r="K165" s="70"/>
      <c r="L165" s="70"/>
      <c r="M165" s="70">
        <v>13</v>
      </c>
      <c r="N165" s="70">
        <f>VLOOKUP(M165,'償却率（定額法）'!$B$6:$C$104,2)</f>
        <v>7.6999999999999999E-2</v>
      </c>
      <c r="O165" s="83">
        <v>43858</v>
      </c>
      <c r="P165" s="89">
        <v>0</v>
      </c>
      <c r="Q165" s="83"/>
      <c r="R165" s="71">
        <f t="shared" si="24"/>
        <v>43858</v>
      </c>
      <c r="S165" s="70">
        <f t="shared" si="25"/>
        <v>2020</v>
      </c>
      <c r="T165" s="70">
        <f t="shared" si="26"/>
        <v>1</v>
      </c>
      <c r="U165" s="70">
        <f t="shared" si="27"/>
        <v>28</v>
      </c>
      <c r="V165" s="70">
        <f t="shared" si="28"/>
        <v>2019</v>
      </c>
      <c r="W165" s="85">
        <v>628100</v>
      </c>
      <c r="X165" s="86">
        <v>1</v>
      </c>
      <c r="Y165" s="70"/>
      <c r="Z165" s="85">
        <f t="shared" si="29"/>
        <v>0</v>
      </c>
      <c r="AA165" s="85">
        <f t="shared" si="30"/>
        <v>628100</v>
      </c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87">
        <f t="shared" si="31"/>
        <v>48364</v>
      </c>
      <c r="AQ165" s="74">
        <f t="shared" si="32"/>
        <v>48364</v>
      </c>
      <c r="AR165" s="74">
        <f t="shared" si="33"/>
        <v>579736</v>
      </c>
      <c r="AS165" s="70" t="s">
        <v>106</v>
      </c>
      <c r="AT165" s="70"/>
      <c r="AU165" s="70"/>
      <c r="AV165" s="70"/>
      <c r="AW165" s="70"/>
      <c r="AX165" s="70"/>
      <c r="AY165" s="70" t="s">
        <v>1607</v>
      </c>
      <c r="AZ165" s="70"/>
      <c r="BA165" s="70"/>
      <c r="BB165" s="70"/>
      <c r="BC165" s="70"/>
      <c r="BD165" s="70"/>
      <c r="BE165" s="89">
        <v>0</v>
      </c>
      <c r="BF165" s="70" t="s">
        <v>80</v>
      </c>
      <c r="BG165" s="70"/>
      <c r="BH165" s="70"/>
      <c r="BI165" s="70">
        <f t="shared" si="34"/>
        <v>1</v>
      </c>
      <c r="BJ165" s="70" t="s">
        <v>873</v>
      </c>
      <c r="BK165" s="74">
        <f t="shared" si="35"/>
        <v>48364</v>
      </c>
      <c r="BL165" s="70"/>
      <c r="BM165" s="70" t="s">
        <v>1767</v>
      </c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</row>
    <row r="166" spans="1:77" x14ac:dyDescent="0.4">
      <c r="A166" s="70">
        <v>163</v>
      </c>
      <c r="B166" s="70" t="s">
        <v>857</v>
      </c>
      <c r="C166" s="70"/>
      <c r="D166" s="70"/>
      <c r="E166" s="70"/>
      <c r="F166" s="70" t="s">
        <v>1604</v>
      </c>
      <c r="G166" s="70"/>
      <c r="H166" s="94">
        <v>1</v>
      </c>
      <c r="I166" s="94">
        <v>2</v>
      </c>
      <c r="J166" s="70" t="s">
        <v>857</v>
      </c>
      <c r="K166" s="70"/>
      <c r="L166" s="70"/>
      <c r="M166" s="70">
        <v>18</v>
      </c>
      <c r="N166" s="70">
        <f>VLOOKUP(M166,'償却率（定額法）'!$B$6:$C$104,2)</f>
        <v>5.6000000000000001E-2</v>
      </c>
      <c r="O166" s="83">
        <v>43738</v>
      </c>
      <c r="P166" s="89">
        <v>0</v>
      </c>
      <c r="Q166" s="83"/>
      <c r="R166" s="71">
        <f t="shared" si="24"/>
        <v>43738</v>
      </c>
      <c r="S166" s="70">
        <f t="shared" si="25"/>
        <v>2019</v>
      </c>
      <c r="T166" s="70">
        <f t="shared" si="26"/>
        <v>9</v>
      </c>
      <c r="U166" s="70">
        <f t="shared" si="27"/>
        <v>30</v>
      </c>
      <c r="V166" s="70">
        <f t="shared" si="28"/>
        <v>2019</v>
      </c>
      <c r="W166" s="85">
        <v>12960000</v>
      </c>
      <c r="X166" s="86">
        <v>1</v>
      </c>
      <c r="Y166" s="70"/>
      <c r="Z166" s="85">
        <f t="shared" si="29"/>
        <v>0</v>
      </c>
      <c r="AA166" s="85">
        <f t="shared" si="30"/>
        <v>12960000</v>
      </c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87">
        <f t="shared" si="31"/>
        <v>725760</v>
      </c>
      <c r="AQ166" s="74">
        <f t="shared" si="32"/>
        <v>725760</v>
      </c>
      <c r="AR166" s="74">
        <f t="shared" si="33"/>
        <v>12234240</v>
      </c>
      <c r="AS166" s="70" t="s">
        <v>106</v>
      </c>
      <c r="AT166" s="70"/>
      <c r="AU166" s="70"/>
      <c r="AV166" s="70"/>
      <c r="AW166" s="70"/>
      <c r="AX166" s="70"/>
      <c r="AY166" s="70" t="s">
        <v>1607</v>
      </c>
      <c r="AZ166" s="70"/>
      <c r="BA166" s="70"/>
      <c r="BB166" s="70"/>
      <c r="BC166" s="70"/>
      <c r="BD166" s="70"/>
      <c r="BE166" s="89">
        <v>0</v>
      </c>
      <c r="BF166" s="70" t="s">
        <v>80</v>
      </c>
      <c r="BG166" s="70"/>
      <c r="BH166" s="70"/>
      <c r="BI166" s="70">
        <f t="shared" si="34"/>
        <v>1</v>
      </c>
      <c r="BJ166" s="70" t="s">
        <v>873</v>
      </c>
      <c r="BK166" s="74">
        <f t="shared" si="35"/>
        <v>725760</v>
      </c>
      <c r="BL166" s="70"/>
      <c r="BM166" s="70" t="s">
        <v>1768</v>
      </c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</row>
    <row r="167" spans="1:77" x14ac:dyDescent="0.4">
      <c r="A167" s="70">
        <v>164</v>
      </c>
      <c r="B167" s="70" t="s">
        <v>861</v>
      </c>
      <c r="C167" s="70"/>
      <c r="D167" s="70"/>
      <c r="E167" s="70"/>
      <c r="F167" s="70" t="s">
        <v>878</v>
      </c>
      <c r="G167" s="70"/>
      <c r="H167" s="94">
        <v>1</v>
      </c>
      <c r="I167" s="94">
        <v>5</v>
      </c>
      <c r="J167" s="70" t="s">
        <v>861</v>
      </c>
      <c r="K167" s="70"/>
      <c r="L167" s="70"/>
      <c r="M167" s="70">
        <v>24</v>
      </c>
      <c r="N167" s="70">
        <f>VLOOKUP(M167,'償却率（定額法）'!$B$6:$C$104,2)</f>
        <v>4.2000000000000003E-2</v>
      </c>
      <c r="O167" s="83">
        <v>43879</v>
      </c>
      <c r="P167" s="89">
        <v>0</v>
      </c>
      <c r="Q167" s="83"/>
      <c r="R167" s="71">
        <f t="shared" si="24"/>
        <v>43879</v>
      </c>
      <c r="S167" s="70">
        <f t="shared" si="25"/>
        <v>2020</v>
      </c>
      <c r="T167" s="70">
        <f t="shared" si="26"/>
        <v>2</v>
      </c>
      <c r="U167" s="70">
        <f t="shared" si="27"/>
        <v>18</v>
      </c>
      <c r="V167" s="70">
        <f t="shared" si="28"/>
        <v>2019</v>
      </c>
      <c r="W167" s="85">
        <v>1299980</v>
      </c>
      <c r="X167" s="86">
        <v>1</v>
      </c>
      <c r="Y167" s="70"/>
      <c r="Z167" s="85">
        <f t="shared" si="29"/>
        <v>0</v>
      </c>
      <c r="AA167" s="85">
        <f t="shared" si="30"/>
        <v>1299980</v>
      </c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87">
        <f t="shared" si="31"/>
        <v>54599</v>
      </c>
      <c r="AQ167" s="74">
        <f t="shared" si="32"/>
        <v>54599</v>
      </c>
      <c r="AR167" s="74">
        <f t="shared" si="33"/>
        <v>1245381</v>
      </c>
      <c r="AS167" s="70" t="s">
        <v>106</v>
      </c>
      <c r="AT167" s="70"/>
      <c r="AU167" s="70"/>
      <c r="AV167" s="70"/>
      <c r="AW167" s="70"/>
      <c r="AX167" s="70"/>
      <c r="AY167" s="70" t="s">
        <v>1607</v>
      </c>
      <c r="AZ167" s="70"/>
      <c r="BA167" s="70"/>
      <c r="BB167" s="70"/>
      <c r="BC167" s="70"/>
      <c r="BD167" s="70"/>
      <c r="BE167" s="89">
        <v>0</v>
      </c>
      <c r="BF167" s="70" t="s">
        <v>80</v>
      </c>
      <c r="BG167" s="70"/>
      <c r="BH167" s="70"/>
      <c r="BI167" s="70">
        <f t="shared" si="34"/>
        <v>1</v>
      </c>
      <c r="BJ167" s="70" t="s">
        <v>873</v>
      </c>
      <c r="BK167" s="74">
        <f t="shared" si="35"/>
        <v>54599</v>
      </c>
      <c r="BL167" s="70"/>
      <c r="BM167" s="70" t="s">
        <v>1769</v>
      </c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</row>
    <row r="168" spans="1:77" x14ac:dyDescent="0.4">
      <c r="A168" s="70">
        <v>165</v>
      </c>
      <c r="B168" s="70" t="s">
        <v>862</v>
      </c>
      <c r="C168" s="70"/>
      <c r="D168" s="70"/>
      <c r="E168" s="70"/>
      <c r="F168" s="70" t="s">
        <v>152</v>
      </c>
      <c r="G168" s="70"/>
      <c r="H168" s="94">
        <v>1</v>
      </c>
      <c r="I168" s="94">
        <v>3</v>
      </c>
      <c r="J168" s="70" t="s">
        <v>862</v>
      </c>
      <c r="K168" s="70"/>
      <c r="L168" s="70"/>
      <c r="M168" s="70">
        <v>24</v>
      </c>
      <c r="N168" s="70">
        <f>VLOOKUP(M168,'償却率（定額法）'!$B$6:$C$104,2)</f>
        <v>4.2000000000000003E-2</v>
      </c>
      <c r="O168" s="83">
        <v>43904</v>
      </c>
      <c r="P168" s="89">
        <v>0</v>
      </c>
      <c r="Q168" s="83"/>
      <c r="R168" s="71">
        <f t="shared" si="24"/>
        <v>43904</v>
      </c>
      <c r="S168" s="70">
        <f t="shared" si="25"/>
        <v>2020</v>
      </c>
      <c r="T168" s="70">
        <f t="shared" si="26"/>
        <v>3</v>
      </c>
      <c r="U168" s="70">
        <f t="shared" si="27"/>
        <v>14</v>
      </c>
      <c r="V168" s="70">
        <f t="shared" si="28"/>
        <v>2019</v>
      </c>
      <c r="W168" s="85">
        <v>2255000</v>
      </c>
      <c r="X168" s="86">
        <v>1</v>
      </c>
      <c r="Y168" s="70"/>
      <c r="Z168" s="85">
        <f t="shared" si="29"/>
        <v>0</v>
      </c>
      <c r="AA168" s="85">
        <f t="shared" si="30"/>
        <v>2255000</v>
      </c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87">
        <f t="shared" si="31"/>
        <v>94710</v>
      </c>
      <c r="AQ168" s="74">
        <f t="shared" si="32"/>
        <v>94710</v>
      </c>
      <c r="AR168" s="74">
        <f t="shared" si="33"/>
        <v>2160290</v>
      </c>
      <c r="AS168" s="70" t="s">
        <v>106</v>
      </c>
      <c r="AT168" s="70"/>
      <c r="AU168" s="70"/>
      <c r="AV168" s="70"/>
      <c r="AW168" s="70"/>
      <c r="AX168" s="70"/>
      <c r="AY168" s="70" t="s">
        <v>1607</v>
      </c>
      <c r="AZ168" s="70"/>
      <c r="BA168" s="70"/>
      <c r="BB168" s="70"/>
      <c r="BC168" s="70"/>
      <c r="BD168" s="70"/>
      <c r="BE168" s="89">
        <v>0</v>
      </c>
      <c r="BF168" s="70" t="s">
        <v>80</v>
      </c>
      <c r="BG168" s="70"/>
      <c r="BH168" s="70"/>
      <c r="BI168" s="70">
        <f t="shared" si="34"/>
        <v>1</v>
      </c>
      <c r="BJ168" s="70" t="s">
        <v>873</v>
      </c>
      <c r="BK168" s="74">
        <f t="shared" si="35"/>
        <v>94710</v>
      </c>
      <c r="BL168" s="70"/>
      <c r="BM168" s="70" t="s">
        <v>1770</v>
      </c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</row>
    <row r="169" spans="1:77" x14ac:dyDescent="0.4">
      <c r="A169" s="70">
        <v>166</v>
      </c>
      <c r="B169" s="70" t="s">
        <v>2643</v>
      </c>
      <c r="C169" s="93"/>
      <c r="D169" s="70"/>
      <c r="E169" s="70"/>
      <c r="F169" s="70" t="s">
        <v>632</v>
      </c>
      <c r="G169" s="70"/>
      <c r="H169" s="94">
        <v>1</v>
      </c>
      <c r="I169" s="94">
        <v>3</v>
      </c>
      <c r="J169" s="93" t="s">
        <v>2643</v>
      </c>
      <c r="K169" s="93"/>
      <c r="L169" s="93"/>
      <c r="M169" s="93">
        <v>15</v>
      </c>
      <c r="N169" s="93">
        <f>VLOOKUP(M169,'償却率（定額法）'!$B$6:$C$104,2)</f>
        <v>6.7000000000000004E-2</v>
      </c>
      <c r="O169" s="83">
        <v>43986</v>
      </c>
      <c r="P169" s="89">
        <v>0</v>
      </c>
      <c r="Q169" s="96"/>
      <c r="R169" s="95">
        <f t="shared" si="24"/>
        <v>43986</v>
      </c>
      <c r="S169" s="93">
        <f t="shared" si="25"/>
        <v>2020</v>
      </c>
      <c r="T169" s="93">
        <f t="shared" si="26"/>
        <v>6</v>
      </c>
      <c r="U169" s="93">
        <f t="shared" si="27"/>
        <v>4</v>
      </c>
      <c r="V169" s="93">
        <f t="shared" si="28"/>
        <v>2020</v>
      </c>
      <c r="W169" s="85">
        <v>634150</v>
      </c>
      <c r="X169" s="98">
        <v>1</v>
      </c>
      <c r="Y169" s="93"/>
      <c r="Z169" s="97">
        <f t="shared" si="29"/>
        <v>0</v>
      </c>
      <c r="AA169" s="97">
        <f t="shared" si="30"/>
        <v>634150</v>
      </c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9">
        <f t="shared" ref="AP169" si="36">IF(BI169=0,0,IF(BI169=M169,AA169-1,IF(AA169=1,0,ROUND(W169*N169,0))))</f>
        <v>0</v>
      </c>
      <c r="AQ169" s="74">
        <f t="shared" si="32"/>
        <v>0</v>
      </c>
      <c r="AR169" s="74">
        <f t="shared" ref="AR169" si="37">AA169-AP169</f>
        <v>634150</v>
      </c>
      <c r="AS169" s="70" t="s">
        <v>106</v>
      </c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89">
        <v>0</v>
      </c>
      <c r="BF169" s="70" t="s">
        <v>80</v>
      </c>
      <c r="BG169" s="70"/>
      <c r="BH169" s="70"/>
      <c r="BI169" s="70">
        <f t="shared" si="34"/>
        <v>0</v>
      </c>
      <c r="BJ169" s="70" t="s">
        <v>873</v>
      </c>
      <c r="BK169" s="74">
        <f t="shared" si="35"/>
        <v>0</v>
      </c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</row>
    <row r="170" spans="1:77" x14ac:dyDescent="0.4">
      <c r="A170" s="70">
        <v>167</v>
      </c>
      <c r="B170" s="70" t="s">
        <v>2658</v>
      </c>
      <c r="C170" s="93"/>
      <c r="D170" s="70"/>
      <c r="E170" s="70"/>
      <c r="F170" s="70" t="s">
        <v>874</v>
      </c>
      <c r="G170" s="70"/>
      <c r="H170" s="94">
        <v>1</v>
      </c>
      <c r="I170" s="94">
        <v>7</v>
      </c>
      <c r="J170" s="93" t="s">
        <v>2658</v>
      </c>
      <c r="K170" s="93"/>
      <c r="L170" s="93"/>
      <c r="M170" s="93">
        <v>15</v>
      </c>
      <c r="N170" s="93">
        <f>VLOOKUP(M170,'償却率（定額法）'!$B$6:$C$104,2)</f>
        <v>6.7000000000000004E-2</v>
      </c>
      <c r="O170" s="83">
        <v>44068</v>
      </c>
      <c r="P170" s="89">
        <v>0</v>
      </c>
      <c r="Q170" s="96"/>
      <c r="R170" s="95">
        <f t="shared" si="24"/>
        <v>44068</v>
      </c>
      <c r="S170" s="93">
        <f t="shared" si="25"/>
        <v>2020</v>
      </c>
      <c r="T170" s="93">
        <f t="shared" si="26"/>
        <v>8</v>
      </c>
      <c r="U170" s="93">
        <f t="shared" si="27"/>
        <v>25</v>
      </c>
      <c r="V170" s="93">
        <f t="shared" si="28"/>
        <v>2020</v>
      </c>
      <c r="W170" s="85">
        <v>8900000</v>
      </c>
      <c r="X170" s="98">
        <v>1</v>
      </c>
      <c r="Y170" s="93"/>
      <c r="Z170" s="97">
        <f t="shared" si="29"/>
        <v>0</v>
      </c>
      <c r="AA170" s="97">
        <f t="shared" si="30"/>
        <v>8900000</v>
      </c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9">
        <f t="shared" ref="AP170:AP191" si="38">IF(BI170=0,0,IF(BI170=M170,AA170-1,IF(AA170=1,0,ROUND(W170*N170,0))))</f>
        <v>0</v>
      </c>
      <c r="AQ170" s="74">
        <f t="shared" si="32"/>
        <v>0</v>
      </c>
      <c r="AR170" s="74">
        <f t="shared" ref="AR170:AR191" si="39">AA170-AP170</f>
        <v>8900000</v>
      </c>
      <c r="AS170" s="70" t="s">
        <v>106</v>
      </c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89">
        <v>0</v>
      </c>
      <c r="BF170" s="70" t="s">
        <v>80</v>
      </c>
      <c r="BG170" s="70"/>
      <c r="BH170" s="70"/>
      <c r="BI170" s="70">
        <f t="shared" si="34"/>
        <v>0</v>
      </c>
      <c r="BJ170" s="70" t="s">
        <v>873</v>
      </c>
      <c r="BK170" s="74">
        <f t="shared" si="35"/>
        <v>0</v>
      </c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</row>
    <row r="171" spans="1:77" x14ac:dyDescent="0.4">
      <c r="A171" s="70">
        <v>168</v>
      </c>
      <c r="B171" s="70" t="s">
        <v>2644</v>
      </c>
      <c r="C171" s="93"/>
      <c r="D171" s="70"/>
      <c r="E171" s="70"/>
      <c r="F171" s="70" t="s">
        <v>608</v>
      </c>
      <c r="G171" s="70"/>
      <c r="H171" s="94">
        <v>1</v>
      </c>
      <c r="I171" s="94">
        <v>2</v>
      </c>
      <c r="J171" s="93" t="s">
        <v>2644</v>
      </c>
      <c r="K171" s="93"/>
      <c r="L171" s="93"/>
      <c r="M171" s="93">
        <v>15</v>
      </c>
      <c r="N171" s="93">
        <f>VLOOKUP(M171,'償却率（定額法）'!$B$6:$C$104,2)</f>
        <v>6.7000000000000004E-2</v>
      </c>
      <c r="O171" s="83">
        <v>44099</v>
      </c>
      <c r="P171" s="89">
        <v>0</v>
      </c>
      <c r="Q171" s="96"/>
      <c r="R171" s="95">
        <f t="shared" si="24"/>
        <v>44099</v>
      </c>
      <c r="S171" s="93">
        <f t="shared" si="25"/>
        <v>2020</v>
      </c>
      <c r="T171" s="93">
        <f t="shared" si="26"/>
        <v>9</v>
      </c>
      <c r="U171" s="93">
        <f t="shared" si="27"/>
        <v>25</v>
      </c>
      <c r="V171" s="93">
        <f t="shared" si="28"/>
        <v>2020</v>
      </c>
      <c r="W171" s="85">
        <v>1299100</v>
      </c>
      <c r="X171" s="98">
        <v>1</v>
      </c>
      <c r="Y171" s="93"/>
      <c r="Z171" s="97">
        <f t="shared" si="29"/>
        <v>0</v>
      </c>
      <c r="AA171" s="97">
        <f t="shared" si="30"/>
        <v>1299100</v>
      </c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9">
        <f t="shared" si="38"/>
        <v>0</v>
      </c>
      <c r="AQ171" s="74">
        <f t="shared" si="32"/>
        <v>0</v>
      </c>
      <c r="AR171" s="74">
        <f t="shared" si="39"/>
        <v>1299100</v>
      </c>
      <c r="AS171" s="70" t="s">
        <v>106</v>
      </c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89">
        <v>0</v>
      </c>
      <c r="BF171" s="70" t="s">
        <v>80</v>
      </c>
      <c r="BG171" s="70"/>
      <c r="BH171" s="70"/>
      <c r="BI171" s="70">
        <f t="shared" si="34"/>
        <v>0</v>
      </c>
      <c r="BJ171" s="70" t="s">
        <v>873</v>
      </c>
      <c r="BK171" s="74">
        <f t="shared" si="35"/>
        <v>0</v>
      </c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</row>
    <row r="172" spans="1:77" x14ac:dyDescent="0.4">
      <c r="A172" s="70">
        <v>169</v>
      </c>
      <c r="B172" s="70" t="s">
        <v>2644</v>
      </c>
      <c r="C172" s="93"/>
      <c r="D172" s="70"/>
      <c r="E172" s="70"/>
      <c r="F172" s="70" t="s">
        <v>608</v>
      </c>
      <c r="G172" s="70"/>
      <c r="H172" s="94">
        <v>1</v>
      </c>
      <c r="I172" s="94">
        <v>2</v>
      </c>
      <c r="J172" s="93" t="s">
        <v>2644</v>
      </c>
      <c r="K172" s="93"/>
      <c r="L172" s="93"/>
      <c r="M172" s="93">
        <v>15</v>
      </c>
      <c r="N172" s="93">
        <f>VLOOKUP(M172,'償却率（定額法）'!$B$6:$C$104,2)</f>
        <v>6.7000000000000004E-2</v>
      </c>
      <c r="O172" s="83">
        <v>44099</v>
      </c>
      <c r="P172" s="89">
        <v>0</v>
      </c>
      <c r="Q172" s="96"/>
      <c r="R172" s="95">
        <f t="shared" si="24"/>
        <v>44099</v>
      </c>
      <c r="S172" s="93">
        <f t="shared" si="25"/>
        <v>2020</v>
      </c>
      <c r="T172" s="93">
        <f t="shared" si="26"/>
        <v>9</v>
      </c>
      <c r="U172" s="93">
        <f t="shared" si="27"/>
        <v>25</v>
      </c>
      <c r="V172" s="93">
        <f t="shared" si="28"/>
        <v>2020</v>
      </c>
      <c r="W172" s="85">
        <v>561000</v>
      </c>
      <c r="X172" s="98">
        <v>1</v>
      </c>
      <c r="Y172" s="93"/>
      <c r="Z172" s="97">
        <f t="shared" si="29"/>
        <v>0</v>
      </c>
      <c r="AA172" s="97">
        <f t="shared" si="30"/>
        <v>561000</v>
      </c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9">
        <f t="shared" si="38"/>
        <v>0</v>
      </c>
      <c r="AQ172" s="74">
        <f t="shared" si="32"/>
        <v>0</v>
      </c>
      <c r="AR172" s="74">
        <f t="shared" si="39"/>
        <v>561000</v>
      </c>
      <c r="AS172" s="70" t="s">
        <v>106</v>
      </c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89">
        <v>0</v>
      </c>
      <c r="BF172" s="70" t="s">
        <v>80</v>
      </c>
      <c r="BG172" s="70"/>
      <c r="BH172" s="70"/>
      <c r="BI172" s="70">
        <f t="shared" si="34"/>
        <v>0</v>
      </c>
      <c r="BJ172" s="70" t="s">
        <v>873</v>
      </c>
      <c r="BK172" s="74">
        <f t="shared" si="35"/>
        <v>0</v>
      </c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</row>
    <row r="173" spans="1:77" x14ac:dyDescent="0.4">
      <c r="A173" s="70">
        <v>170</v>
      </c>
      <c r="B173" s="70" t="s">
        <v>2645</v>
      </c>
      <c r="C173" s="93"/>
      <c r="D173" s="70"/>
      <c r="E173" s="70"/>
      <c r="F173" s="70" t="s">
        <v>2642</v>
      </c>
      <c r="G173" s="70"/>
      <c r="H173" s="94">
        <v>1</v>
      </c>
      <c r="I173" s="94">
        <v>2</v>
      </c>
      <c r="J173" s="93" t="s">
        <v>2645</v>
      </c>
      <c r="K173" s="93"/>
      <c r="L173" s="93"/>
      <c r="M173" s="93">
        <v>15</v>
      </c>
      <c r="N173" s="93">
        <f>VLOOKUP(M173,'償却率（定額法）'!$B$6:$C$104,2)</f>
        <v>6.7000000000000004E-2</v>
      </c>
      <c r="O173" s="83">
        <v>44119</v>
      </c>
      <c r="P173" s="89">
        <v>0</v>
      </c>
      <c r="Q173" s="96"/>
      <c r="R173" s="95">
        <f t="shared" si="24"/>
        <v>44119</v>
      </c>
      <c r="S173" s="93">
        <f t="shared" si="25"/>
        <v>2020</v>
      </c>
      <c r="T173" s="93">
        <f t="shared" si="26"/>
        <v>10</v>
      </c>
      <c r="U173" s="93">
        <f t="shared" si="27"/>
        <v>15</v>
      </c>
      <c r="V173" s="93">
        <f t="shared" si="28"/>
        <v>2020</v>
      </c>
      <c r="W173" s="85">
        <v>4976400</v>
      </c>
      <c r="X173" s="98">
        <v>1</v>
      </c>
      <c r="Y173" s="93"/>
      <c r="Z173" s="97">
        <f t="shared" si="29"/>
        <v>0</v>
      </c>
      <c r="AA173" s="97">
        <f t="shared" si="30"/>
        <v>4976400</v>
      </c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9">
        <f t="shared" si="38"/>
        <v>0</v>
      </c>
      <c r="AQ173" s="74">
        <f t="shared" si="32"/>
        <v>0</v>
      </c>
      <c r="AR173" s="74">
        <f t="shared" si="39"/>
        <v>4976400</v>
      </c>
      <c r="AS173" s="70" t="s">
        <v>106</v>
      </c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89">
        <v>0</v>
      </c>
      <c r="BF173" s="70" t="s">
        <v>80</v>
      </c>
      <c r="BG173" s="70"/>
      <c r="BH173" s="70"/>
      <c r="BI173" s="70">
        <f t="shared" si="34"/>
        <v>0</v>
      </c>
      <c r="BJ173" s="70" t="s">
        <v>873</v>
      </c>
      <c r="BK173" s="74">
        <f t="shared" si="35"/>
        <v>0</v>
      </c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</row>
    <row r="174" spans="1:77" x14ac:dyDescent="0.4">
      <c r="A174" s="70">
        <v>171</v>
      </c>
      <c r="B174" s="70" t="s">
        <v>2646</v>
      </c>
      <c r="C174" s="93"/>
      <c r="D174" s="70"/>
      <c r="E174" s="70"/>
      <c r="F174" s="70" t="s">
        <v>874</v>
      </c>
      <c r="G174" s="70"/>
      <c r="H174" s="94">
        <v>1</v>
      </c>
      <c r="I174" s="94">
        <v>7</v>
      </c>
      <c r="J174" s="93" t="s">
        <v>2646</v>
      </c>
      <c r="K174" s="93"/>
      <c r="L174" s="93"/>
      <c r="M174" s="93">
        <v>15</v>
      </c>
      <c r="N174" s="93">
        <f>VLOOKUP(M174,'償却率（定額法）'!$B$6:$C$104,2)</f>
        <v>6.7000000000000004E-2</v>
      </c>
      <c r="O174" s="83">
        <v>44165</v>
      </c>
      <c r="P174" s="89">
        <v>0</v>
      </c>
      <c r="Q174" s="96"/>
      <c r="R174" s="95">
        <f t="shared" si="24"/>
        <v>44165</v>
      </c>
      <c r="S174" s="93">
        <f t="shared" si="25"/>
        <v>2020</v>
      </c>
      <c r="T174" s="93">
        <f t="shared" si="26"/>
        <v>11</v>
      </c>
      <c r="U174" s="93">
        <f t="shared" si="27"/>
        <v>30</v>
      </c>
      <c r="V174" s="93">
        <f t="shared" si="28"/>
        <v>2020</v>
      </c>
      <c r="W174" s="85">
        <v>749100</v>
      </c>
      <c r="X174" s="98">
        <v>1</v>
      </c>
      <c r="Y174" s="93"/>
      <c r="Z174" s="97">
        <f t="shared" si="29"/>
        <v>0</v>
      </c>
      <c r="AA174" s="97">
        <f t="shared" si="30"/>
        <v>749100</v>
      </c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9">
        <f t="shared" si="38"/>
        <v>0</v>
      </c>
      <c r="AQ174" s="74">
        <f t="shared" si="32"/>
        <v>0</v>
      </c>
      <c r="AR174" s="74">
        <f t="shared" si="39"/>
        <v>749100</v>
      </c>
      <c r="AS174" s="70" t="s">
        <v>106</v>
      </c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89">
        <v>0</v>
      </c>
      <c r="BF174" s="70" t="s">
        <v>80</v>
      </c>
      <c r="BG174" s="70"/>
      <c r="BH174" s="70"/>
      <c r="BI174" s="70">
        <f t="shared" si="34"/>
        <v>0</v>
      </c>
      <c r="BJ174" s="70" t="s">
        <v>873</v>
      </c>
      <c r="BK174" s="74">
        <f t="shared" si="35"/>
        <v>0</v>
      </c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</row>
    <row r="175" spans="1:77" x14ac:dyDescent="0.4">
      <c r="A175" s="70">
        <v>172</v>
      </c>
      <c r="B175" s="70" t="s">
        <v>2648</v>
      </c>
      <c r="C175" s="93"/>
      <c r="D175" s="70"/>
      <c r="E175" s="70"/>
      <c r="F175" s="70" t="s">
        <v>140</v>
      </c>
      <c r="G175" s="70"/>
      <c r="H175" s="94">
        <v>1</v>
      </c>
      <c r="I175" s="94">
        <v>2</v>
      </c>
      <c r="J175" s="93" t="s">
        <v>2648</v>
      </c>
      <c r="K175" s="93"/>
      <c r="L175" s="93"/>
      <c r="M175" s="93">
        <v>15</v>
      </c>
      <c r="N175" s="93">
        <f>VLOOKUP(M175,'償却率（定額法）'!$B$6:$C$104,2)</f>
        <v>6.7000000000000004E-2</v>
      </c>
      <c r="O175" s="83">
        <v>44190</v>
      </c>
      <c r="P175" s="89">
        <v>0</v>
      </c>
      <c r="Q175" s="96"/>
      <c r="R175" s="95">
        <f t="shared" si="24"/>
        <v>44190</v>
      </c>
      <c r="S175" s="93">
        <f t="shared" si="25"/>
        <v>2020</v>
      </c>
      <c r="T175" s="93">
        <f t="shared" si="26"/>
        <v>12</v>
      </c>
      <c r="U175" s="93">
        <f t="shared" si="27"/>
        <v>25</v>
      </c>
      <c r="V175" s="93">
        <f t="shared" si="28"/>
        <v>2020</v>
      </c>
      <c r="W175" s="85">
        <v>1281500</v>
      </c>
      <c r="X175" s="98">
        <v>1</v>
      </c>
      <c r="Y175" s="93"/>
      <c r="Z175" s="97">
        <f t="shared" si="29"/>
        <v>0</v>
      </c>
      <c r="AA175" s="97">
        <f t="shared" si="30"/>
        <v>1281500</v>
      </c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9">
        <f t="shared" si="38"/>
        <v>0</v>
      </c>
      <c r="AQ175" s="74">
        <f t="shared" si="32"/>
        <v>0</v>
      </c>
      <c r="AR175" s="74">
        <f t="shared" si="39"/>
        <v>1281500</v>
      </c>
      <c r="AS175" s="70" t="s">
        <v>106</v>
      </c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89">
        <v>0</v>
      </c>
      <c r="BF175" s="70" t="s">
        <v>80</v>
      </c>
      <c r="BG175" s="70"/>
      <c r="BH175" s="70"/>
      <c r="BI175" s="70">
        <f t="shared" si="34"/>
        <v>0</v>
      </c>
      <c r="BJ175" s="70" t="s">
        <v>873</v>
      </c>
      <c r="BK175" s="74">
        <f t="shared" si="35"/>
        <v>0</v>
      </c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</row>
    <row r="176" spans="1:77" x14ac:dyDescent="0.4">
      <c r="A176" s="70">
        <v>173</v>
      </c>
      <c r="B176" s="70" t="s">
        <v>2661</v>
      </c>
      <c r="C176" s="93"/>
      <c r="D176" s="70"/>
      <c r="E176" s="70"/>
      <c r="F176" s="70" t="s">
        <v>874</v>
      </c>
      <c r="G176" s="70"/>
      <c r="H176" s="94">
        <v>1</v>
      </c>
      <c r="I176" s="94">
        <v>6</v>
      </c>
      <c r="J176" s="93" t="s">
        <v>2661</v>
      </c>
      <c r="K176" s="93"/>
      <c r="L176" s="93"/>
      <c r="M176" s="93">
        <v>15</v>
      </c>
      <c r="N176" s="93">
        <f>VLOOKUP(M176,'償却率（定額法）'!$B$6:$C$104,2)</f>
        <v>6.7000000000000004E-2</v>
      </c>
      <c r="O176" s="83">
        <v>44190</v>
      </c>
      <c r="P176" s="89">
        <v>0</v>
      </c>
      <c r="Q176" s="96"/>
      <c r="R176" s="95">
        <f t="shared" si="24"/>
        <v>44190</v>
      </c>
      <c r="S176" s="93">
        <f t="shared" si="25"/>
        <v>2020</v>
      </c>
      <c r="T176" s="93">
        <f t="shared" si="26"/>
        <v>12</v>
      </c>
      <c r="U176" s="93">
        <f t="shared" si="27"/>
        <v>25</v>
      </c>
      <c r="V176" s="93">
        <f t="shared" si="28"/>
        <v>2020</v>
      </c>
      <c r="W176" s="85">
        <v>2475000</v>
      </c>
      <c r="X176" s="98">
        <v>1</v>
      </c>
      <c r="Y176" s="93"/>
      <c r="Z176" s="97">
        <f t="shared" si="29"/>
        <v>0</v>
      </c>
      <c r="AA176" s="97">
        <f t="shared" si="30"/>
        <v>2475000</v>
      </c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9">
        <f t="shared" si="38"/>
        <v>0</v>
      </c>
      <c r="AQ176" s="74">
        <f t="shared" si="32"/>
        <v>0</v>
      </c>
      <c r="AR176" s="74">
        <f t="shared" si="39"/>
        <v>2475000</v>
      </c>
      <c r="AS176" s="70" t="s">
        <v>106</v>
      </c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89">
        <v>0</v>
      </c>
      <c r="BF176" s="70" t="s">
        <v>80</v>
      </c>
      <c r="BG176" s="70"/>
      <c r="BH176" s="70"/>
      <c r="BI176" s="70">
        <f t="shared" si="34"/>
        <v>0</v>
      </c>
      <c r="BJ176" s="70" t="s">
        <v>873</v>
      </c>
      <c r="BK176" s="74">
        <f t="shared" si="35"/>
        <v>0</v>
      </c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</row>
    <row r="177" spans="1:77" x14ac:dyDescent="0.4">
      <c r="A177" s="70">
        <v>174</v>
      </c>
      <c r="B177" s="70" t="s">
        <v>2660</v>
      </c>
      <c r="C177" s="93"/>
      <c r="D177" s="70"/>
      <c r="E177" s="70"/>
      <c r="F177" s="70" t="s">
        <v>633</v>
      </c>
      <c r="G177" s="70"/>
      <c r="H177" s="94">
        <v>1</v>
      </c>
      <c r="I177" s="94">
        <v>3</v>
      </c>
      <c r="J177" s="93" t="s">
        <v>2660</v>
      </c>
      <c r="K177" s="93"/>
      <c r="L177" s="93"/>
      <c r="M177" s="93">
        <v>15</v>
      </c>
      <c r="N177" s="93">
        <f>VLOOKUP(M177,'償却率（定額法）'!$B$6:$C$104,2)</f>
        <v>6.7000000000000004E-2</v>
      </c>
      <c r="O177" s="83">
        <v>44187</v>
      </c>
      <c r="P177" s="89">
        <v>0</v>
      </c>
      <c r="Q177" s="96"/>
      <c r="R177" s="95">
        <f t="shared" si="24"/>
        <v>44187</v>
      </c>
      <c r="S177" s="93">
        <f t="shared" si="25"/>
        <v>2020</v>
      </c>
      <c r="T177" s="93">
        <f t="shared" si="26"/>
        <v>12</v>
      </c>
      <c r="U177" s="93">
        <f t="shared" si="27"/>
        <v>22</v>
      </c>
      <c r="V177" s="93">
        <f t="shared" si="28"/>
        <v>2020</v>
      </c>
      <c r="W177" s="85">
        <v>6875000</v>
      </c>
      <c r="X177" s="98">
        <v>1</v>
      </c>
      <c r="Y177" s="93"/>
      <c r="Z177" s="97">
        <f t="shared" si="29"/>
        <v>0</v>
      </c>
      <c r="AA177" s="97">
        <f t="shared" si="30"/>
        <v>6875000</v>
      </c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9">
        <f t="shared" si="38"/>
        <v>0</v>
      </c>
      <c r="AQ177" s="74">
        <f t="shared" si="32"/>
        <v>0</v>
      </c>
      <c r="AR177" s="74">
        <f t="shared" si="39"/>
        <v>6875000</v>
      </c>
      <c r="AS177" s="70" t="s">
        <v>106</v>
      </c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89">
        <v>0</v>
      </c>
      <c r="BF177" s="70" t="s">
        <v>80</v>
      </c>
      <c r="BG177" s="70"/>
      <c r="BH177" s="70"/>
      <c r="BI177" s="70">
        <f t="shared" si="34"/>
        <v>0</v>
      </c>
      <c r="BJ177" s="70" t="s">
        <v>873</v>
      </c>
      <c r="BK177" s="74">
        <f t="shared" si="35"/>
        <v>0</v>
      </c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</row>
    <row r="178" spans="1:77" x14ac:dyDescent="0.4">
      <c r="A178" s="70">
        <v>175</v>
      </c>
      <c r="B178" s="70" t="s">
        <v>2659</v>
      </c>
      <c r="C178" s="93"/>
      <c r="D178" s="70"/>
      <c r="E178" s="70"/>
      <c r="F178" s="70" t="s">
        <v>140</v>
      </c>
      <c r="G178" s="70"/>
      <c r="H178" s="94">
        <v>1</v>
      </c>
      <c r="I178" s="94">
        <v>7</v>
      </c>
      <c r="J178" s="93" t="s">
        <v>2659</v>
      </c>
      <c r="K178" s="93"/>
      <c r="L178" s="93"/>
      <c r="M178" s="93">
        <v>15</v>
      </c>
      <c r="N178" s="93">
        <f>VLOOKUP(M178,'償却率（定額法）'!$B$6:$C$104,2)</f>
        <v>6.7000000000000004E-2</v>
      </c>
      <c r="O178" s="83">
        <v>44203</v>
      </c>
      <c r="P178" s="89">
        <v>0</v>
      </c>
      <c r="Q178" s="96"/>
      <c r="R178" s="95">
        <f t="shared" si="24"/>
        <v>44203</v>
      </c>
      <c r="S178" s="93">
        <f t="shared" si="25"/>
        <v>2021</v>
      </c>
      <c r="T178" s="93">
        <f t="shared" si="26"/>
        <v>1</v>
      </c>
      <c r="U178" s="93">
        <f t="shared" si="27"/>
        <v>7</v>
      </c>
      <c r="V178" s="93">
        <f t="shared" si="28"/>
        <v>2020</v>
      </c>
      <c r="W178" s="85">
        <v>13112000</v>
      </c>
      <c r="X178" s="98">
        <v>1</v>
      </c>
      <c r="Y178" s="93"/>
      <c r="Z178" s="97">
        <f t="shared" si="29"/>
        <v>0</v>
      </c>
      <c r="AA178" s="97">
        <f t="shared" si="30"/>
        <v>13112000</v>
      </c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9">
        <f t="shared" si="38"/>
        <v>0</v>
      </c>
      <c r="AQ178" s="74">
        <f t="shared" si="32"/>
        <v>0</v>
      </c>
      <c r="AR178" s="74">
        <f t="shared" si="39"/>
        <v>13112000</v>
      </c>
      <c r="AS178" s="70" t="s">
        <v>106</v>
      </c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89">
        <v>0</v>
      </c>
      <c r="BF178" s="70" t="s">
        <v>80</v>
      </c>
      <c r="BG178" s="70"/>
      <c r="BH178" s="70"/>
      <c r="BI178" s="70">
        <f t="shared" si="34"/>
        <v>0</v>
      </c>
      <c r="BJ178" s="70" t="s">
        <v>873</v>
      </c>
      <c r="BK178" s="74">
        <f t="shared" si="35"/>
        <v>0</v>
      </c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</row>
    <row r="179" spans="1:77" x14ac:dyDescent="0.4">
      <c r="A179" s="70">
        <v>176</v>
      </c>
      <c r="B179" s="70" t="s">
        <v>2649</v>
      </c>
      <c r="C179" s="93"/>
      <c r="D179" s="70"/>
      <c r="E179" s="70"/>
      <c r="F179" s="70" t="s">
        <v>877</v>
      </c>
      <c r="G179" s="70"/>
      <c r="H179" s="94">
        <v>1</v>
      </c>
      <c r="I179" s="94">
        <v>7</v>
      </c>
      <c r="J179" s="93" t="s">
        <v>2649</v>
      </c>
      <c r="K179" s="93"/>
      <c r="L179" s="93"/>
      <c r="M179" s="93">
        <v>15</v>
      </c>
      <c r="N179" s="93">
        <f>VLOOKUP(M179,'償却率（定額法）'!$B$6:$C$104,2)</f>
        <v>6.7000000000000004E-2</v>
      </c>
      <c r="O179" s="83">
        <v>44256</v>
      </c>
      <c r="P179" s="89">
        <v>0</v>
      </c>
      <c r="Q179" s="96"/>
      <c r="R179" s="95">
        <f t="shared" si="24"/>
        <v>44256</v>
      </c>
      <c r="S179" s="93">
        <f t="shared" si="25"/>
        <v>2021</v>
      </c>
      <c r="T179" s="93">
        <f t="shared" si="26"/>
        <v>3</v>
      </c>
      <c r="U179" s="93">
        <f t="shared" si="27"/>
        <v>1</v>
      </c>
      <c r="V179" s="93">
        <f t="shared" si="28"/>
        <v>2020</v>
      </c>
      <c r="W179" s="85">
        <v>1237390</v>
      </c>
      <c r="X179" s="98">
        <v>1</v>
      </c>
      <c r="Y179" s="93"/>
      <c r="Z179" s="97">
        <f t="shared" si="29"/>
        <v>0</v>
      </c>
      <c r="AA179" s="97">
        <f t="shared" si="30"/>
        <v>1237390</v>
      </c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9">
        <f t="shared" si="38"/>
        <v>0</v>
      </c>
      <c r="AQ179" s="74">
        <f t="shared" si="32"/>
        <v>0</v>
      </c>
      <c r="AR179" s="74">
        <f t="shared" si="39"/>
        <v>1237390</v>
      </c>
      <c r="AS179" s="70" t="s">
        <v>106</v>
      </c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89">
        <v>0</v>
      </c>
      <c r="BF179" s="70" t="s">
        <v>80</v>
      </c>
      <c r="BG179" s="70"/>
      <c r="BH179" s="70"/>
      <c r="BI179" s="70">
        <f t="shared" si="34"/>
        <v>0</v>
      </c>
      <c r="BJ179" s="70" t="s">
        <v>873</v>
      </c>
      <c r="BK179" s="74">
        <f t="shared" si="35"/>
        <v>0</v>
      </c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</row>
    <row r="180" spans="1:77" x14ac:dyDescent="0.4">
      <c r="A180" s="70">
        <v>177</v>
      </c>
      <c r="B180" s="70" t="s">
        <v>2650</v>
      </c>
      <c r="C180" s="93"/>
      <c r="D180" s="70"/>
      <c r="E180" s="70"/>
      <c r="F180" s="70" t="s">
        <v>874</v>
      </c>
      <c r="G180" s="70"/>
      <c r="H180" s="94">
        <v>1</v>
      </c>
      <c r="I180" s="94">
        <v>7</v>
      </c>
      <c r="J180" s="93" t="s">
        <v>2650</v>
      </c>
      <c r="K180" s="93"/>
      <c r="L180" s="93"/>
      <c r="M180" s="93">
        <v>15</v>
      </c>
      <c r="N180" s="93">
        <f>VLOOKUP(M180,'償却率（定額法）'!$B$6:$C$104,2)</f>
        <v>6.7000000000000004E-2</v>
      </c>
      <c r="O180" s="83">
        <v>44280</v>
      </c>
      <c r="P180" s="89">
        <v>0</v>
      </c>
      <c r="Q180" s="96"/>
      <c r="R180" s="95">
        <f t="shared" si="24"/>
        <v>44280</v>
      </c>
      <c r="S180" s="93">
        <f t="shared" si="25"/>
        <v>2021</v>
      </c>
      <c r="T180" s="93">
        <f t="shared" si="26"/>
        <v>3</v>
      </c>
      <c r="U180" s="93">
        <f t="shared" si="27"/>
        <v>25</v>
      </c>
      <c r="V180" s="93">
        <f t="shared" si="28"/>
        <v>2020</v>
      </c>
      <c r="W180" s="85">
        <v>803000</v>
      </c>
      <c r="X180" s="98">
        <v>1</v>
      </c>
      <c r="Y180" s="93"/>
      <c r="Z180" s="97">
        <f t="shared" si="29"/>
        <v>0</v>
      </c>
      <c r="AA180" s="97">
        <f t="shared" si="30"/>
        <v>803000</v>
      </c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9">
        <f t="shared" si="38"/>
        <v>0</v>
      </c>
      <c r="AQ180" s="74">
        <f t="shared" si="32"/>
        <v>0</v>
      </c>
      <c r="AR180" s="74">
        <f t="shared" si="39"/>
        <v>803000</v>
      </c>
      <c r="AS180" s="70" t="s">
        <v>106</v>
      </c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89">
        <v>0</v>
      </c>
      <c r="BF180" s="70" t="s">
        <v>80</v>
      </c>
      <c r="BG180" s="70"/>
      <c r="BH180" s="70"/>
      <c r="BI180" s="70">
        <f t="shared" si="34"/>
        <v>0</v>
      </c>
      <c r="BJ180" s="70" t="s">
        <v>873</v>
      </c>
      <c r="BK180" s="74">
        <f t="shared" si="35"/>
        <v>0</v>
      </c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</row>
    <row r="181" spans="1:77" x14ac:dyDescent="0.4">
      <c r="A181" s="70">
        <v>178</v>
      </c>
      <c r="B181" s="70" t="s">
        <v>2651</v>
      </c>
      <c r="C181" s="93"/>
      <c r="D181" s="70"/>
      <c r="E181" s="70"/>
      <c r="F181" s="70" t="s">
        <v>606</v>
      </c>
      <c r="G181" s="70"/>
      <c r="H181" s="94">
        <v>1</v>
      </c>
      <c r="I181" s="94">
        <v>2</v>
      </c>
      <c r="J181" s="93" t="s">
        <v>2651</v>
      </c>
      <c r="K181" s="93"/>
      <c r="L181" s="93"/>
      <c r="M181" s="93">
        <v>15</v>
      </c>
      <c r="N181" s="93">
        <f>VLOOKUP(M181,'償却率（定額法）'!$B$6:$C$104,2)</f>
        <v>6.7000000000000004E-2</v>
      </c>
      <c r="O181" s="83">
        <v>44286</v>
      </c>
      <c r="P181" s="89">
        <v>0</v>
      </c>
      <c r="Q181" s="96"/>
      <c r="R181" s="95">
        <f t="shared" si="24"/>
        <v>44286</v>
      </c>
      <c r="S181" s="93">
        <f t="shared" si="25"/>
        <v>2021</v>
      </c>
      <c r="T181" s="93">
        <f t="shared" si="26"/>
        <v>3</v>
      </c>
      <c r="U181" s="93">
        <f t="shared" si="27"/>
        <v>31</v>
      </c>
      <c r="V181" s="93">
        <f t="shared" si="28"/>
        <v>2020</v>
      </c>
      <c r="W181" s="85">
        <v>1770120</v>
      </c>
      <c r="X181" s="98">
        <v>1</v>
      </c>
      <c r="Y181" s="93"/>
      <c r="Z181" s="97">
        <f t="shared" si="29"/>
        <v>0</v>
      </c>
      <c r="AA181" s="97">
        <f t="shared" si="30"/>
        <v>1770120</v>
      </c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9">
        <f t="shared" si="38"/>
        <v>0</v>
      </c>
      <c r="AQ181" s="74">
        <f t="shared" si="32"/>
        <v>0</v>
      </c>
      <c r="AR181" s="74">
        <f t="shared" si="39"/>
        <v>1770120</v>
      </c>
      <c r="AS181" s="70" t="s">
        <v>106</v>
      </c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89">
        <v>0</v>
      </c>
      <c r="BF181" s="70" t="s">
        <v>80</v>
      </c>
      <c r="BG181" s="70"/>
      <c r="BH181" s="70"/>
      <c r="BI181" s="70">
        <f t="shared" si="34"/>
        <v>0</v>
      </c>
      <c r="BJ181" s="70" t="s">
        <v>873</v>
      </c>
      <c r="BK181" s="74">
        <f t="shared" si="35"/>
        <v>0</v>
      </c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</row>
    <row r="182" spans="1:77" x14ac:dyDescent="0.4">
      <c r="A182" s="70">
        <v>179</v>
      </c>
      <c r="B182" s="70" t="s">
        <v>2659</v>
      </c>
      <c r="C182" s="93"/>
      <c r="D182" s="70"/>
      <c r="E182" s="70"/>
      <c r="F182" s="70" t="s">
        <v>140</v>
      </c>
      <c r="G182" s="70"/>
      <c r="H182" s="94">
        <v>1</v>
      </c>
      <c r="I182" s="94">
        <v>7</v>
      </c>
      <c r="J182" s="93" t="s">
        <v>2659</v>
      </c>
      <c r="K182" s="93"/>
      <c r="L182" s="93"/>
      <c r="M182" s="93">
        <v>15</v>
      </c>
      <c r="N182" s="93">
        <f>VLOOKUP(M182,'償却率（定額法）'!$B$6:$C$104,2)</f>
        <v>6.7000000000000004E-2</v>
      </c>
      <c r="O182" s="83">
        <v>44286</v>
      </c>
      <c r="P182" s="89">
        <v>0</v>
      </c>
      <c r="Q182" s="96"/>
      <c r="R182" s="95">
        <f t="shared" si="24"/>
        <v>44286</v>
      </c>
      <c r="S182" s="93">
        <f t="shared" si="25"/>
        <v>2021</v>
      </c>
      <c r="T182" s="93">
        <f t="shared" si="26"/>
        <v>3</v>
      </c>
      <c r="U182" s="93">
        <f t="shared" si="27"/>
        <v>31</v>
      </c>
      <c r="V182" s="93">
        <f t="shared" si="28"/>
        <v>2020</v>
      </c>
      <c r="W182" s="85">
        <v>19668000</v>
      </c>
      <c r="X182" s="98">
        <v>1</v>
      </c>
      <c r="Y182" s="93"/>
      <c r="Z182" s="97">
        <f t="shared" si="29"/>
        <v>0</v>
      </c>
      <c r="AA182" s="97">
        <f t="shared" si="30"/>
        <v>19668000</v>
      </c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9">
        <f t="shared" si="38"/>
        <v>0</v>
      </c>
      <c r="AQ182" s="74">
        <f t="shared" si="32"/>
        <v>0</v>
      </c>
      <c r="AR182" s="74">
        <f t="shared" si="39"/>
        <v>19668000</v>
      </c>
      <c r="AS182" s="70" t="s">
        <v>106</v>
      </c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89">
        <v>0</v>
      </c>
      <c r="BF182" s="70" t="s">
        <v>80</v>
      </c>
      <c r="BG182" s="70"/>
      <c r="BH182" s="70"/>
      <c r="BI182" s="70">
        <f t="shared" si="34"/>
        <v>0</v>
      </c>
      <c r="BJ182" s="70" t="s">
        <v>873</v>
      </c>
      <c r="BK182" s="74">
        <f t="shared" si="35"/>
        <v>0</v>
      </c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</row>
    <row r="183" spans="1:77" x14ac:dyDescent="0.4">
      <c r="A183" s="70">
        <v>180</v>
      </c>
      <c r="B183" s="70" t="s">
        <v>2652</v>
      </c>
      <c r="C183" s="93"/>
      <c r="D183" s="70"/>
      <c r="E183" s="70"/>
      <c r="F183" s="70" t="s">
        <v>877</v>
      </c>
      <c r="G183" s="70"/>
      <c r="H183" s="94">
        <v>1</v>
      </c>
      <c r="I183" s="94">
        <v>7</v>
      </c>
      <c r="J183" s="93" t="s">
        <v>2652</v>
      </c>
      <c r="K183" s="93"/>
      <c r="L183" s="93"/>
      <c r="M183" s="93">
        <v>15</v>
      </c>
      <c r="N183" s="93">
        <f>VLOOKUP(M183,'償却率（定額法）'!$B$6:$C$104,2)</f>
        <v>6.7000000000000004E-2</v>
      </c>
      <c r="O183" s="83">
        <v>44286</v>
      </c>
      <c r="P183" s="89">
        <v>0</v>
      </c>
      <c r="Q183" s="96"/>
      <c r="R183" s="95">
        <f t="shared" si="24"/>
        <v>44286</v>
      </c>
      <c r="S183" s="93">
        <f t="shared" si="25"/>
        <v>2021</v>
      </c>
      <c r="T183" s="93">
        <f t="shared" si="26"/>
        <v>3</v>
      </c>
      <c r="U183" s="93">
        <f t="shared" si="27"/>
        <v>31</v>
      </c>
      <c r="V183" s="93">
        <f t="shared" si="28"/>
        <v>2020</v>
      </c>
      <c r="W183" s="85">
        <v>935770</v>
      </c>
      <c r="X183" s="98">
        <v>1</v>
      </c>
      <c r="Y183" s="93"/>
      <c r="Z183" s="97">
        <f t="shared" si="29"/>
        <v>0</v>
      </c>
      <c r="AA183" s="97">
        <f t="shared" si="30"/>
        <v>935770</v>
      </c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9">
        <f t="shared" si="38"/>
        <v>0</v>
      </c>
      <c r="AQ183" s="74">
        <f t="shared" si="32"/>
        <v>0</v>
      </c>
      <c r="AR183" s="74">
        <f t="shared" si="39"/>
        <v>935770</v>
      </c>
      <c r="AS183" s="70" t="s">
        <v>106</v>
      </c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89">
        <v>0</v>
      </c>
      <c r="BF183" s="70" t="s">
        <v>80</v>
      </c>
      <c r="BG183" s="70"/>
      <c r="BH183" s="70"/>
      <c r="BI183" s="70">
        <f t="shared" si="34"/>
        <v>0</v>
      </c>
      <c r="BJ183" s="70" t="s">
        <v>873</v>
      </c>
      <c r="BK183" s="74">
        <f t="shared" si="35"/>
        <v>0</v>
      </c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</row>
    <row r="184" spans="1:77" x14ac:dyDescent="0.4">
      <c r="A184" s="70">
        <v>181</v>
      </c>
      <c r="B184" s="70" t="s">
        <v>2653</v>
      </c>
      <c r="C184" s="93"/>
      <c r="D184" s="70"/>
      <c r="E184" s="70"/>
      <c r="F184" s="70" t="s">
        <v>877</v>
      </c>
      <c r="G184" s="70"/>
      <c r="H184" s="94">
        <v>1</v>
      </c>
      <c r="I184" s="94">
        <v>7</v>
      </c>
      <c r="J184" s="93" t="s">
        <v>2653</v>
      </c>
      <c r="K184" s="93"/>
      <c r="L184" s="93"/>
      <c r="M184" s="93">
        <v>15</v>
      </c>
      <c r="N184" s="93">
        <f>VLOOKUP(M184,'償却率（定額法）'!$B$6:$C$104,2)</f>
        <v>6.7000000000000004E-2</v>
      </c>
      <c r="O184" s="83">
        <v>44286</v>
      </c>
      <c r="P184" s="89">
        <v>0</v>
      </c>
      <c r="Q184" s="96"/>
      <c r="R184" s="95">
        <f t="shared" si="24"/>
        <v>44286</v>
      </c>
      <c r="S184" s="93">
        <f t="shared" si="25"/>
        <v>2021</v>
      </c>
      <c r="T184" s="93">
        <f t="shared" si="26"/>
        <v>3</v>
      </c>
      <c r="U184" s="93">
        <f t="shared" si="27"/>
        <v>31</v>
      </c>
      <c r="V184" s="93">
        <f t="shared" si="28"/>
        <v>2020</v>
      </c>
      <c r="W184" s="85">
        <v>941270</v>
      </c>
      <c r="X184" s="98">
        <v>1</v>
      </c>
      <c r="Y184" s="93"/>
      <c r="Z184" s="97">
        <f t="shared" si="29"/>
        <v>0</v>
      </c>
      <c r="AA184" s="97">
        <f t="shared" si="30"/>
        <v>941270</v>
      </c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9">
        <f t="shared" si="38"/>
        <v>0</v>
      </c>
      <c r="AQ184" s="74">
        <f t="shared" si="32"/>
        <v>0</v>
      </c>
      <c r="AR184" s="74">
        <f t="shared" si="39"/>
        <v>941270</v>
      </c>
      <c r="AS184" s="70" t="s">
        <v>106</v>
      </c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89">
        <v>0</v>
      </c>
      <c r="BF184" s="70" t="s">
        <v>80</v>
      </c>
      <c r="BG184" s="70"/>
      <c r="BH184" s="70"/>
      <c r="BI184" s="70">
        <f t="shared" si="34"/>
        <v>0</v>
      </c>
      <c r="BJ184" s="70" t="s">
        <v>873</v>
      </c>
      <c r="BK184" s="74">
        <f t="shared" si="35"/>
        <v>0</v>
      </c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</row>
    <row r="185" spans="1:77" x14ac:dyDescent="0.4">
      <c r="A185" s="70">
        <v>182</v>
      </c>
      <c r="B185" s="70" t="s">
        <v>2654</v>
      </c>
      <c r="C185" s="93"/>
      <c r="D185" s="70"/>
      <c r="E185" s="70"/>
      <c r="F185" s="70" t="s">
        <v>140</v>
      </c>
      <c r="G185" s="70"/>
      <c r="H185" s="94">
        <v>1</v>
      </c>
      <c r="I185" s="94">
        <v>7</v>
      </c>
      <c r="J185" s="93" t="s">
        <v>2654</v>
      </c>
      <c r="K185" s="93"/>
      <c r="L185" s="93"/>
      <c r="M185" s="93">
        <v>15</v>
      </c>
      <c r="N185" s="93">
        <f>VLOOKUP(M185,'償却率（定額法）'!$B$6:$C$104,2)</f>
        <v>6.7000000000000004E-2</v>
      </c>
      <c r="O185" s="83">
        <v>44286</v>
      </c>
      <c r="P185" s="89">
        <v>0</v>
      </c>
      <c r="Q185" s="96"/>
      <c r="R185" s="95">
        <f t="shared" si="24"/>
        <v>44286</v>
      </c>
      <c r="S185" s="93">
        <f t="shared" si="25"/>
        <v>2021</v>
      </c>
      <c r="T185" s="93">
        <f t="shared" si="26"/>
        <v>3</v>
      </c>
      <c r="U185" s="93">
        <f t="shared" si="27"/>
        <v>31</v>
      </c>
      <c r="V185" s="93">
        <f t="shared" si="28"/>
        <v>2020</v>
      </c>
      <c r="W185" s="85">
        <v>1067000</v>
      </c>
      <c r="X185" s="98">
        <v>1</v>
      </c>
      <c r="Y185" s="93"/>
      <c r="Z185" s="97">
        <f t="shared" si="29"/>
        <v>0</v>
      </c>
      <c r="AA185" s="97">
        <f t="shared" si="30"/>
        <v>1067000</v>
      </c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9">
        <f t="shared" si="38"/>
        <v>0</v>
      </c>
      <c r="AQ185" s="74">
        <f t="shared" si="32"/>
        <v>0</v>
      </c>
      <c r="AR185" s="74">
        <f t="shared" si="39"/>
        <v>1067000</v>
      </c>
      <c r="AS185" s="70" t="s">
        <v>106</v>
      </c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89">
        <v>0</v>
      </c>
      <c r="BF185" s="70" t="s">
        <v>80</v>
      </c>
      <c r="BG185" s="70"/>
      <c r="BH185" s="70"/>
      <c r="BI185" s="70">
        <f t="shared" si="34"/>
        <v>0</v>
      </c>
      <c r="BJ185" s="70" t="s">
        <v>873</v>
      </c>
      <c r="BK185" s="74">
        <f t="shared" si="35"/>
        <v>0</v>
      </c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</row>
    <row r="186" spans="1:77" x14ac:dyDescent="0.4">
      <c r="A186" s="70">
        <v>183</v>
      </c>
      <c r="B186" s="70" t="s">
        <v>2657</v>
      </c>
      <c r="C186" s="93"/>
      <c r="D186" s="70"/>
      <c r="E186" s="70"/>
      <c r="F186" s="70" t="s">
        <v>874</v>
      </c>
      <c r="G186" s="70"/>
      <c r="H186" s="94">
        <v>1</v>
      </c>
      <c r="I186" s="94">
        <v>7</v>
      </c>
      <c r="J186" s="93" t="s">
        <v>2657</v>
      </c>
      <c r="K186" s="93"/>
      <c r="L186" s="93"/>
      <c r="M186" s="93">
        <v>15</v>
      </c>
      <c r="N186" s="93">
        <f>VLOOKUP(M186,'償却率（定額法）'!$B$6:$C$104,2)</f>
        <v>6.7000000000000004E-2</v>
      </c>
      <c r="O186" s="83">
        <v>44286</v>
      </c>
      <c r="P186" s="89">
        <v>0</v>
      </c>
      <c r="Q186" s="96"/>
      <c r="R186" s="95">
        <f t="shared" si="24"/>
        <v>44286</v>
      </c>
      <c r="S186" s="93">
        <f t="shared" si="25"/>
        <v>2021</v>
      </c>
      <c r="T186" s="93">
        <f t="shared" si="26"/>
        <v>3</v>
      </c>
      <c r="U186" s="93">
        <f t="shared" si="27"/>
        <v>31</v>
      </c>
      <c r="V186" s="93">
        <f t="shared" si="28"/>
        <v>2020</v>
      </c>
      <c r="W186" s="85">
        <v>2569325</v>
      </c>
      <c r="X186" s="98">
        <v>1</v>
      </c>
      <c r="Y186" s="93"/>
      <c r="Z186" s="97">
        <f t="shared" si="29"/>
        <v>0</v>
      </c>
      <c r="AA186" s="97">
        <f t="shared" si="30"/>
        <v>2569325</v>
      </c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9">
        <f t="shared" si="38"/>
        <v>0</v>
      </c>
      <c r="AQ186" s="74">
        <f t="shared" si="32"/>
        <v>0</v>
      </c>
      <c r="AR186" s="74">
        <f t="shared" si="39"/>
        <v>2569325</v>
      </c>
      <c r="AS186" s="70" t="s">
        <v>106</v>
      </c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89">
        <v>0</v>
      </c>
      <c r="BF186" s="70" t="s">
        <v>80</v>
      </c>
      <c r="BG186" s="70"/>
      <c r="BH186" s="70"/>
      <c r="BI186" s="70">
        <f t="shared" si="34"/>
        <v>0</v>
      </c>
      <c r="BJ186" s="70" t="s">
        <v>873</v>
      </c>
      <c r="BK186" s="74">
        <f t="shared" si="35"/>
        <v>0</v>
      </c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</row>
    <row r="187" spans="1:77" x14ac:dyDescent="0.4">
      <c r="A187" s="70">
        <v>184</v>
      </c>
      <c r="B187" s="70" t="s">
        <v>2658</v>
      </c>
      <c r="C187" s="93"/>
      <c r="D187" s="70"/>
      <c r="E187" s="70"/>
      <c r="F187" s="70" t="s">
        <v>874</v>
      </c>
      <c r="G187" s="70"/>
      <c r="H187" s="94">
        <v>1</v>
      </c>
      <c r="I187" s="94">
        <v>7</v>
      </c>
      <c r="J187" s="93" t="s">
        <v>2658</v>
      </c>
      <c r="K187" s="93"/>
      <c r="L187" s="93"/>
      <c r="M187" s="93">
        <v>15</v>
      </c>
      <c r="N187" s="93">
        <f>VLOOKUP(M187,'償却率（定額法）'!$B$6:$C$104,2)</f>
        <v>6.7000000000000004E-2</v>
      </c>
      <c r="O187" s="83">
        <v>44286</v>
      </c>
      <c r="P187" s="89">
        <v>0</v>
      </c>
      <c r="Q187" s="96"/>
      <c r="R187" s="95">
        <f t="shared" si="24"/>
        <v>44286</v>
      </c>
      <c r="S187" s="93">
        <f t="shared" si="25"/>
        <v>2021</v>
      </c>
      <c r="T187" s="93">
        <f t="shared" si="26"/>
        <v>3</v>
      </c>
      <c r="U187" s="93">
        <f t="shared" si="27"/>
        <v>31</v>
      </c>
      <c r="V187" s="93">
        <f t="shared" si="28"/>
        <v>2020</v>
      </c>
      <c r="W187" s="85">
        <v>13353000</v>
      </c>
      <c r="X187" s="98">
        <v>1</v>
      </c>
      <c r="Y187" s="93"/>
      <c r="Z187" s="97">
        <f t="shared" si="29"/>
        <v>0</v>
      </c>
      <c r="AA187" s="97">
        <f t="shared" si="30"/>
        <v>13353000</v>
      </c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9">
        <f t="shared" si="38"/>
        <v>0</v>
      </c>
      <c r="AQ187" s="74">
        <f t="shared" si="32"/>
        <v>0</v>
      </c>
      <c r="AR187" s="74">
        <f t="shared" si="39"/>
        <v>13353000</v>
      </c>
      <c r="AS187" s="70" t="s">
        <v>106</v>
      </c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89">
        <v>0</v>
      </c>
      <c r="BF187" s="70" t="s">
        <v>80</v>
      </c>
      <c r="BG187" s="70"/>
      <c r="BH187" s="70"/>
      <c r="BI187" s="70">
        <f t="shared" si="34"/>
        <v>0</v>
      </c>
      <c r="BJ187" s="70" t="s">
        <v>873</v>
      </c>
      <c r="BK187" s="74">
        <f t="shared" si="35"/>
        <v>0</v>
      </c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</row>
    <row r="188" spans="1:77" x14ac:dyDescent="0.4">
      <c r="A188" s="70">
        <v>185</v>
      </c>
      <c r="B188" s="70" t="s">
        <v>2655</v>
      </c>
      <c r="C188" s="93"/>
      <c r="D188" s="70"/>
      <c r="E188" s="70"/>
      <c r="F188" s="70"/>
      <c r="G188" s="70"/>
      <c r="H188" s="94">
        <v>1</v>
      </c>
      <c r="I188" s="94">
        <v>7</v>
      </c>
      <c r="J188" s="93" t="s">
        <v>2655</v>
      </c>
      <c r="K188" s="93"/>
      <c r="L188" s="93"/>
      <c r="M188" s="93">
        <v>15</v>
      </c>
      <c r="N188" s="93">
        <f>VLOOKUP(M188,'償却率（定額法）'!$B$6:$C$104,2)</f>
        <v>6.7000000000000004E-2</v>
      </c>
      <c r="O188" s="83">
        <v>43914</v>
      </c>
      <c r="P188" s="89">
        <v>0</v>
      </c>
      <c r="Q188" s="96"/>
      <c r="R188" s="95">
        <f t="shared" si="24"/>
        <v>43914</v>
      </c>
      <c r="S188" s="93">
        <f t="shared" si="25"/>
        <v>2020</v>
      </c>
      <c r="T188" s="93">
        <f t="shared" si="26"/>
        <v>3</v>
      </c>
      <c r="U188" s="93">
        <f t="shared" si="27"/>
        <v>24</v>
      </c>
      <c r="V188" s="93">
        <f t="shared" si="28"/>
        <v>2019</v>
      </c>
      <c r="W188" s="85">
        <v>2530000</v>
      </c>
      <c r="X188" s="98">
        <v>1</v>
      </c>
      <c r="Y188" s="93"/>
      <c r="Z188" s="97">
        <f t="shared" si="29"/>
        <v>0</v>
      </c>
      <c r="AA188" s="97">
        <f t="shared" si="30"/>
        <v>2530000</v>
      </c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9">
        <f t="shared" si="38"/>
        <v>169510</v>
      </c>
      <c r="AQ188" s="74">
        <f t="shared" si="32"/>
        <v>169510</v>
      </c>
      <c r="AR188" s="74">
        <f t="shared" si="39"/>
        <v>2360490</v>
      </c>
      <c r="AS188" s="70" t="s">
        <v>106</v>
      </c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89">
        <v>0</v>
      </c>
      <c r="BF188" s="70" t="s">
        <v>80</v>
      </c>
      <c r="BG188" s="70"/>
      <c r="BH188" s="70"/>
      <c r="BI188" s="70">
        <f t="shared" si="34"/>
        <v>1</v>
      </c>
      <c r="BJ188" s="70" t="s">
        <v>873</v>
      </c>
      <c r="BK188" s="74">
        <f t="shared" si="35"/>
        <v>169510</v>
      </c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</row>
    <row r="189" spans="1:77" x14ac:dyDescent="0.4">
      <c r="A189" s="70">
        <v>186</v>
      </c>
      <c r="B189" s="70" t="s">
        <v>2656</v>
      </c>
      <c r="C189" s="93"/>
      <c r="D189" s="70"/>
      <c r="E189" s="70"/>
      <c r="F189" s="70"/>
      <c r="G189" s="70"/>
      <c r="H189" s="94">
        <v>1</v>
      </c>
      <c r="I189" s="94">
        <v>7</v>
      </c>
      <c r="J189" s="93" t="s">
        <v>2656</v>
      </c>
      <c r="K189" s="93"/>
      <c r="L189" s="93"/>
      <c r="M189" s="93">
        <v>15</v>
      </c>
      <c r="N189" s="93">
        <f>VLOOKUP(M189,'償却率（定額法）'!$B$6:$C$104,2)</f>
        <v>6.7000000000000004E-2</v>
      </c>
      <c r="O189" s="83">
        <v>43914</v>
      </c>
      <c r="P189" s="89">
        <v>0</v>
      </c>
      <c r="Q189" s="96"/>
      <c r="R189" s="95">
        <f t="shared" si="24"/>
        <v>43914</v>
      </c>
      <c r="S189" s="93">
        <f t="shared" si="25"/>
        <v>2020</v>
      </c>
      <c r="T189" s="93">
        <f t="shared" si="26"/>
        <v>3</v>
      </c>
      <c r="U189" s="93">
        <f t="shared" si="27"/>
        <v>24</v>
      </c>
      <c r="V189" s="93">
        <f t="shared" si="28"/>
        <v>2019</v>
      </c>
      <c r="W189" s="85">
        <v>3520000</v>
      </c>
      <c r="X189" s="98">
        <v>1</v>
      </c>
      <c r="Y189" s="93"/>
      <c r="Z189" s="97">
        <f t="shared" si="29"/>
        <v>0</v>
      </c>
      <c r="AA189" s="97">
        <f t="shared" si="30"/>
        <v>3520000</v>
      </c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9">
        <f t="shared" si="38"/>
        <v>235840</v>
      </c>
      <c r="AQ189" s="74">
        <f t="shared" si="32"/>
        <v>235840</v>
      </c>
      <c r="AR189" s="74">
        <f t="shared" si="39"/>
        <v>3284160</v>
      </c>
      <c r="AS189" s="70" t="s">
        <v>106</v>
      </c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89">
        <v>0</v>
      </c>
      <c r="BF189" s="70" t="s">
        <v>80</v>
      </c>
      <c r="BG189" s="70"/>
      <c r="BH189" s="70"/>
      <c r="BI189" s="70">
        <f t="shared" si="34"/>
        <v>1</v>
      </c>
      <c r="BJ189" s="70" t="s">
        <v>873</v>
      </c>
      <c r="BK189" s="74">
        <f t="shared" si="35"/>
        <v>235840</v>
      </c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</row>
    <row r="190" spans="1:77" x14ac:dyDescent="0.4">
      <c r="A190" s="70">
        <v>187</v>
      </c>
      <c r="B190" s="70" t="s">
        <v>2687</v>
      </c>
      <c r="C190" s="93"/>
      <c r="D190" s="70"/>
      <c r="E190" s="70"/>
      <c r="F190" s="70" t="s">
        <v>632</v>
      </c>
      <c r="G190" s="70"/>
      <c r="H190" s="94">
        <v>1</v>
      </c>
      <c r="I190" s="94">
        <v>3</v>
      </c>
      <c r="J190" s="93" t="s">
        <v>2687</v>
      </c>
      <c r="K190" s="93"/>
      <c r="L190" s="93"/>
      <c r="M190" s="93">
        <v>15</v>
      </c>
      <c r="N190" s="93">
        <f>VLOOKUP(M190,'償却率（定額法）'!$B$6:$C$104,2)</f>
        <v>6.7000000000000004E-2</v>
      </c>
      <c r="O190" s="83">
        <v>44259</v>
      </c>
      <c r="P190" s="89">
        <v>0</v>
      </c>
      <c r="Q190" s="96"/>
      <c r="R190" s="95">
        <f t="shared" si="24"/>
        <v>44259</v>
      </c>
      <c r="S190" s="93">
        <f t="shared" si="25"/>
        <v>2021</v>
      </c>
      <c r="T190" s="93">
        <f t="shared" si="26"/>
        <v>3</v>
      </c>
      <c r="U190" s="93">
        <f t="shared" si="27"/>
        <v>4</v>
      </c>
      <c r="V190" s="93">
        <f t="shared" si="28"/>
        <v>2020</v>
      </c>
      <c r="W190" s="85">
        <v>1045000</v>
      </c>
      <c r="X190" s="98">
        <v>1</v>
      </c>
      <c r="Y190" s="93"/>
      <c r="Z190" s="97">
        <f t="shared" si="29"/>
        <v>0</v>
      </c>
      <c r="AA190" s="97">
        <f t="shared" si="30"/>
        <v>1045000</v>
      </c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9">
        <f t="shared" si="38"/>
        <v>0</v>
      </c>
      <c r="AQ190" s="74">
        <f t="shared" si="32"/>
        <v>0</v>
      </c>
      <c r="AR190" s="74">
        <f t="shared" si="39"/>
        <v>1045000</v>
      </c>
      <c r="AS190" s="70" t="s">
        <v>106</v>
      </c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89">
        <v>0</v>
      </c>
      <c r="BF190" s="70" t="s">
        <v>80</v>
      </c>
      <c r="BG190" s="70"/>
      <c r="BH190" s="70"/>
      <c r="BI190" s="70">
        <f t="shared" si="34"/>
        <v>0</v>
      </c>
      <c r="BJ190" s="70" t="s">
        <v>873</v>
      </c>
      <c r="BK190" s="74">
        <f t="shared" si="35"/>
        <v>0</v>
      </c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</row>
    <row r="191" spans="1:77" x14ac:dyDescent="0.4">
      <c r="A191" s="70">
        <v>188</v>
      </c>
      <c r="B191" s="70" t="s">
        <v>2688</v>
      </c>
      <c r="C191" s="93"/>
      <c r="D191" s="70"/>
      <c r="E191" s="70"/>
      <c r="F191" s="70" t="s">
        <v>140</v>
      </c>
      <c r="G191" s="70"/>
      <c r="H191" s="94">
        <v>1</v>
      </c>
      <c r="I191" s="94">
        <v>2</v>
      </c>
      <c r="J191" s="93" t="s">
        <v>2688</v>
      </c>
      <c r="K191" s="93"/>
      <c r="L191" s="93"/>
      <c r="M191" s="93">
        <v>15</v>
      </c>
      <c r="N191" s="93">
        <f>VLOOKUP(M191,'償却率（定額法）'!$B$6:$C$104,2)</f>
        <v>6.7000000000000004E-2</v>
      </c>
      <c r="O191" s="83">
        <v>44284</v>
      </c>
      <c r="P191" s="89">
        <v>0</v>
      </c>
      <c r="Q191" s="96"/>
      <c r="R191" s="95">
        <f t="shared" si="24"/>
        <v>44284</v>
      </c>
      <c r="S191" s="93">
        <f t="shared" si="25"/>
        <v>2021</v>
      </c>
      <c r="T191" s="93">
        <f t="shared" si="26"/>
        <v>3</v>
      </c>
      <c r="U191" s="93">
        <f t="shared" si="27"/>
        <v>29</v>
      </c>
      <c r="V191" s="93">
        <f t="shared" si="28"/>
        <v>2020</v>
      </c>
      <c r="W191" s="85">
        <v>2310000</v>
      </c>
      <c r="X191" s="98">
        <v>1</v>
      </c>
      <c r="Y191" s="93"/>
      <c r="Z191" s="97">
        <f t="shared" si="29"/>
        <v>0</v>
      </c>
      <c r="AA191" s="97">
        <f t="shared" si="30"/>
        <v>2310000</v>
      </c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9">
        <f t="shared" si="38"/>
        <v>0</v>
      </c>
      <c r="AQ191" s="74">
        <f t="shared" si="32"/>
        <v>0</v>
      </c>
      <c r="AR191" s="74">
        <f t="shared" si="39"/>
        <v>2310000</v>
      </c>
      <c r="AS191" s="70" t="s">
        <v>106</v>
      </c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89">
        <v>0</v>
      </c>
      <c r="BF191" s="70" t="s">
        <v>80</v>
      </c>
      <c r="BG191" s="70"/>
      <c r="BH191" s="70"/>
      <c r="BI191" s="70">
        <f t="shared" si="34"/>
        <v>0</v>
      </c>
      <c r="BJ191" s="70" t="s">
        <v>873</v>
      </c>
      <c r="BK191" s="74">
        <f t="shared" si="35"/>
        <v>0</v>
      </c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</row>
    <row r="193" spans="23:44" x14ac:dyDescent="0.4">
      <c r="W193" s="80">
        <f>SUBTOTAL(9,W5:W191)</f>
        <v>9802362150</v>
      </c>
      <c r="AR193" s="80">
        <f>SUBTOTAL(9,AR5:AR191)</f>
        <v>3428840800</v>
      </c>
    </row>
  </sheetData>
  <sheetProtection algorithmName="SHA-512" hashValue="1dLFU+3fD2PUOKsLXasl/V3Lu60Rh/XMlXwg+BumtcXbIlyoQ/YtdNwl5HEgGIQJz9SnMXxqpB+FdMZtsQhSXw==" saltValue="54IaPqBqVnySJmYPCCHmzQ==" spinCount="100000" sheet="1" objects="1" scenarios="1"/>
  <autoFilter ref="A4:BY191"/>
  <mergeCells count="62">
    <mergeCell ref="N3:N4"/>
    <mergeCell ref="A1:D1"/>
    <mergeCell ref="E1:H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3:B4"/>
    <mergeCell ref="AC3:AC4"/>
    <mergeCell ref="O3:O4"/>
    <mergeCell ref="Q3:Q4"/>
    <mergeCell ref="R3:R4"/>
    <mergeCell ref="S3:U3"/>
    <mergeCell ref="V3:V4"/>
    <mergeCell ref="W3:W4"/>
    <mergeCell ref="X3:X4"/>
    <mergeCell ref="Y3:Y4"/>
    <mergeCell ref="Z3:Z4"/>
    <mergeCell ref="AA3:AA4"/>
    <mergeCell ref="AB3:AB4"/>
    <mergeCell ref="P3:P4"/>
    <mergeCell ref="BC3:BC4"/>
    <mergeCell ref="AD3:AI3"/>
    <mergeCell ref="AJ3:AJ4"/>
    <mergeCell ref="AR3:AR4"/>
    <mergeCell ref="AS3:AS4"/>
    <mergeCell ref="AT3:AW3"/>
    <mergeCell ref="AX3:AX4"/>
    <mergeCell ref="AY3:AY4"/>
    <mergeCell ref="AZ3:AZ4"/>
    <mergeCell ref="BA3:BA4"/>
    <mergeCell ref="BB3:BB4"/>
    <mergeCell ref="AK3:AQ4"/>
    <mergeCell ref="BP3:BP4"/>
    <mergeCell ref="BD3:BD4"/>
    <mergeCell ref="BE3:BF3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W3:BW4"/>
    <mergeCell ref="BX3:BX4"/>
    <mergeCell ref="BY3:BY4"/>
    <mergeCell ref="BQ3:BQ4"/>
    <mergeCell ref="BR3:BR4"/>
    <mergeCell ref="BS3:BS4"/>
    <mergeCell ref="BT3:BT4"/>
    <mergeCell ref="BU3:BU4"/>
    <mergeCell ref="BV3:BV4"/>
  </mergeCells>
  <phoneticPr fontId="2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308"/>
  <sheetViews>
    <sheetView zoomScale="70" zoomScaleNormal="70" workbookViewId="0">
      <pane xSplit="10" ySplit="4" topLeftCell="K5" activePane="bottomRight" state="frozen"/>
      <selection pane="topRight" activeCell="J1" sqref="J1"/>
      <selection pane="bottomLeft" activeCell="A5" sqref="A5"/>
      <selection pane="bottomRight" activeCell="H2" sqref="H1:I1048576"/>
    </sheetView>
  </sheetViews>
  <sheetFormatPr defaultRowHeight="18.75" outlineLevelCol="1" x14ac:dyDescent="0.4"/>
  <cols>
    <col min="1" max="1" width="7.125" style="59" customWidth="1"/>
    <col min="2" max="2" width="56.125" style="59" bestFit="1" customWidth="1"/>
    <col min="3" max="3" width="5.25" style="59" hidden="1" customWidth="1"/>
    <col min="4" max="4" width="20.5" style="59" bestFit="1" customWidth="1"/>
    <col min="5" max="5" width="9.5" style="59" hidden="1" customWidth="1"/>
    <col min="6" max="6" width="11.625" style="59" hidden="1" customWidth="1"/>
    <col min="7" max="7" width="11.375" style="59" hidden="1" customWidth="1"/>
    <col min="8" max="9" width="11.375" style="91" hidden="1" customWidth="1"/>
    <col min="10" max="10" width="43.625" style="59" hidden="1" customWidth="1"/>
    <col min="11" max="11" width="10.125" style="59" hidden="1" customWidth="1"/>
    <col min="12" max="12" width="13" style="59" hidden="1" customWidth="1"/>
    <col min="13" max="14" width="9" style="59" hidden="1" customWidth="1"/>
    <col min="15" max="15" width="12.125" style="60" customWidth="1"/>
    <col min="16" max="16" width="7.25" style="59" customWidth="1" outlineLevel="1"/>
    <col min="17" max="17" width="10.5" style="60" hidden="1" customWidth="1"/>
    <col min="18" max="18" width="11" style="60" hidden="1" customWidth="1"/>
    <col min="19" max="19" width="10.5" style="59" hidden="1" customWidth="1"/>
    <col min="20" max="22" width="9.5" style="59" hidden="1" customWidth="1"/>
    <col min="23" max="23" width="12.375" style="80" customWidth="1"/>
    <col min="24" max="24" width="0" style="59" hidden="1" customWidth="1"/>
    <col min="25" max="25" width="13" style="59" hidden="1" customWidth="1"/>
    <col min="26" max="26" width="16.875" style="59" hidden="1" customWidth="1"/>
    <col min="27" max="27" width="19.5" style="59" hidden="1" customWidth="1"/>
    <col min="28" max="28" width="13" style="59" hidden="1" customWidth="1" outlineLevel="1"/>
    <col min="29" max="30" width="11" style="59" hidden="1" customWidth="1" outlineLevel="1"/>
    <col min="31" max="31" width="15.125" style="59" hidden="1" customWidth="1" outlineLevel="1"/>
    <col min="32" max="32" width="17.125" style="59" hidden="1" customWidth="1" outlineLevel="1"/>
    <col min="33" max="33" width="13" style="59" hidden="1" customWidth="1" outlineLevel="1"/>
    <col min="34" max="34" width="9" style="59" hidden="1" customWidth="1" outlineLevel="1"/>
    <col min="35" max="36" width="11" style="59" hidden="1" customWidth="1" outlineLevel="1"/>
    <col min="37" max="37" width="9" style="59" hidden="1" customWidth="1" outlineLevel="1"/>
    <col min="38" max="38" width="15.125" style="59" hidden="1" customWidth="1" outlineLevel="1"/>
    <col min="39" max="39" width="17.125" style="59" hidden="1" customWidth="1" outlineLevel="1"/>
    <col min="40" max="40" width="13" style="59" hidden="1" customWidth="1" outlineLevel="1"/>
    <col min="41" max="41" width="14.125" style="59" hidden="1" customWidth="1" outlineLevel="1"/>
    <col min="42" max="42" width="11" style="59" hidden="1" customWidth="1"/>
    <col min="43" max="43" width="12.5" style="59" customWidth="1"/>
    <col min="44" max="44" width="12.625" style="59" customWidth="1"/>
    <col min="45" max="45" width="9" style="59" hidden="1" customWidth="1" outlineLevel="1"/>
    <col min="46" max="46" width="7.5" style="59" hidden="1" customWidth="1" outlineLevel="1"/>
    <col min="47" max="47" width="11.625" style="59" hidden="1" customWidth="1" outlineLevel="1"/>
    <col min="48" max="48" width="16.125" style="59" hidden="1" customWidth="1" outlineLevel="1"/>
    <col min="49" max="49" width="9" style="59" hidden="1" customWidth="1" outlineLevel="1"/>
    <col min="50" max="50" width="5.25" style="59" hidden="1" customWidth="1" outlineLevel="1"/>
    <col min="51" max="51" width="9" style="59" hidden="1" customWidth="1" outlineLevel="1"/>
    <col min="52" max="52" width="15.125" style="59" hidden="1" customWidth="1" outlineLevel="1"/>
    <col min="53" max="54" width="13" style="59" hidden="1" customWidth="1" outlineLevel="1"/>
    <col min="55" max="55" width="7.125" style="59" hidden="1" customWidth="1" outlineLevel="1"/>
    <col min="56" max="56" width="15.125" style="59" hidden="1" customWidth="1" outlineLevel="1"/>
    <col min="57" max="57" width="8.625" style="59" hidden="1" customWidth="1" outlineLevel="1"/>
    <col min="58" max="58" width="11.75" style="59" hidden="1" customWidth="1" outlineLevel="1"/>
    <col min="59" max="59" width="6.5" style="59" hidden="1" customWidth="1" outlineLevel="1"/>
    <col min="60" max="60" width="7.25" style="59" hidden="1" customWidth="1" outlineLevel="1"/>
    <col min="61" max="61" width="0" style="59" hidden="1" customWidth="1"/>
    <col min="62" max="62" width="11" style="59" hidden="1" customWidth="1"/>
    <col min="63" max="63" width="15.125" style="59" hidden="1" customWidth="1"/>
    <col min="64" max="64" width="20.5" style="59" hidden="1" customWidth="1"/>
    <col min="65" max="67" width="0" style="59" hidden="1" customWidth="1"/>
    <col min="68" max="68" width="11.125" style="59" hidden="1" customWidth="1"/>
    <col min="69" max="69" width="11" style="59" hidden="1" customWidth="1"/>
    <col min="70" max="70" width="0" style="59" hidden="1" customWidth="1"/>
    <col min="71" max="71" width="7.125" style="59" hidden="1" customWidth="1"/>
    <col min="72" max="72" width="0" style="59" hidden="1" customWidth="1"/>
    <col min="73" max="73" width="7.125" style="59" hidden="1" customWidth="1"/>
    <col min="74" max="76" width="0" style="59" hidden="1" customWidth="1"/>
    <col min="77" max="77" width="12.5" style="59" hidden="1" customWidth="1"/>
    <col min="78" max="258" width="9" style="59"/>
    <col min="259" max="260" width="5.25" style="59" bestFit="1" customWidth="1"/>
    <col min="261" max="261" width="9.875" style="59" bestFit="1" customWidth="1"/>
    <col min="262" max="262" width="9.5" style="59" bestFit="1" customWidth="1"/>
    <col min="263" max="263" width="11.625" style="59" bestFit="1" customWidth="1"/>
    <col min="264" max="264" width="11.375" style="59" bestFit="1" customWidth="1"/>
    <col min="265" max="266" width="11.375" style="59" customWidth="1"/>
    <col min="267" max="267" width="20.5" style="59" bestFit="1" customWidth="1"/>
    <col min="268" max="268" width="10.125" style="59" bestFit="1" customWidth="1"/>
    <col min="269" max="269" width="13" style="59" bestFit="1" customWidth="1"/>
    <col min="270" max="271" width="9" style="59"/>
    <col min="272" max="272" width="11" style="59" bestFit="1" customWidth="1"/>
    <col min="273" max="275" width="10.5" style="59" bestFit="1" customWidth="1"/>
    <col min="276" max="278" width="9.5" style="59" customWidth="1"/>
    <col min="279" max="279" width="11.5" style="59" bestFit="1" customWidth="1"/>
    <col min="280" max="280" width="9" style="59"/>
    <col min="281" max="281" width="13" style="59" bestFit="1" customWidth="1"/>
    <col min="282" max="282" width="16.875" style="59" customWidth="1"/>
    <col min="283" max="283" width="19.5" style="59" customWidth="1"/>
    <col min="284" max="297" width="0" style="59" hidden="1" customWidth="1"/>
    <col min="298" max="299" width="11" style="59" bestFit="1" customWidth="1"/>
    <col min="300" max="300" width="15.125" style="59" bestFit="1" customWidth="1"/>
    <col min="301" max="316" width="0" style="59" hidden="1" customWidth="1"/>
    <col min="317" max="317" width="9" style="59"/>
    <col min="318" max="318" width="11" style="59" bestFit="1" customWidth="1"/>
    <col min="319" max="319" width="15.125" style="59" customWidth="1"/>
    <col min="320" max="320" width="20.5" style="59" bestFit="1" customWidth="1"/>
    <col min="321" max="323" width="9" style="59"/>
    <col min="324" max="324" width="11.125" style="59" bestFit="1" customWidth="1"/>
    <col min="325" max="325" width="11" style="59" bestFit="1" customWidth="1"/>
    <col min="326" max="326" width="9" style="59"/>
    <col min="327" max="327" width="7.125" style="59" bestFit="1" customWidth="1"/>
    <col min="328" max="328" width="9" style="59"/>
    <col min="329" max="329" width="7.125" style="59" bestFit="1" customWidth="1"/>
    <col min="330" max="332" width="9" style="59"/>
    <col min="333" max="333" width="12.5" style="59" customWidth="1"/>
    <col min="334" max="514" width="9" style="59"/>
    <col min="515" max="516" width="5.25" style="59" bestFit="1" customWidth="1"/>
    <col min="517" max="517" width="9.875" style="59" bestFit="1" customWidth="1"/>
    <col min="518" max="518" width="9.5" style="59" bestFit="1" customWidth="1"/>
    <col min="519" max="519" width="11.625" style="59" bestFit="1" customWidth="1"/>
    <col min="520" max="520" width="11.375" style="59" bestFit="1" customWidth="1"/>
    <col min="521" max="522" width="11.375" style="59" customWidth="1"/>
    <col min="523" max="523" width="20.5" style="59" bestFit="1" customWidth="1"/>
    <col min="524" max="524" width="10.125" style="59" bestFit="1" customWidth="1"/>
    <col min="525" max="525" width="13" style="59" bestFit="1" customWidth="1"/>
    <col min="526" max="527" width="9" style="59"/>
    <col min="528" max="528" width="11" style="59" bestFit="1" customWidth="1"/>
    <col min="529" max="531" width="10.5" style="59" bestFit="1" customWidth="1"/>
    <col min="532" max="534" width="9.5" style="59" customWidth="1"/>
    <col min="535" max="535" width="11.5" style="59" bestFit="1" customWidth="1"/>
    <col min="536" max="536" width="9" style="59"/>
    <col min="537" max="537" width="13" style="59" bestFit="1" customWidth="1"/>
    <col min="538" max="538" width="16.875" style="59" customWidth="1"/>
    <col min="539" max="539" width="19.5" style="59" customWidth="1"/>
    <col min="540" max="553" width="0" style="59" hidden="1" customWidth="1"/>
    <col min="554" max="555" width="11" style="59" bestFit="1" customWidth="1"/>
    <col min="556" max="556" width="15.125" style="59" bestFit="1" customWidth="1"/>
    <col min="557" max="572" width="0" style="59" hidden="1" customWidth="1"/>
    <col min="573" max="573" width="9" style="59"/>
    <col min="574" max="574" width="11" style="59" bestFit="1" customWidth="1"/>
    <col min="575" max="575" width="15.125" style="59" customWidth="1"/>
    <col min="576" max="576" width="20.5" style="59" bestFit="1" customWidth="1"/>
    <col min="577" max="579" width="9" style="59"/>
    <col min="580" max="580" width="11.125" style="59" bestFit="1" customWidth="1"/>
    <col min="581" max="581" width="11" style="59" bestFit="1" customWidth="1"/>
    <col min="582" max="582" width="9" style="59"/>
    <col min="583" max="583" width="7.125" style="59" bestFit="1" customWidth="1"/>
    <col min="584" max="584" width="9" style="59"/>
    <col min="585" max="585" width="7.125" style="59" bestFit="1" customWidth="1"/>
    <col min="586" max="588" width="9" style="59"/>
    <col min="589" max="589" width="12.5" style="59" customWidth="1"/>
    <col min="590" max="770" width="9" style="59"/>
    <col min="771" max="772" width="5.25" style="59" bestFit="1" customWidth="1"/>
    <col min="773" max="773" width="9.875" style="59" bestFit="1" customWidth="1"/>
    <col min="774" max="774" width="9.5" style="59" bestFit="1" customWidth="1"/>
    <col min="775" max="775" width="11.625" style="59" bestFit="1" customWidth="1"/>
    <col min="776" max="776" width="11.375" style="59" bestFit="1" customWidth="1"/>
    <col min="777" max="778" width="11.375" style="59" customWidth="1"/>
    <col min="779" max="779" width="20.5" style="59" bestFit="1" customWidth="1"/>
    <col min="780" max="780" width="10.125" style="59" bestFit="1" customWidth="1"/>
    <col min="781" max="781" width="13" style="59" bestFit="1" customWidth="1"/>
    <col min="782" max="783" width="9" style="59"/>
    <col min="784" max="784" width="11" style="59" bestFit="1" customWidth="1"/>
    <col min="785" max="787" width="10.5" style="59" bestFit="1" customWidth="1"/>
    <col min="788" max="790" width="9.5" style="59" customWidth="1"/>
    <col min="791" max="791" width="11.5" style="59" bestFit="1" customWidth="1"/>
    <col min="792" max="792" width="9" style="59"/>
    <col min="793" max="793" width="13" style="59" bestFit="1" customWidth="1"/>
    <col min="794" max="794" width="16.875" style="59" customWidth="1"/>
    <col min="795" max="795" width="19.5" style="59" customWidth="1"/>
    <col min="796" max="809" width="0" style="59" hidden="1" customWidth="1"/>
    <col min="810" max="811" width="11" style="59" bestFit="1" customWidth="1"/>
    <col min="812" max="812" width="15.125" style="59" bestFit="1" customWidth="1"/>
    <col min="813" max="828" width="0" style="59" hidden="1" customWidth="1"/>
    <col min="829" max="829" width="9" style="59"/>
    <col min="830" max="830" width="11" style="59" bestFit="1" customWidth="1"/>
    <col min="831" max="831" width="15.125" style="59" customWidth="1"/>
    <col min="832" max="832" width="20.5" style="59" bestFit="1" customWidth="1"/>
    <col min="833" max="835" width="9" style="59"/>
    <col min="836" max="836" width="11.125" style="59" bestFit="1" customWidth="1"/>
    <col min="837" max="837" width="11" style="59" bestFit="1" customWidth="1"/>
    <col min="838" max="838" width="9" style="59"/>
    <col min="839" max="839" width="7.125" style="59" bestFit="1" customWidth="1"/>
    <col min="840" max="840" width="9" style="59"/>
    <col min="841" max="841" width="7.125" style="59" bestFit="1" customWidth="1"/>
    <col min="842" max="844" width="9" style="59"/>
    <col min="845" max="845" width="12.5" style="59" customWidth="1"/>
    <col min="846" max="1026" width="9" style="59"/>
    <col min="1027" max="1028" width="5.25" style="59" bestFit="1" customWidth="1"/>
    <col min="1029" max="1029" width="9.875" style="59" bestFit="1" customWidth="1"/>
    <col min="1030" max="1030" width="9.5" style="59" bestFit="1" customWidth="1"/>
    <col min="1031" max="1031" width="11.625" style="59" bestFit="1" customWidth="1"/>
    <col min="1032" max="1032" width="11.375" style="59" bestFit="1" customWidth="1"/>
    <col min="1033" max="1034" width="11.375" style="59" customWidth="1"/>
    <col min="1035" max="1035" width="20.5" style="59" bestFit="1" customWidth="1"/>
    <col min="1036" max="1036" width="10.125" style="59" bestFit="1" customWidth="1"/>
    <col min="1037" max="1037" width="13" style="59" bestFit="1" customWidth="1"/>
    <col min="1038" max="1039" width="9" style="59"/>
    <col min="1040" max="1040" width="11" style="59" bestFit="1" customWidth="1"/>
    <col min="1041" max="1043" width="10.5" style="59" bestFit="1" customWidth="1"/>
    <col min="1044" max="1046" width="9.5" style="59" customWidth="1"/>
    <col min="1047" max="1047" width="11.5" style="59" bestFit="1" customWidth="1"/>
    <col min="1048" max="1048" width="9" style="59"/>
    <col min="1049" max="1049" width="13" style="59" bestFit="1" customWidth="1"/>
    <col min="1050" max="1050" width="16.875" style="59" customWidth="1"/>
    <col min="1051" max="1051" width="19.5" style="59" customWidth="1"/>
    <col min="1052" max="1065" width="0" style="59" hidden="1" customWidth="1"/>
    <col min="1066" max="1067" width="11" style="59" bestFit="1" customWidth="1"/>
    <col min="1068" max="1068" width="15.125" style="59" bestFit="1" customWidth="1"/>
    <col min="1069" max="1084" width="0" style="59" hidden="1" customWidth="1"/>
    <col min="1085" max="1085" width="9" style="59"/>
    <col min="1086" max="1086" width="11" style="59" bestFit="1" customWidth="1"/>
    <col min="1087" max="1087" width="15.125" style="59" customWidth="1"/>
    <col min="1088" max="1088" width="20.5" style="59" bestFit="1" customWidth="1"/>
    <col min="1089" max="1091" width="9" style="59"/>
    <col min="1092" max="1092" width="11.125" style="59" bestFit="1" customWidth="1"/>
    <col min="1093" max="1093" width="11" style="59" bestFit="1" customWidth="1"/>
    <col min="1094" max="1094" width="9" style="59"/>
    <col min="1095" max="1095" width="7.125" style="59" bestFit="1" customWidth="1"/>
    <col min="1096" max="1096" width="9" style="59"/>
    <col min="1097" max="1097" width="7.125" style="59" bestFit="1" customWidth="1"/>
    <col min="1098" max="1100" width="9" style="59"/>
    <col min="1101" max="1101" width="12.5" style="59" customWidth="1"/>
    <col min="1102" max="1282" width="9" style="59"/>
    <col min="1283" max="1284" width="5.25" style="59" bestFit="1" customWidth="1"/>
    <col min="1285" max="1285" width="9.875" style="59" bestFit="1" customWidth="1"/>
    <col min="1286" max="1286" width="9.5" style="59" bestFit="1" customWidth="1"/>
    <col min="1287" max="1287" width="11.625" style="59" bestFit="1" customWidth="1"/>
    <col min="1288" max="1288" width="11.375" style="59" bestFit="1" customWidth="1"/>
    <col min="1289" max="1290" width="11.375" style="59" customWidth="1"/>
    <col min="1291" max="1291" width="20.5" style="59" bestFit="1" customWidth="1"/>
    <col min="1292" max="1292" width="10.125" style="59" bestFit="1" customWidth="1"/>
    <col min="1293" max="1293" width="13" style="59" bestFit="1" customWidth="1"/>
    <col min="1294" max="1295" width="9" style="59"/>
    <col min="1296" max="1296" width="11" style="59" bestFit="1" customWidth="1"/>
    <col min="1297" max="1299" width="10.5" style="59" bestFit="1" customWidth="1"/>
    <col min="1300" max="1302" width="9.5" style="59" customWidth="1"/>
    <col min="1303" max="1303" width="11.5" style="59" bestFit="1" customWidth="1"/>
    <col min="1304" max="1304" width="9" style="59"/>
    <col min="1305" max="1305" width="13" style="59" bestFit="1" customWidth="1"/>
    <col min="1306" max="1306" width="16.875" style="59" customWidth="1"/>
    <col min="1307" max="1307" width="19.5" style="59" customWidth="1"/>
    <col min="1308" max="1321" width="0" style="59" hidden="1" customWidth="1"/>
    <col min="1322" max="1323" width="11" style="59" bestFit="1" customWidth="1"/>
    <col min="1324" max="1324" width="15.125" style="59" bestFit="1" customWidth="1"/>
    <col min="1325" max="1340" width="0" style="59" hidden="1" customWidth="1"/>
    <col min="1341" max="1341" width="9" style="59"/>
    <col min="1342" max="1342" width="11" style="59" bestFit="1" customWidth="1"/>
    <col min="1343" max="1343" width="15.125" style="59" customWidth="1"/>
    <col min="1344" max="1344" width="20.5" style="59" bestFit="1" customWidth="1"/>
    <col min="1345" max="1347" width="9" style="59"/>
    <col min="1348" max="1348" width="11.125" style="59" bestFit="1" customWidth="1"/>
    <col min="1349" max="1349" width="11" style="59" bestFit="1" customWidth="1"/>
    <col min="1350" max="1350" width="9" style="59"/>
    <col min="1351" max="1351" width="7.125" style="59" bestFit="1" customWidth="1"/>
    <col min="1352" max="1352" width="9" style="59"/>
    <col min="1353" max="1353" width="7.125" style="59" bestFit="1" customWidth="1"/>
    <col min="1354" max="1356" width="9" style="59"/>
    <col min="1357" max="1357" width="12.5" style="59" customWidth="1"/>
    <col min="1358" max="1538" width="9" style="59"/>
    <col min="1539" max="1540" width="5.25" style="59" bestFit="1" customWidth="1"/>
    <col min="1541" max="1541" width="9.875" style="59" bestFit="1" customWidth="1"/>
    <col min="1542" max="1542" width="9.5" style="59" bestFit="1" customWidth="1"/>
    <col min="1543" max="1543" width="11.625" style="59" bestFit="1" customWidth="1"/>
    <col min="1544" max="1544" width="11.375" style="59" bestFit="1" customWidth="1"/>
    <col min="1545" max="1546" width="11.375" style="59" customWidth="1"/>
    <col min="1547" max="1547" width="20.5" style="59" bestFit="1" customWidth="1"/>
    <col min="1548" max="1548" width="10.125" style="59" bestFit="1" customWidth="1"/>
    <col min="1549" max="1549" width="13" style="59" bestFit="1" customWidth="1"/>
    <col min="1550" max="1551" width="9" style="59"/>
    <col min="1552" max="1552" width="11" style="59" bestFit="1" customWidth="1"/>
    <col min="1553" max="1555" width="10.5" style="59" bestFit="1" customWidth="1"/>
    <col min="1556" max="1558" width="9.5" style="59" customWidth="1"/>
    <col min="1559" max="1559" width="11.5" style="59" bestFit="1" customWidth="1"/>
    <col min="1560" max="1560" width="9" style="59"/>
    <col min="1561" max="1561" width="13" style="59" bestFit="1" customWidth="1"/>
    <col min="1562" max="1562" width="16.875" style="59" customWidth="1"/>
    <col min="1563" max="1563" width="19.5" style="59" customWidth="1"/>
    <col min="1564" max="1577" width="0" style="59" hidden="1" customWidth="1"/>
    <col min="1578" max="1579" width="11" style="59" bestFit="1" customWidth="1"/>
    <col min="1580" max="1580" width="15.125" style="59" bestFit="1" customWidth="1"/>
    <col min="1581" max="1596" width="0" style="59" hidden="1" customWidth="1"/>
    <col min="1597" max="1597" width="9" style="59"/>
    <col min="1598" max="1598" width="11" style="59" bestFit="1" customWidth="1"/>
    <col min="1599" max="1599" width="15.125" style="59" customWidth="1"/>
    <col min="1600" max="1600" width="20.5" style="59" bestFit="1" customWidth="1"/>
    <col min="1601" max="1603" width="9" style="59"/>
    <col min="1604" max="1604" width="11.125" style="59" bestFit="1" customWidth="1"/>
    <col min="1605" max="1605" width="11" style="59" bestFit="1" customWidth="1"/>
    <col min="1606" max="1606" width="9" style="59"/>
    <col min="1607" max="1607" width="7.125" style="59" bestFit="1" customWidth="1"/>
    <col min="1608" max="1608" width="9" style="59"/>
    <col min="1609" max="1609" width="7.125" style="59" bestFit="1" customWidth="1"/>
    <col min="1610" max="1612" width="9" style="59"/>
    <col min="1613" max="1613" width="12.5" style="59" customWidth="1"/>
    <col min="1614" max="1794" width="9" style="59"/>
    <col min="1795" max="1796" width="5.25" style="59" bestFit="1" customWidth="1"/>
    <col min="1797" max="1797" width="9.875" style="59" bestFit="1" customWidth="1"/>
    <col min="1798" max="1798" width="9.5" style="59" bestFit="1" customWidth="1"/>
    <col min="1799" max="1799" width="11.625" style="59" bestFit="1" customWidth="1"/>
    <col min="1800" max="1800" width="11.375" style="59" bestFit="1" customWidth="1"/>
    <col min="1801" max="1802" width="11.375" style="59" customWidth="1"/>
    <col min="1803" max="1803" width="20.5" style="59" bestFit="1" customWidth="1"/>
    <col min="1804" max="1804" width="10.125" style="59" bestFit="1" customWidth="1"/>
    <col min="1805" max="1805" width="13" style="59" bestFit="1" customWidth="1"/>
    <col min="1806" max="1807" width="9" style="59"/>
    <col min="1808" max="1808" width="11" style="59" bestFit="1" customWidth="1"/>
    <col min="1809" max="1811" width="10.5" style="59" bestFit="1" customWidth="1"/>
    <col min="1812" max="1814" width="9.5" style="59" customWidth="1"/>
    <col min="1815" max="1815" width="11.5" style="59" bestFit="1" customWidth="1"/>
    <col min="1816" max="1816" width="9" style="59"/>
    <col min="1817" max="1817" width="13" style="59" bestFit="1" customWidth="1"/>
    <col min="1818" max="1818" width="16.875" style="59" customWidth="1"/>
    <col min="1819" max="1819" width="19.5" style="59" customWidth="1"/>
    <col min="1820" max="1833" width="0" style="59" hidden="1" customWidth="1"/>
    <col min="1834" max="1835" width="11" style="59" bestFit="1" customWidth="1"/>
    <col min="1836" max="1836" width="15.125" style="59" bestFit="1" customWidth="1"/>
    <col min="1837" max="1852" width="0" style="59" hidden="1" customWidth="1"/>
    <col min="1853" max="1853" width="9" style="59"/>
    <col min="1854" max="1854" width="11" style="59" bestFit="1" customWidth="1"/>
    <col min="1855" max="1855" width="15.125" style="59" customWidth="1"/>
    <col min="1856" max="1856" width="20.5" style="59" bestFit="1" customWidth="1"/>
    <col min="1857" max="1859" width="9" style="59"/>
    <col min="1860" max="1860" width="11.125" style="59" bestFit="1" customWidth="1"/>
    <col min="1861" max="1861" width="11" style="59" bestFit="1" customWidth="1"/>
    <col min="1862" max="1862" width="9" style="59"/>
    <col min="1863" max="1863" width="7.125" style="59" bestFit="1" customWidth="1"/>
    <col min="1864" max="1864" width="9" style="59"/>
    <col min="1865" max="1865" width="7.125" style="59" bestFit="1" customWidth="1"/>
    <col min="1866" max="1868" width="9" style="59"/>
    <col min="1869" max="1869" width="12.5" style="59" customWidth="1"/>
    <col min="1870" max="2050" width="9" style="59"/>
    <col min="2051" max="2052" width="5.25" style="59" bestFit="1" customWidth="1"/>
    <col min="2053" max="2053" width="9.875" style="59" bestFit="1" customWidth="1"/>
    <col min="2054" max="2054" width="9.5" style="59" bestFit="1" customWidth="1"/>
    <col min="2055" max="2055" width="11.625" style="59" bestFit="1" customWidth="1"/>
    <col min="2056" max="2056" width="11.375" style="59" bestFit="1" customWidth="1"/>
    <col min="2057" max="2058" width="11.375" style="59" customWidth="1"/>
    <col min="2059" max="2059" width="20.5" style="59" bestFit="1" customWidth="1"/>
    <col min="2060" max="2060" width="10.125" style="59" bestFit="1" customWidth="1"/>
    <col min="2061" max="2061" width="13" style="59" bestFit="1" customWidth="1"/>
    <col min="2062" max="2063" width="9" style="59"/>
    <col min="2064" max="2064" width="11" style="59" bestFit="1" customWidth="1"/>
    <col min="2065" max="2067" width="10.5" style="59" bestFit="1" customWidth="1"/>
    <col min="2068" max="2070" width="9.5" style="59" customWidth="1"/>
    <col min="2071" max="2071" width="11.5" style="59" bestFit="1" customWidth="1"/>
    <col min="2072" max="2072" width="9" style="59"/>
    <col min="2073" max="2073" width="13" style="59" bestFit="1" customWidth="1"/>
    <col min="2074" max="2074" width="16.875" style="59" customWidth="1"/>
    <col min="2075" max="2075" width="19.5" style="59" customWidth="1"/>
    <col min="2076" max="2089" width="0" style="59" hidden="1" customWidth="1"/>
    <col min="2090" max="2091" width="11" style="59" bestFit="1" customWidth="1"/>
    <col min="2092" max="2092" width="15.125" style="59" bestFit="1" customWidth="1"/>
    <col min="2093" max="2108" width="0" style="59" hidden="1" customWidth="1"/>
    <col min="2109" max="2109" width="9" style="59"/>
    <col min="2110" max="2110" width="11" style="59" bestFit="1" customWidth="1"/>
    <col min="2111" max="2111" width="15.125" style="59" customWidth="1"/>
    <col min="2112" max="2112" width="20.5" style="59" bestFit="1" customWidth="1"/>
    <col min="2113" max="2115" width="9" style="59"/>
    <col min="2116" max="2116" width="11.125" style="59" bestFit="1" customWidth="1"/>
    <col min="2117" max="2117" width="11" style="59" bestFit="1" customWidth="1"/>
    <col min="2118" max="2118" width="9" style="59"/>
    <col min="2119" max="2119" width="7.125" style="59" bestFit="1" customWidth="1"/>
    <col min="2120" max="2120" width="9" style="59"/>
    <col min="2121" max="2121" width="7.125" style="59" bestFit="1" customWidth="1"/>
    <col min="2122" max="2124" width="9" style="59"/>
    <col min="2125" max="2125" width="12.5" style="59" customWidth="1"/>
    <col min="2126" max="2306" width="9" style="59"/>
    <col min="2307" max="2308" width="5.25" style="59" bestFit="1" customWidth="1"/>
    <col min="2309" max="2309" width="9.875" style="59" bestFit="1" customWidth="1"/>
    <col min="2310" max="2310" width="9.5" style="59" bestFit="1" customWidth="1"/>
    <col min="2311" max="2311" width="11.625" style="59" bestFit="1" customWidth="1"/>
    <col min="2312" max="2312" width="11.375" style="59" bestFit="1" customWidth="1"/>
    <col min="2313" max="2314" width="11.375" style="59" customWidth="1"/>
    <col min="2315" max="2315" width="20.5" style="59" bestFit="1" customWidth="1"/>
    <col min="2316" max="2316" width="10.125" style="59" bestFit="1" customWidth="1"/>
    <col min="2317" max="2317" width="13" style="59" bestFit="1" customWidth="1"/>
    <col min="2318" max="2319" width="9" style="59"/>
    <col min="2320" max="2320" width="11" style="59" bestFit="1" customWidth="1"/>
    <col min="2321" max="2323" width="10.5" style="59" bestFit="1" customWidth="1"/>
    <col min="2324" max="2326" width="9.5" style="59" customWidth="1"/>
    <col min="2327" max="2327" width="11.5" style="59" bestFit="1" customWidth="1"/>
    <col min="2328" max="2328" width="9" style="59"/>
    <col min="2329" max="2329" width="13" style="59" bestFit="1" customWidth="1"/>
    <col min="2330" max="2330" width="16.875" style="59" customWidth="1"/>
    <col min="2331" max="2331" width="19.5" style="59" customWidth="1"/>
    <col min="2332" max="2345" width="0" style="59" hidden="1" customWidth="1"/>
    <col min="2346" max="2347" width="11" style="59" bestFit="1" customWidth="1"/>
    <col min="2348" max="2348" width="15.125" style="59" bestFit="1" customWidth="1"/>
    <col min="2349" max="2364" width="0" style="59" hidden="1" customWidth="1"/>
    <col min="2365" max="2365" width="9" style="59"/>
    <col min="2366" max="2366" width="11" style="59" bestFit="1" customWidth="1"/>
    <col min="2367" max="2367" width="15.125" style="59" customWidth="1"/>
    <col min="2368" max="2368" width="20.5" style="59" bestFit="1" customWidth="1"/>
    <col min="2369" max="2371" width="9" style="59"/>
    <col min="2372" max="2372" width="11.125" style="59" bestFit="1" customWidth="1"/>
    <col min="2373" max="2373" width="11" style="59" bestFit="1" customWidth="1"/>
    <col min="2374" max="2374" width="9" style="59"/>
    <col min="2375" max="2375" width="7.125" style="59" bestFit="1" customWidth="1"/>
    <col min="2376" max="2376" width="9" style="59"/>
    <col min="2377" max="2377" width="7.125" style="59" bestFit="1" customWidth="1"/>
    <col min="2378" max="2380" width="9" style="59"/>
    <col min="2381" max="2381" width="12.5" style="59" customWidth="1"/>
    <col min="2382" max="2562" width="9" style="59"/>
    <col min="2563" max="2564" width="5.25" style="59" bestFit="1" customWidth="1"/>
    <col min="2565" max="2565" width="9.875" style="59" bestFit="1" customWidth="1"/>
    <col min="2566" max="2566" width="9.5" style="59" bestFit="1" customWidth="1"/>
    <col min="2567" max="2567" width="11.625" style="59" bestFit="1" customWidth="1"/>
    <col min="2568" max="2568" width="11.375" style="59" bestFit="1" customWidth="1"/>
    <col min="2569" max="2570" width="11.375" style="59" customWidth="1"/>
    <col min="2571" max="2571" width="20.5" style="59" bestFit="1" customWidth="1"/>
    <col min="2572" max="2572" width="10.125" style="59" bestFit="1" customWidth="1"/>
    <col min="2573" max="2573" width="13" style="59" bestFit="1" customWidth="1"/>
    <col min="2574" max="2575" width="9" style="59"/>
    <col min="2576" max="2576" width="11" style="59" bestFit="1" customWidth="1"/>
    <col min="2577" max="2579" width="10.5" style="59" bestFit="1" customWidth="1"/>
    <col min="2580" max="2582" width="9.5" style="59" customWidth="1"/>
    <col min="2583" max="2583" width="11.5" style="59" bestFit="1" customWidth="1"/>
    <col min="2584" max="2584" width="9" style="59"/>
    <col min="2585" max="2585" width="13" style="59" bestFit="1" customWidth="1"/>
    <col min="2586" max="2586" width="16.875" style="59" customWidth="1"/>
    <col min="2587" max="2587" width="19.5" style="59" customWidth="1"/>
    <col min="2588" max="2601" width="0" style="59" hidden="1" customWidth="1"/>
    <col min="2602" max="2603" width="11" style="59" bestFit="1" customWidth="1"/>
    <col min="2604" max="2604" width="15.125" style="59" bestFit="1" customWidth="1"/>
    <col min="2605" max="2620" width="0" style="59" hidden="1" customWidth="1"/>
    <col min="2621" max="2621" width="9" style="59"/>
    <col min="2622" max="2622" width="11" style="59" bestFit="1" customWidth="1"/>
    <col min="2623" max="2623" width="15.125" style="59" customWidth="1"/>
    <col min="2624" max="2624" width="20.5" style="59" bestFit="1" customWidth="1"/>
    <col min="2625" max="2627" width="9" style="59"/>
    <col min="2628" max="2628" width="11.125" style="59" bestFit="1" customWidth="1"/>
    <col min="2629" max="2629" width="11" style="59" bestFit="1" customWidth="1"/>
    <col min="2630" max="2630" width="9" style="59"/>
    <col min="2631" max="2631" width="7.125" style="59" bestFit="1" customWidth="1"/>
    <col min="2632" max="2632" width="9" style="59"/>
    <col min="2633" max="2633" width="7.125" style="59" bestFit="1" customWidth="1"/>
    <col min="2634" max="2636" width="9" style="59"/>
    <col min="2637" max="2637" width="12.5" style="59" customWidth="1"/>
    <col min="2638" max="2818" width="9" style="59"/>
    <col min="2819" max="2820" width="5.25" style="59" bestFit="1" customWidth="1"/>
    <col min="2821" max="2821" width="9.875" style="59" bestFit="1" customWidth="1"/>
    <col min="2822" max="2822" width="9.5" style="59" bestFit="1" customWidth="1"/>
    <col min="2823" max="2823" width="11.625" style="59" bestFit="1" customWidth="1"/>
    <col min="2824" max="2824" width="11.375" style="59" bestFit="1" customWidth="1"/>
    <col min="2825" max="2826" width="11.375" style="59" customWidth="1"/>
    <col min="2827" max="2827" width="20.5" style="59" bestFit="1" customWidth="1"/>
    <col min="2828" max="2828" width="10.125" style="59" bestFit="1" customWidth="1"/>
    <col min="2829" max="2829" width="13" style="59" bestFit="1" customWidth="1"/>
    <col min="2830" max="2831" width="9" style="59"/>
    <col min="2832" max="2832" width="11" style="59" bestFit="1" customWidth="1"/>
    <col min="2833" max="2835" width="10.5" style="59" bestFit="1" customWidth="1"/>
    <col min="2836" max="2838" width="9.5" style="59" customWidth="1"/>
    <col min="2839" max="2839" width="11.5" style="59" bestFit="1" customWidth="1"/>
    <col min="2840" max="2840" width="9" style="59"/>
    <col min="2841" max="2841" width="13" style="59" bestFit="1" customWidth="1"/>
    <col min="2842" max="2842" width="16.875" style="59" customWidth="1"/>
    <col min="2843" max="2843" width="19.5" style="59" customWidth="1"/>
    <col min="2844" max="2857" width="0" style="59" hidden="1" customWidth="1"/>
    <col min="2858" max="2859" width="11" style="59" bestFit="1" customWidth="1"/>
    <col min="2860" max="2860" width="15.125" style="59" bestFit="1" customWidth="1"/>
    <col min="2861" max="2876" width="0" style="59" hidden="1" customWidth="1"/>
    <col min="2877" max="2877" width="9" style="59"/>
    <col min="2878" max="2878" width="11" style="59" bestFit="1" customWidth="1"/>
    <col min="2879" max="2879" width="15.125" style="59" customWidth="1"/>
    <col min="2880" max="2880" width="20.5" style="59" bestFit="1" customWidth="1"/>
    <col min="2881" max="2883" width="9" style="59"/>
    <col min="2884" max="2884" width="11.125" style="59" bestFit="1" customWidth="1"/>
    <col min="2885" max="2885" width="11" style="59" bestFit="1" customWidth="1"/>
    <col min="2886" max="2886" width="9" style="59"/>
    <col min="2887" max="2887" width="7.125" style="59" bestFit="1" customWidth="1"/>
    <col min="2888" max="2888" width="9" style="59"/>
    <col min="2889" max="2889" width="7.125" style="59" bestFit="1" customWidth="1"/>
    <col min="2890" max="2892" width="9" style="59"/>
    <col min="2893" max="2893" width="12.5" style="59" customWidth="1"/>
    <col min="2894" max="3074" width="9" style="59"/>
    <col min="3075" max="3076" width="5.25" style="59" bestFit="1" customWidth="1"/>
    <col min="3077" max="3077" width="9.875" style="59" bestFit="1" customWidth="1"/>
    <col min="3078" max="3078" width="9.5" style="59" bestFit="1" customWidth="1"/>
    <col min="3079" max="3079" width="11.625" style="59" bestFit="1" customWidth="1"/>
    <col min="3080" max="3080" width="11.375" style="59" bestFit="1" customWidth="1"/>
    <col min="3081" max="3082" width="11.375" style="59" customWidth="1"/>
    <col min="3083" max="3083" width="20.5" style="59" bestFit="1" customWidth="1"/>
    <col min="3084" max="3084" width="10.125" style="59" bestFit="1" customWidth="1"/>
    <col min="3085" max="3085" width="13" style="59" bestFit="1" customWidth="1"/>
    <col min="3086" max="3087" width="9" style="59"/>
    <col min="3088" max="3088" width="11" style="59" bestFit="1" customWidth="1"/>
    <col min="3089" max="3091" width="10.5" style="59" bestFit="1" customWidth="1"/>
    <col min="3092" max="3094" width="9.5" style="59" customWidth="1"/>
    <col min="3095" max="3095" width="11.5" style="59" bestFit="1" customWidth="1"/>
    <col min="3096" max="3096" width="9" style="59"/>
    <col min="3097" max="3097" width="13" style="59" bestFit="1" customWidth="1"/>
    <col min="3098" max="3098" width="16.875" style="59" customWidth="1"/>
    <col min="3099" max="3099" width="19.5" style="59" customWidth="1"/>
    <col min="3100" max="3113" width="0" style="59" hidden="1" customWidth="1"/>
    <col min="3114" max="3115" width="11" style="59" bestFit="1" customWidth="1"/>
    <col min="3116" max="3116" width="15.125" style="59" bestFit="1" customWidth="1"/>
    <col min="3117" max="3132" width="0" style="59" hidden="1" customWidth="1"/>
    <col min="3133" max="3133" width="9" style="59"/>
    <col min="3134" max="3134" width="11" style="59" bestFit="1" customWidth="1"/>
    <col min="3135" max="3135" width="15.125" style="59" customWidth="1"/>
    <col min="3136" max="3136" width="20.5" style="59" bestFit="1" customWidth="1"/>
    <col min="3137" max="3139" width="9" style="59"/>
    <col min="3140" max="3140" width="11.125" style="59" bestFit="1" customWidth="1"/>
    <col min="3141" max="3141" width="11" style="59" bestFit="1" customWidth="1"/>
    <col min="3142" max="3142" width="9" style="59"/>
    <col min="3143" max="3143" width="7.125" style="59" bestFit="1" customWidth="1"/>
    <col min="3144" max="3144" width="9" style="59"/>
    <col min="3145" max="3145" width="7.125" style="59" bestFit="1" customWidth="1"/>
    <col min="3146" max="3148" width="9" style="59"/>
    <col min="3149" max="3149" width="12.5" style="59" customWidth="1"/>
    <col min="3150" max="3330" width="9" style="59"/>
    <col min="3331" max="3332" width="5.25" style="59" bestFit="1" customWidth="1"/>
    <col min="3333" max="3333" width="9.875" style="59" bestFit="1" customWidth="1"/>
    <col min="3334" max="3334" width="9.5" style="59" bestFit="1" customWidth="1"/>
    <col min="3335" max="3335" width="11.625" style="59" bestFit="1" customWidth="1"/>
    <col min="3336" max="3336" width="11.375" style="59" bestFit="1" customWidth="1"/>
    <col min="3337" max="3338" width="11.375" style="59" customWidth="1"/>
    <col min="3339" max="3339" width="20.5" style="59" bestFit="1" customWidth="1"/>
    <col min="3340" max="3340" width="10.125" style="59" bestFit="1" customWidth="1"/>
    <col min="3341" max="3341" width="13" style="59" bestFit="1" customWidth="1"/>
    <col min="3342" max="3343" width="9" style="59"/>
    <col min="3344" max="3344" width="11" style="59" bestFit="1" customWidth="1"/>
    <col min="3345" max="3347" width="10.5" style="59" bestFit="1" customWidth="1"/>
    <col min="3348" max="3350" width="9.5" style="59" customWidth="1"/>
    <col min="3351" max="3351" width="11.5" style="59" bestFit="1" customWidth="1"/>
    <col min="3352" max="3352" width="9" style="59"/>
    <col min="3353" max="3353" width="13" style="59" bestFit="1" customWidth="1"/>
    <col min="3354" max="3354" width="16.875" style="59" customWidth="1"/>
    <col min="3355" max="3355" width="19.5" style="59" customWidth="1"/>
    <col min="3356" max="3369" width="0" style="59" hidden="1" customWidth="1"/>
    <col min="3370" max="3371" width="11" style="59" bestFit="1" customWidth="1"/>
    <col min="3372" max="3372" width="15.125" style="59" bestFit="1" customWidth="1"/>
    <col min="3373" max="3388" width="0" style="59" hidden="1" customWidth="1"/>
    <col min="3389" max="3389" width="9" style="59"/>
    <col min="3390" max="3390" width="11" style="59" bestFit="1" customWidth="1"/>
    <col min="3391" max="3391" width="15.125" style="59" customWidth="1"/>
    <col min="3392" max="3392" width="20.5" style="59" bestFit="1" customWidth="1"/>
    <col min="3393" max="3395" width="9" style="59"/>
    <col min="3396" max="3396" width="11.125" style="59" bestFit="1" customWidth="1"/>
    <col min="3397" max="3397" width="11" style="59" bestFit="1" customWidth="1"/>
    <col min="3398" max="3398" width="9" style="59"/>
    <col min="3399" max="3399" width="7.125" style="59" bestFit="1" customWidth="1"/>
    <col min="3400" max="3400" width="9" style="59"/>
    <col min="3401" max="3401" width="7.125" style="59" bestFit="1" customWidth="1"/>
    <col min="3402" max="3404" width="9" style="59"/>
    <col min="3405" max="3405" width="12.5" style="59" customWidth="1"/>
    <col min="3406" max="3586" width="9" style="59"/>
    <col min="3587" max="3588" width="5.25" style="59" bestFit="1" customWidth="1"/>
    <col min="3589" max="3589" width="9.875" style="59" bestFit="1" customWidth="1"/>
    <col min="3590" max="3590" width="9.5" style="59" bestFit="1" customWidth="1"/>
    <col min="3591" max="3591" width="11.625" style="59" bestFit="1" customWidth="1"/>
    <col min="3592" max="3592" width="11.375" style="59" bestFit="1" customWidth="1"/>
    <col min="3593" max="3594" width="11.375" style="59" customWidth="1"/>
    <col min="3595" max="3595" width="20.5" style="59" bestFit="1" customWidth="1"/>
    <col min="3596" max="3596" width="10.125" style="59" bestFit="1" customWidth="1"/>
    <col min="3597" max="3597" width="13" style="59" bestFit="1" customWidth="1"/>
    <col min="3598" max="3599" width="9" style="59"/>
    <col min="3600" max="3600" width="11" style="59" bestFit="1" customWidth="1"/>
    <col min="3601" max="3603" width="10.5" style="59" bestFit="1" customWidth="1"/>
    <col min="3604" max="3606" width="9.5" style="59" customWidth="1"/>
    <col min="3607" max="3607" width="11.5" style="59" bestFit="1" customWidth="1"/>
    <col min="3608" max="3608" width="9" style="59"/>
    <col min="3609" max="3609" width="13" style="59" bestFit="1" customWidth="1"/>
    <col min="3610" max="3610" width="16.875" style="59" customWidth="1"/>
    <col min="3611" max="3611" width="19.5" style="59" customWidth="1"/>
    <col min="3612" max="3625" width="0" style="59" hidden="1" customWidth="1"/>
    <col min="3626" max="3627" width="11" style="59" bestFit="1" customWidth="1"/>
    <col min="3628" max="3628" width="15.125" style="59" bestFit="1" customWidth="1"/>
    <col min="3629" max="3644" width="0" style="59" hidden="1" customWidth="1"/>
    <col min="3645" max="3645" width="9" style="59"/>
    <col min="3646" max="3646" width="11" style="59" bestFit="1" customWidth="1"/>
    <col min="3647" max="3647" width="15.125" style="59" customWidth="1"/>
    <col min="3648" max="3648" width="20.5" style="59" bestFit="1" customWidth="1"/>
    <col min="3649" max="3651" width="9" style="59"/>
    <col min="3652" max="3652" width="11.125" style="59" bestFit="1" customWidth="1"/>
    <col min="3653" max="3653" width="11" style="59" bestFit="1" customWidth="1"/>
    <col min="3654" max="3654" width="9" style="59"/>
    <col min="3655" max="3655" width="7.125" style="59" bestFit="1" customWidth="1"/>
    <col min="3656" max="3656" width="9" style="59"/>
    <col min="3657" max="3657" width="7.125" style="59" bestFit="1" customWidth="1"/>
    <col min="3658" max="3660" width="9" style="59"/>
    <col min="3661" max="3661" width="12.5" style="59" customWidth="1"/>
    <col min="3662" max="3842" width="9" style="59"/>
    <col min="3843" max="3844" width="5.25" style="59" bestFit="1" customWidth="1"/>
    <col min="3845" max="3845" width="9.875" style="59" bestFit="1" customWidth="1"/>
    <col min="3846" max="3846" width="9.5" style="59" bestFit="1" customWidth="1"/>
    <col min="3847" max="3847" width="11.625" style="59" bestFit="1" customWidth="1"/>
    <col min="3848" max="3848" width="11.375" style="59" bestFit="1" customWidth="1"/>
    <col min="3849" max="3850" width="11.375" style="59" customWidth="1"/>
    <col min="3851" max="3851" width="20.5" style="59" bestFit="1" customWidth="1"/>
    <col min="3852" max="3852" width="10.125" style="59" bestFit="1" customWidth="1"/>
    <col min="3853" max="3853" width="13" style="59" bestFit="1" customWidth="1"/>
    <col min="3854" max="3855" width="9" style="59"/>
    <col min="3856" max="3856" width="11" style="59" bestFit="1" customWidth="1"/>
    <col min="3857" max="3859" width="10.5" style="59" bestFit="1" customWidth="1"/>
    <col min="3860" max="3862" width="9.5" style="59" customWidth="1"/>
    <col min="3863" max="3863" width="11.5" style="59" bestFit="1" customWidth="1"/>
    <col min="3864" max="3864" width="9" style="59"/>
    <col min="3865" max="3865" width="13" style="59" bestFit="1" customWidth="1"/>
    <col min="3866" max="3866" width="16.875" style="59" customWidth="1"/>
    <col min="3867" max="3867" width="19.5" style="59" customWidth="1"/>
    <col min="3868" max="3881" width="0" style="59" hidden="1" customWidth="1"/>
    <col min="3882" max="3883" width="11" style="59" bestFit="1" customWidth="1"/>
    <col min="3884" max="3884" width="15.125" style="59" bestFit="1" customWidth="1"/>
    <col min="3885" max="3900" width="0" style="59" hidden="1" customWidth="1"/>
    <col min="3901" max="3901" width="9" style="59"/>
    <col min="3902" max="3902" width="11" style="59" bestFit="1" customWidth="1"/>
    <col min="3903" max="3903" width="15.125" style="59" customWidth="1"/>
    <col min="3904" max="3904" width="20.5" style="59" bestFit="1" customWidth="1"/>
    <col min="3905" max="3907" width="9" style="59"/>
    <col min="3908" max="3908" width="11.125" style="59" bestFit="1" customWidth="1"/>
    <col min="3909" max="3909" width="11" style="59" bestFit="1" customWidth="1"/>
    <col min="3910" max="3910" width="9" style="59"/>
    <col min="3911" max="3911" width="7.125" style="59" bestFit="1" customWidth="1"/>
    <col min="3912" max="3912" width="9" style="59"/>
    <col min="3913" max="3913" width="7.125" style="59" bestFit="1" customWidth="1"/>
    <col min="3914" max="3916" width="9" style="59"/>
    <col min="3917" max="3917" width="12.5" style="59" customWidth="1"/>
    <col min="3918" max="4098" width="9" style="59"/>
    <col min="4099" max="4100" width="5.25" style="59" bestFit="1" customWidth="1"/>
    <col min="4101" max="4101" width="9.875" style="59" bestFit="1" customWidth="1"/>
    <col min="4102" max="4102" width="9.5" style="59" bestFit="1" customWidth="1"/>
    <col min="4103" max="4103" width="11.625" style="59" bestFit="1" customWidth="1"/>
    <col min="4104" max="4104" width="11.375" style="59" bestFit="1" customWidth="1"/>
    <col min="4105" max="4106" width="11.375" style="59" customWidth="1"/>
    <col min="4107" max="4107" width="20.5" style="59" bestFit="1" customWidth="1"/>
    <col min="4108" max="4108" width="10.125" style="59" bestFit="1" customWidth="1"/>
    <col min="4109" max="4109" width="13" style="59" bestFit="1" customWidth="1"/>
    <col min="4110" max="4111" width="9" style="59"/>
    <col min="4112" max="4112" width="11" style="59" bestFit="1" customWidth="1"/>
    <col min="4113" max="4115" width="10.5" style="59" bestFit="1" customWidth="1"/>
    <col min="4116" max="4118" width="9.5" style="59" customWidth="1"/>
    <col min="4119" max="4119" width="11.5" style="59" bestFit="1" customWidth="1"/>
    <col min="4120" max="4120" width="9" style="59"/>
    <col min="4121" max="4121" width="13" style="59" bestFit="1" customWidth="1"/>
    <col min="4122" max="4122" width="16.875" style="59" customWidth="1"/>
    <col min="4123" max="4123" width="19.5" style="59" customWidth="1"/>
    <col min="4124" max="4137" width="0" style="59" hidden="1" customWidth="1"/>
    <col min="4138" max="4139" width="11" style="59" bestFit="1" customWidth="1"/>
    <col min="4140" max="4140" width="15.125" style="59" bestFit="1" customWidth="1"/>
    <col min="4141" max="4156" width="0" style="59" hidden="1" customWidth="1"/>
    <col min="4157" max="4157" width="9" style="59"/>
    <col min="4158" max="4158" width="11" style="59" bestFit="1" customWidth="1"/>
    <col min="4159" max="4159" width="15.125" style="59" customWidth="1"/>
    <col min="4160" max="4160" width="20.5" style="59" bestFit="1" customWidth="1"/>
    <col min="4161" max="4163" width="9" style="59"/>
    <col min="4164" max="4164" width="11.125" style="59" bestFit="1" customWidth="1"/>
    <col min="4165" max="4165" width="11" style="59" bestFit="1" customWidth="1"/>
    <col min="4166" max="4166" width="9" style="59"/>
    <col min="4167" max="4167" width="7.125" style="59" bestFit="1" customWidth="1"/>
    <col min="4168" max="4168" width="9" style="59"/>
    <col min="4169" max="4169" width="7.125" style="59" bestFit="1" customWidth="1"/>
    <col min="4170" max="4172" width="9" style="59"/>
    <col min="4173" max="4173" width="12.5" style="59" customWidth="1"/>
    <col min="4174" max="4354" width="9" style="59"/>
    <col min="4355" max="4356" width="5.25" style="59" bestFit="1" customWidth="1"/>
    <col min="4357" max="4357" width="9.875" style="59" bestFit="1" customWidth="1"/>
    <col min="4358" max="4358" width="9.5" style="59" bestFit="1" customWidth="1"/>
    <col min="4359" max="4359" width="11.625" style="59" bestFit="1" customWidth="1"/>
    <col min="4360" max="4360" width="11.375" style="59" bestFit="1" customWidth="1"/>
    <col min="4361" max="4362" width="11.375" style="59" customWidth="1"/>
    <col min="4363" max="4363" width="20.5" style="59" bestFit="1" customWidth="1"/>
    <col min="4364" max="4364" width="10.125" style="59" bestFit="1" customWidth="1"/>
    <col min="4365" max="4365" width="13" style="59" bestFit="1" customWidth="1"/>
    <col min="4366" max="4367" width="9" style="59"/>
    <col min="4368" max="4368" width="11" style="59" bestFit="1" customWidth="1"/>
    <col min="4369" max="4371" width="10.5" style="59" bestFit="1" customWidth="1"/>
    <col min="4372" max="4374" width="9.5" style="59" customWidth="1"/>
    <col min="4375" max="4375" width="11.5" style="59" bestFit="1" customWidth="1"/>
    <col min="4376" max="4376" width="9" style="59"/>
    <col min="4377" max="4377" width="13" style="59" bestFit="1" customWidth="1"/>
    <col min="4378" max="4378" width="16.875" style="59" customWidth="1"/>
    <col min="4379" max="4379" width="19.5" style="59" customWidth="1"/>
    <col min="4380" max="4393" width="0" style="59" hidden="1" customWidth="1"/>
    <col min="4394" max="4395" width="11" style="59" bestFit="1" customWidth="1"/>
    <col min="4396" max="4396" width="15.125" style="59" bestFit="1" customWidth="1"/>
    <col min="4397" max="4412" width="0" style="59" hidden="1" customWidth="1"/>
    <col min="4413" max="4413" width="9" style="59"/>
    <col min="4414" max="4414" width="11" style="59" bestFit="1" customWidth="1"/>
    <col min="4415" max="4415" width="15.125" style="59" customWidth="1"/>
    <col min="4416" max="4416" width="20.5" style="59" bestFit="1" customWidth="1"/>
    <col min="4417" max="4419" width="9" style="59"/>
    <col min="4420" max="4420" width="11.125" style="59" bestFit="1" customWidth="1"/>
    <col min="4421" max="4421" width="11" style="59" bestFit="1" customWidth="1"/>
    <col min="4422" max="4422" width="9" style="59"/>
    <col min="4423" max="4423" width="7.125" style="59" bestFit="1" customWidth="1"/>
    <col min="4424" max="4424" width="9" style="59"/>
    <col min="4425" max="4425" width="7.125" style="59" bestFit="1" customWidth="1"/>
    <col min="4426" max="4428" width="9" style="59"/>
    <col min="4429" max="4429" width="12.5" style="59" customWidth="1"/>
    <col min="4430" max="4610" width="9" style="59"/>
    <col min="4611" max="4612" width="5.25" style="59" bestFit="1" customWidth="1"/>
    <col min="4613" max="4613" width="9.875" style="59" bestFit="1" customWidth="1"/>
    <col min="4614" max="4614" width="9.5" style="59" bestFit="1" customWidth="1"/>
    <col min="4615" max="4615" width="11.625" style="59" bestFit="1" customWidth="1"/>
    <col min="4616" max="4616" width="11.375" style="59" bestFit="1" customWidth="1"/>
    <col min="4617" max="4618" width="11.375" style="59" customWidth="1"/>
    <col min="4619" max="4619" width="20.5" style="59" bestFit="1" customWidth="1"/>
    <col min="4620" max="4620" width="10.125" style="59" bestFit="1" customWidth="1"/>
    <col min="4621" max="4621" width="13" style="59" bestFit="1" customWidth="1"/>
    <col min="4622" max="4623" width="9" style="59"/>
    <col min="4624" max="4624" width="11" style="59" bestFit="1" customWidth="1"/>
    <col min="4625" max="4627" width="10.5" style="59" bestFit="1" customWidth="1"/>
    <col min="4628" max="4630" width="9.5" style="59" customWidth="1"/>
    <col min="4631" max="4631" width="11.5" style="59" bestFit="1" customWidth="1"/>
    <col min="4632" max="4632" width="9" style="59"/>
    <col min="4633" max="4633" width="13" style="59" bestFit="1" customWidth="1"/>
    <col min="4634" max="4634" width="16.875" style="59" customWidth="1"/>
    <col min="4635" max="4635" width="19.5" style="59" customWidth="1"/>
    <col min="4636" max="4649" width="0" style="59" hidden="1" customWidth="1"/>
    <col min="4650" max="4651" width="11" style="59" bestFit="1" customWidth="1"/>
    <col min="4652" max="4652" width="15.125" style="59" bestFit="1" customWidth="1"/>
    <col min="4653" max="4668" width="0" style="59" hidden="1" customWidth="1"/>
    <col min="4669" max="4669" width="9" style="59"/>
    <col min="4670" max="4670" width="11" style="59" bestFit="1" customWidth="1"/>
    <col min="4671" max="4671" width="15.125" style="59" customWidth="1"/>
    <col min="4672" max="4672" width="20.5" style="59" bestFit="1" customWidth="1"/>
    <col min="4673" max="4675" width="9" style="59"/>
    <col min="4676" max="4676" width="11.125" style="59" bestFit="1" customWidth="1"/>
    <col min="4677" max="4677" width="11" style="59" bestFit="1" customWidth="1"/>
    <col min="4678" max="4678" width="9" style="59"/>
    <col min="4679" max="4679" width="7.125" style="59" bestFit="1" customWidth="1"/>
    <col min="4680" max="4680" width="9" style="59"/>
    <col min="4681" max="4681" width="7.125" style="59" bestFit="1" customWidth="1"/>
    <col min="4682" max="4684" width="9" style="59"/>
    <col min="4685" max="4685" width="12.5" style="59" customWidth="1"/>
    <col min="4686" max="4866" width="9" style="59"/>
    <col min="4867" max="4868" width="5.25" style="59" bestFit="1" customWidth="1"/>
    <col min="4869" max="4869" width="9.875" style="59" bestFit="1" customWidth="1"/>
    <col min="4870" max="4870" width="9.5" style="59" bestFit="1" customWidth="1"/>
    <col min="4871" max="4871" width="11.625" style="59" bestFit="1" customWidth="1"/>
    <col min="4872" max="4872" width="11.375" style="59" bestFit="1" customWidth="1"/>
    <col min="4873" max="4874" width="11.375" style="59" customWidth="1"/>
    <col min="4875" max="4875" width="20.5" style="59" bestFit="1" customWidth="1"/>
    <col min="4876" max="4876" width="10.125" style="59" bestFit="1" customWidth="1"/>
    <col min="4877" max="4877" width="13" style="59" bestFit="1" customWidth="1"/>
    <col min="4878" max="4879" width="9" style="59"/>
    <col min="4880" max="4880" width="11" style="59" bestFit="1" customWidth="1"/>
    <col min="4881" max="4883" width="10.5" style="59" bestFit="1" customWidth="1"/>
    <col min="4884" max="4886" width="9.5" style="59" customWidth="1"/>
    <col min="4887" max="4887" width="11.5" style="59" bestFit="1" customWidth="1"/>
    <col min="4888" max="4888" width="9" style="59"/>
    <col min="4889" max="4889" width="13" style="59" bestFit="1" customWidth="1"/>
    <col min="4890" max="4890" width="16.875" style="59" customWidth="1"/>
    <col min="4891" max="4891" width="19.5" style="59" customWidth="1"/>
    <col min="4892" max="4905" width="0" style="59" hidden="1" customWidth="1"/>
    <col min="4906" max="4907" width="11" style="59" bestFit="1" customWidth="1"/>
    <col min="4908" max="4908" width="15.125" style="59" bestFit="1" customWidth="1"/>
    <col min="4909" max="4924" width="0" style="59" hidden="1" customWidth="1"/>
    <col min="4925" max="4925" width="9" style="59"/>
    <col min="4926" max="4926" width="11" style="59" bestFit="1" customWidth="1"/>
    <col min="4927" max="4927" width="15.125" style="59" customWidth="1"/>
    <col min="4928" max="4928" width="20.5" style="59" bestFit="1" customWidth="1"/>
    <col min="4929" max="4931" width="9" style="59"/>
    <col min="4932" max="4932" width="11.125" style="59" bestFit="1" customWidth="1"/>
    <col min="4933" max="4933" width="11" style="59" bestFit="1" customWidth="1"/>
    <col min="4934" max="4934" width="9" style="59"/>
    <col min="4935" max="4935" width="7.125" style="59" bestFit="1" customWidth="1"/>
    <col min="4936" max="4936" width="9" style="59"/>
    <col min="4937" max="4937" width="7.125" style="59" bestFit="1" customWidth="1"/>
    <col min="4938" max="4940" width="9" style="59"/>
    <col min="4941" max="4941" width="12.5" style="59" customWidth="1"/>
    <col min="4942" max="5122" width="9" style="59"/>
    <col min="5123" max="5124" width="5.25" style="59" bestFit="1" customWidth="1"/>
    <col min="5125" max="5125" width="9.875" style="59" bestFit="1" customWidth="1"/>
    <col min="5126" max="5126" width="9.5" style="59" bestFit="1" customWidth="1"/>
    <col min="5127" max="5127" width="11.625" style="59" bestFit="1" customWidth="1"/>
    <col min="5128" max="5128" width="11.375" style="59" bestFit="1" customWidth="1"/>
    <col min="5129" max="5130" width="11.375" style="59" customWidth="1"/>
    <col min="5131" max="5131" width="20.5" style="59" bestFit="1" customWidth="1"/>
    <col min="5132" max="5132" width="10.125" style="59" bestFit="1" customWidth="1"/>
    <col min="5133" max="5133" width="13" style="59" bestFit="1" customWidth="1"/>
    <col min="5134" max="5135" width="9" style="59"/>
    <col min="5136" max="5136" width="11" style="59" bestFit="1" customWidth="1"/>
    <col min="5137" max="5139" width="10.5" style="59" bestFit="1" customWidth="1"/>
    <col min="5140" max="5142" width="9.5" style="59" customWidth="1"/>
    <col min="5143" max="5143" width="11.5" style="59" bestFit="1" customWidth="1"/>
    <col min="5144" max="5144" width="9" style="59"/>
    <col min="5145" max="5145" width="13" style="59" bestFit="1" customWidth="1"/>
    <col min="5146" max="5146" width="16.875" style="59" customWidth="1"/>
    <col min="5147" max="5147" width="19.5" style="59" customWidth="1"/>
    <col min="5148" max="5161" width="0" style="59" hidden="1" customWidth="1"/>
    <col min="5162" max="5163" width="11" style="59" bestFit="1" customWidth="1"/>
    <col min="5164" max="5164" width="15.125" style="59" bestFit="1" customWidth="1"/>
    <col min="5165" max="5180" width="0" style="59" hidden="1" customWidth="1"/>
    <col min="5181" max="5181" width="9" style="59"/>
    <col min="5182" max="5182" width="11" style="59" bestFit="1" customWidth="1"/>
    <col min="5183" max="5183" width="15.125" style="59" customWidth="1"/>
    <col min="5184" max="5184" width="20.5" style="59" bestFit="1" customWidth="1"/>
    <col min="5185" max="5187" width="9" style="59"/>
    <col min="5188" max="5188" width="11.125" style="59" bestFit="1" customWidth="1"/>
    <col min="5189" max="5189" width="11" style="59" bestFit="1" customWidth="1"/>
    <col min="5190" max="5190" width="9" style="59"/>
    <col min="5191" max="5191" width="7.125" style="59" bestFit="1" customWidth="1"/>
    <col min="5192" max="5192" width="9" style="59"/>
    <col min="5193" max="5193" width="7.125" style="59" bestFit="1" customWidth="1"/>
    <col min="5194" max="5196" width="9" style="59"/>
    <col min="5197" max="5197" width="12.5" style="59" customWidth="1"/>
    <col min="5198" max="5378" width="9" style="59"/>
    <col min="5379" max="5380" width="5.25" style="59" bestFit="1" customWidth="1"/>
    <col min="5381" max="5381" width="9.875" style="59" bestFit="1" customWidth="1"/>
    <col min="5382" max="5382" width="9.5" style="59" bestFit="1" customWidth="1"/>
    <col min="5383" max="5383" width="11.625" style="59" bestFit="1" customWidth="1"/>
    <col min="5384" max="5384" width="11.375" style="59" bestFit="1" customWidth="1"/>
    <col min="5385" max="5386" width="11.375" style="59" customWidth="1"/>
    <col min="5387" max="5387" width="20.5" style="59" bestFit="1" customWidth="1"/>
    <col min="5388" max="5388" width="10.125" style="59" bestFit="1" customWidth="1"/>
    <col min="5389" max="5389" width="13" style="59" bestFit="1" customWidth="1"/>
    <col min="5390" max="5391" width="9" style="59"/>
    <col min="5392" max="5392" width="11" style="59" bestFit="1" customWidth="1"/>
    <col min="5393" max="5395" width="10.5" style="59" bestFit="1" customWidth="1"/>
    <col min="5396" max="5398" width="9.5" style="59" customWidth="1"/>
    <col min="5399" max="5399" width="11.5" style="59" bestFit="1" customWidth="1"/>
    <col min="5400" max="5400" width="9" style="59"/>
    <col min="5401" max="5401" width="13" style="59" bestFit="1" customWidth="1"/>
    <col min="5402" max="5402" width="16.875" style="59" customWidth="1"/>
    <col min="5403" max="5403" width="19.5" style="59" customWidth="1"/>
    <col min="5404" max="5417" width="0" style="59" hidden="1" customWidth="1"/>
    <col min="5418" max="5419" width="11" style="59" bestFit="1" customWidth="1"/>
    <col min="5420" max="5420" width="15.125" style="59" bestFit="1" customWidth="1"/>
    <col min="5421" max="5436" width="0" style="59" hidden="1" customWidth="1"/>
    <col min="5437" max="5437" width="9" style="59"/>
    <col min="5438" max="5438" width="11" style="59" bestFit="1" customWidth="1"/>
    <col min="5439" max="5439" width="15.125" style="59" customWidth="1"/>
    <col min="5440" max="5440" width="20.5" style="59" bestFit="1" customWidth="1"/>
    <col min="5441" max="5443" width="9" style="59"/>
    <col min="5444" max="5444" width="11.125" style="59" bestFit="1" customWidth="1"/>
    <col min="5445" max="5445" width="11" style="59" bestFit="1" customWidth="1"/>
    <col min="5446" max="5446" width="9" style="59"/>
    <col min="5447" max="5447" width="7.125" style="59" bestFit="1" customWidth="1"/>
    <col min="5448" max="5448" width="9" style="59"/>
    <col min="5449" max="5449" width="7.125" style="59" bestFit="1" customWidth="1"/>
    <col min="5450" max="5452" width="9" style="59"/>
    <col min="5453" max="5453" width="12.5" style="59" customWidth="1"/>
    <col min="5454" max="5634" width="9" style="59"/>
    <col min="5635" max="5636" width="5.25" style="59" bestFit="1" customWidth="1"/>
    <col min="5637" max="5637" width="9.875" style="59" bestFit="1" customWidth="1"/>
    <col min="5638" max="5638" width="9.5" style="59" bestFit="1" customWidth="1"/>
    <col min="5639" max="5639" width="11.625" style="59" bestFit="1" customWidth="1"/>
    <col min="5640" max="5640" width="11.375" style="59" bestFit="1" customWidth="1"/>
    <col min="5641" max="5642" width="11.375" style="59" customWidth="1"/>
    <col min="5643" max="5643" width="20.5" style="59" bestFit="1" customWidth="1"/>
    <col min="5644" max="5644" width="10.125" style="59" bestFit="1" customWidth="1"/>
    <col min="5645" max="5645" width="13" style="59" bestFit="1" customWidth="1"/>
    <col min="5646" max="5647" width="9" style="59"/>
    <col min="5648" max="5648" width="11" style="59" bestFit="1" customWidth="1"/>
    <col min="5649" max="5651" width="10.5" style="59" bestFit="1" customWidth="1"/>
    <col min="5652" max="5654" width="9.5" style="59" customWidth="1"/>
    <col min="5655" max="5655" width="11.5" style="59" bestFit="1" customWidth="1"/>
    <col min="5656" max="5656" width="9" style="59"/>
    <col min="5657" max="5657" width="13" style="59" bestFit="1" customWidth="1"/>
    <col min="5658" max="5658" width="16.875" style="59" customWidth="1"/>
    <col min="5659" max="5659" width="19.5" style="59" customWidth="1"/>
    <col min="5660" max="5673" width="0" style="59" hidden="1" customWidth="1"/>
    <col min="5674" max="5675" width="11" style="59" bestFit="1" customWidth="1"/>
    <col min="5676" max="5676" width="15.125" style="59" bestFit="1" customWidth="1"/>
    <col min="5677" max="5692" width="0" style="59" hidden="1" customWidth="1"/>
    <col min="5693" max="5693" width="9" style="59"/>
    <col min="5694" max="5694" width="11" style="59" bestFit="1" customWidth="1"/>
    <col min="5695" max="5695" width="15.125" style="59" customWidth="1"/>
    <col min="5696" max="5696" width="20.5" style="59" bestFit="1" customWidth="1"/>
    <col min="5697" max="5699" width="9" style="59"/>
    <col min="5700" max="5700" width="11.125" style="59" bestFit="1" customWidth="1"/>
    <col min="5701" max="5701" width="11" style="59" bestFit="1" customWidth="1"/>
    <col min="5702" max="5702" width="9" style="59"/>
    <col min="5703" max="5703" width="7.125" style="59" bestFit="1" customWidth="1"/>
    <col min="5704" max="5704" width="9" style="59"/>
    <col min="5705" max="5705" width="7.125" style="59" bestFit="1" customWidth="1"/>
    <col min="5706" max="5708" width="9" style="59"/>
    <col min="5709" max="5709" width="12.5" style="59" customWidth="1"/>
    <col min="5710" max="5890" width="9" style="59"/>
    <col min="5891" max="5892" width="5.25" style="59" bestFit="1" customWidth="1"/>
    <col min="5893" max="5893" width="9.875" style="59" bestFit="1" customWidth="1"/>
    <col min="5894" max="5894" width="9.5" style="59" bestFit="1" customWidth="1"/>
    <col min="5895" max="5895" width="11.625" style="59" bestFit="1" customWidth="1"/>
    <col min="5896" max="5896" width="11.375" style="59" bestFit="1" customWidth="1"/>
    <col min="5897" max="5898" width="11.375" style="59" customWidth="1"/>
    <col min="5899" max="5899" width="20.5" style="59" bestFit="1" customWidth="1"/>
    <col min="5900" max="5900" width="10.125" style="59" bestFit="1" customWidth="1"/>
    <col min="5901" max="5901" width="13" style="59" bestFit="1" customWidth="1"/>
    <col min="5902" max="5903" width="9" style="59"/>
    <col min="5904" max="5904" width="11" style="59" bestFit="1" customWidth="1"/>
    <col min="5905" max="5907" width="10.5" style="59" bestFit="1" customWidth="1"/>
    <col min="5908" max="5910" width="9.5" style="59" customWidth="1"/>
    <col min="5911" max="5911" width="11.5" style="59" bestFit="1" customWidth="1"/>
    <col min="5912" max="5912" width="9" style="59"/>
    <col min="5913" max="5913" width="13" style="59" bestFit="1" customWidth="1"/>
    <col min="5914" max="5914" width="16.875" style="59" customWidth="1"/>
    <col min="5915" max="5915" width="19.5" style="59" customWidth="1"/>
    <col min="5916" max="5929" width="0" style="59" hidden="1" customWidth="1"/>
    <col min="5930" max="5931" width="11" style="59" bestFit="1" customWidth="1"/>
    <col min="5932" max="5932" width="15.125" style="59" bestFit="1" customWidth="1"/>
    <col min="5933" max="5948" width="0" style="59" hidden="1" customWidth="1"/>
    <col min="5949" max="5949" width="9" style="59"/>
    <col min="5950" max="5950" width="11" style="59" bestFit="1" customWidth="1"/>
    <col min="5951" max="5951" width="15.125" style="59" customWidth="1"/>
    <col min="5952" max="5952" width="20.5" style="59" bestFit="1" customWidth="1"/>
    <col min="5953" max="5955" width="9" style="59"/>
    <col min="5956" max="5956" width="11.125" style="59" bestFit="1" customWidth="1"/>
    <col min="5957" max="5957" width="11" style="59" bestFit="1" customWidth="1"/>
    <col min="5958" max="5958" width="9" style="59"/>
    <col min="5959" max="5959" width="7.125" style="59" bestFit="1" customWidth="1"/>
    <col min="5960" max="5960" width="9" style="59"/>
    <col min="5961" max="5961" width="7.125" style="59" bestFit="1" customWidth="1"/>
    <col min="5962" max="5964" width="9" style="59"/>
    <col min="5965" max="5965" width="12.5" style="59" customWidth="1"/>
    <col min="5966" max="6146" width="9" style="59"/>
    <col min="6147" max="6148" width="5.25" style="59" bestFit="1" customWidth="1"/>
    <col min="6149" max="6149" width="9.875" style="59" bestFit="1" customWidth="1"/>
    <col min="6150" max="6150" width="9.5" style="59" bestFit="1" customWidth="1"/>
    <col min="6151" max="6151" width="11.625" style="59" bestFit="1" customWidth="1"/>
    <col min="6152" max="6152" width="11.375" style="59" bestFit="1" customWidth="1"/>
    <col min="6153" max="6154" width="11.375" style="59" customWidth="1"/>
    <col min="6155" max="6155" width="20.5" style="59" bestFit="1" customWidth="1"/>
    <col min="6156" max="6156" width="10.125" style="59" bestFit="1" customWidth="1"/>
    <col min="6157" max="6157" width="13" style="59" bestFit="1" customWidth="1"/>
    <col min="6158" max="6159" width="9" style="59"/>
    <col min="6160" max="6160" width="11" style="59" bestFit="1" customWidth="1"/>
    <col min="6161" max="6163" width="10.5" style="59" bestFit="1" customWidth="1"/>
    <col min="6164" max="6166" width="9.5" style="59" customWidth="1"/>
    <col min="6167" max="6167" width="11.5" style="59" bestFit="1" customWidth="1"/>
    <col min="6168" max="6168" width="9" style="59"/>
    <col min="6169" max="6169" width="13" style="59" bestFit="1" customWidth="1"/>
    <col min="6170" max="6170" width="16.875" style="59" customWidth="1"/>
    <col min="6171" max="6171" width="19.5" style="59" customWidth="1"/>
    <col min="6172" max="6185" width="0" style="59" hidden="1" customWidth="1"/>
    <col min="6186" max="6187" width="11" style="59" bestFit="1" customWidth="1"/>
    <col min="6188" max="6188" width="15.125" style="59" bestFit="1" customWidth="1"/>
    <col min="6189" max="6204" width="0" style="59" hidden="1" customWidth="1"/>
    <col min="6205" max="6205" width="9" style="59"/>
    <col min="6206" max="6206" width="11" style="59" bestFit="1" customWidth="1"/>
    <col min="6207" max="6207" width="15.125" style="59" customWidth="1"/>
    <col min="6208" max="6208" width="20.5" style="59" bestFit="1" customWidth="1"/>
    <col min="6209" max="6211" width="9" style="59"/>
    <col min="6212" max="6212" width="11.125" style="59" bestFit="1" customWidth="1"/>
    <col min="6213" max="6213" width="11" style="59" bestFit="1" customWidth="1"/>
    <col min="6214" max="6214" width="9" style="59"/>
    <col min="6215" max="6215" width="7.125" style="59" bestFit="1" customWidth="1"/>
    <col min="6216" max="6216" width="9" style="59"/>
    <col min="6217" max="6217" width="7.125" style="59" bestFit="1" customWidth="1"/>
    <col min="6218" max="6220" width="9" style="59"/>
    <col min="6221" max="6221" width="12.5" style="59" customWidth="1"/>
    <col min="6222" max="6402" width="9" style="59"/>
    <col min="6403" max="6404" width="5.25" style="59" bestFit="1" customWidth="1"/>
    <col min="6405" max="6405" width="9.875" style="59" bestFit="1" customWidth="1"/>
    <col min="6406" max="6406" width="9.5" style="59" bestFit="1" customWidth="1"/>
    <col min="6407" max="6407" width="11.625" style="59" bestFit="1" customWidth="1"/>
    <col min="6408" max="6408" width="11.375" style="59" bestFit="1" customWidth="1"/>
    <col min="6409" max="6410" width="11.375" style="59" customWidth="1"/>
    <col min="6411" max="6411" width="20.5" style="59" bestFit="1" customWidth="1"/>
    <col min="6412" max="6412" width="10.125" style="59" bestFit="1" customWidth="1"/>
    <col min="6413" max="6413" width="13" style="59" bestFit="1" customWidth="1"/>
    <col min="6414" max="6415" width="9" style="59"/>
    <col min="6416" max="6416" width="11" style="59" bestFit="1" customWidth="1"/>
    <col min="6417" max="6419" width="10.5" style="59" bestFit="1" customWidth="1"/>
    <col min="6420" max="6422" width="9.5" style="59" customWidth="1"/>
    <col min="6423" max="6423" width="11.5" style="59" bestFit="1" customWidth="1"/>
    <col min="6424" max="6424" width="9" style="59"/>
    <col min="6425" max="6425" width="13" style="59" bestFit="1" customWidth="1"/>
    <col min="6426" max="6426" width="16.875" style="59" customWidth="1"/>
    <col min="6427" max="6427" width="19.5" style="59" customWidth="1"/>
    <col min="6428" max="6441" width="0" style="59" hidden="1" customWidth="1"/>
    <col min="6442" max="6443" width="11" style="59" bestFit="1" customWidth="1"/>
    <col min="6444" max="6444" width="15.125" style="59" bestFit="1" customWidth="1"/>
    <col min="6445" max="6460" width="0" style="59" hidden="1" customWidth="1"/>
    <col min="6461" max="6461" width="9" style="59"/>
    <col min="6462" max="6462" width="11" style="59" bestFit="1" customWidth="1"/>
    <col min="6463" max="6463" width="15.125" style="59" customWidth="1"/>
    <col min="6464" max="6464" width="20.5" style="59" bestFit="1" customWidth="1"/>
    <col min="6465" max="6467" width="9" style="59"/>
    <col min="6468" max="6468" width="11.125" style="59" bestFit="1" customWidth="1"/>
    <col min="6469" max="6469" width="11" style="59" bestFit="1" customWidth="1"/>
    <col min="6470" max="6470" width="9" style="59"/>
    <col min="6471" max="6471" width="7.125" style="59" bestFit="1" customWidth="1"/>
    <col min="6472" max="6472" width="9" style="59"/>
    <col min="6473" max="6473" width="7.125" style="59" bestFit="1" customWidth="1"/>
    <col min="6474" max="6476" width="9" style="59"/>
    <col min="6477" max="6477" width="12.5" style="59" customWidth="1"/>
    <col min="6478" max="6658" width="9" style="59"/>
    <col min="6659" max="6660" width="5.25" style="59" bestFit="1" customWidth="1"/>
    <col min="6661" max="6661" width="9.875" style="59" bestFit="1" customWidth="1"/>
    <col min="6662" max="6662" width="9.5" style="59" bestFit="1" customWidth="1"/>
    <col min="6663" max="6663" width="11.625" style="59" bestFit="1" customWidth="1"/>
    <col min="6664" max="6664" width="11.375" style="59" bestFit="1" customWidth="1"/>
    <col min="6665" max="6666" width="11.375" style="59" customWidth="1"/>
    <col min="6667" max="6667" width="20.5" style="59" bestFit="1" customWidth="1"/>
    <col min="6668" max="6668" width="10.125" style="59" bestFit="1" customWidth="1"/>
    <col min="6669" max="6669" width="13" style="59" bestFit="1" customWidth="1"/>
    <col min="6670" max="6671" width="9" style="59"/>
    <col min="6672" max="6672" width="11" style="59" bestFit="1" customWidth="1"/>
    <col min="6673" max="6675" width="10.5" style="59" bestFit="1" customWidth="1"/>
    <col min="6676" max="6678" width="9.5" style="59" customWidth="1"/>
    <col min="6679" max="6679" width="11.5" style="59" bestFit="1" customWidth="1"/>
    <col min="6680" max="6680" width="9" style="59"/>
    <col min="6681" max="6681" width="13" style="59" bestFit="1" customWidth="1"/>
    <col min="6682" max="6682" width="16.875" style="59" customWidth="1"/>
    <col min="6683" max="6683" width="19.5" style="59" customWidth="1"/>
    <col min="6684" max="6697" width="0" style="59" hidden="1" customWidth="1"/>
    <col min="6698" max="6699" width="11" style="59" bestFit="1" customWidth="1"/>
    <col min="6700" max="6700" width="15.125" style="59" bestFit="1" customWidth="1"/>
    <col min="6701" max="6716" width="0" style="59" hidden="1" customWidth="1"/>
    <col min="6717" max="6717" width="9" style="59"/>
    <col min="6718" max="6718" width="11" style="59" bestFit="1" customWidth="1"/>
    <col min="6719" max="6719" width="15.125" style="59" customWidth="1"/>
    <col min="6720" max="6720" width="20.5" style="59" bestFit="1" customWidth="1"/>
    <col min="6721" max="6723" width="9" style="59"/>
    <col min="6724" max="6724" width="11.125" style="59" bestFit="1" customWidth="1"/>
    <col min="6725" max="6725" width="11" style="59" bestFit="1" customWidth="1"/>
    <col min="6726" max="6726" width="9" style="59"/>
    <col min="6727" max="6727" width="7.125" style="59" bestFit="1" customWidth="1"/>
    <col min="6728" max="6728" width="9" style="59"/>
    <col min="6729" max="6729" width="7.125" style="59" bestFit="1" customWidth="1"/>
    <col min="6730" max="6732" width="9" style="59"/>
    <col min="6733" max="6733" width="12.5" style="59" customWidth="1"/>
    <col min="6734" max="6914" width="9" style="59"/>
    <col min="6915" max="6916" width="5.25" style="59" bestFit="1" customWidth="1"/>
    <col min="6917" max="6917" width="9.875" style="59" bestFit="1" customWidth="1"/>
    <col min="6918" max="6918" width="9.5" style="59" bestFit="1" customWidth="1"/>
    <col min="6919" max="6919" width="11.625" style="59" bestFit="1" customWidth="1"/>
    <col min="6920" max="6920" width="11.375" style="59" bestFit="1" customWidth="1"/>
    <col min="6921" max="6922" width="11.375" style="59" customWidth="1"/>
    <col min="6923" max="6923" width="20.5" style="59" bestFit="1" customWidth="1"/>
    <col min="6924" max="6924" width="10.125" style="59" bestFit="1" customWidth="1"/>
    <col min="6925" max="6925" width="13" style="59" bestFit="1" customWidth="1"/>
    <col min="6926" max="6927" width="9" style="59"/>
    <col min="6928" max="6928" width="11" style="59" bestFit="1" customWidth="1"/>
    <col min="6929" max="6931" width="10.5" style="59" bestFit="1" customWidth="1"/>
    <col min="6932" max="6934" width="9.5" style="59" customWidth="1"/>
    <col min="6935" max="6935" width="11.5" style="59" bestFit="1" customWidth="1"/>
    <col min="6936" max="6936" width="9" style="59"/>
    <col min="6937" max="6937" width="13" style="59" bestFit="1" customWidth="1"/>
    <col min="6938" max="6938" width="16.875" style="59" customWidth="1"/>
    <col min="6939" max="6939" width="19.5" style="59" customWidth="1"/>
    <col min="6940" max="6953" width="0" style="59" hidden="1" customWidth="1"/>
    <col min="6954" max="6955" width="11" style="59" bestFit="1" customWidth="1"/>
    <col min="6956" max="6956" width="15.125" style="59" bestFit="1" customWidth="1"/>
    <col min="6957" max="6972" width="0" style="59" hidden="1" customWidth="1"/>
    <col min="6973" max="6973" width="9" style="59"/>
    <col min="6974" max="6974" width="11" style="59" bestFit="1" customWidth="1"/>
    <col min="6975" max="6975" width="15.125" style="59" customWidth="1"/>
    <col min="6976" max="6976" width="20.5" style="59" bestFit="1" customWidth="1"/>
    <col min="6977" max="6979" width="9" style="59"/>
    <col min="6980" max="6980" width="11.125" style="59" bestFit="1" customWidth="1"/>
    <col min="6981" max="6981" width="11" style="59" bestFit="1" customWidth="1"/>
    <col min="6982" max="6982" width="9" style="59"/>
    <col min="6983" max="6983" width="7.125" style="59" bestFit="1" customWidth="1"/>
    <col min="6984" max="6984" width="9" style="59"/>
    <col min="6985" max="6985" width="7.125" style="59" bestFit="1" customWidth="1"/>
    <col min="6986" max="6988" width="9" style="59"/>
    <col min="6989" max="6989" width="12.5" style="59" customWidth="1"/>
    <col min="6990" max="7170" width="9" style="59"/>
    <col min="7171" max="7172" width="5.25" style="59" bestFit="1" customWidth="1"/>
    <col min="7173" max="7173" width="9.875" style="59" bestFit="1" customWidth="1"/>
    <col min="7174" max="7174" width="9.5" style="59" bestFit="1" customWidth="1"/>
    <col min="7175" max="7175" width="11.625" style="59" bestFit="1" customWidth="1"/>
    <col min="7176" max="7176" width="11.375" style="59" bestFit="1" customWidth="1"/>
    <col min="7177" max="7178" width="11.375" style="59" customWidth="1"/>
    <col min="7179" max="7179" width="20.5" style="59" bestFit="1" customWidth="1"/>
    <col min="7180" max="7180" width="10.125" style="59" bestFit="1" customWidth="1"/>
    <col min="7181" max="7181" width="13" style="59" bestFit="1" customWidth="1"/>
    <col min="7182" max="7183" width="9" style="59"/>
    <col min="7184" max="7184" width="11" style="59" bestFit="1" customWidth="1"/>
    <col min="7185" max="7187" width="10.5" style="59" bestFit="1" customWidth="1"/>
    <col min="7188" max="7190" width="9.5" style="59" customWidth="1"/>
    <col min="7191" max="7191" width="11.5" style="59" bestFit="1" customWidth="1"/>
    <col min="7192" max="7192" width="9" style="59"/>
    <col min="7193" max="7193" width="13" style="59" bestFit="1" customWidth="1"/>
    <col min="7194" max="7194" width="16.875" style="59" customWidth="1"/>
    <col min="7195" max="7195" width="19.5" style="59" customWidth="1"/>
    <col min="7196" max="7209" width="0" style="59" hidden="1" customWidth="1"/>
    <col min="7210" max="7211" width="11" style="59" bestFit="1" customWidth="1"/>
    <col min="7212" max="7212" width="15.125" style="59" bestFit="1" customWidth="1"/>
    <col min="7213" max="7228" width="0" style="59" hidden="1" customWidth="1"/>
    <col min="7229" max="7229" width="9" style="59"/>
    <col min="7230" max="7230" width="11" style="59" bestFit="1" customWidth="1"/>
    <col min="7231" max="7231" width="15.125" style="59" customWidth="1"/>
    <col min="7232" max="7232" width="20.5" style="59" bestFit="1" customWidth="1"/>
    <col min="7233" max="7235" width="9" style="59"/>
    <col min="7236" max="7236" width="11.125" style="59" bestFit="1" customWidth="1"/>
    <col min="7237" max="7237" width="11" style="59" bestFit="1" customWidth="1"/>
    <col min="7238" max="7238" width="9" style="59"/>
    <col min="7239" max="7239" width="7.125" style="59" bestFit="1" customWidth="1"/>
    <col min="7240" max="7240" width="9" style="59"/>
    <col min="7241" max="7241" width="7.125" style="59" bestFit="1" customWidth="1"/>
    <col min="7242" max="7244" width="9" style="59"/>
    <col min="7245" max="7245" width="12.5" style="59" customWidth="1"/>
    <col min="7246" max="7426" width="9" style="59"/>
    <col min="7427" max="7428" width="5.25" style="59" bestFit="1" customWidth="1"/>
    <col min="7429" max="7429" width="9.875" style="59" bestFit="1" customWidth="1"/>
    <col min="7430" max="7430" width="9.5" style="59" bestFit="1" customWidth="1"/>
    <col min="7431" max="7431" width="11.625" style="59" bestFit="1" customWidth="1"/>
    <col min="7432" max="7432" width="11.375" style="59" bestFit="1" customWidth="1"/>
    <col min="7433" max="7434" width="11.375" style="59" customWidth="1"/>
    <col min="7435" max="7435" width="20.5" style="59" bestFit="1" customWidth="1"/>
    <col min="7436" max="7436" width="10.125" style="59" bestFit="1" customWidth="1"/>
    <col min="7437" max="7437" width="13" style="59" bestFit="1" customWidth="1"/>
    <col min="7438" max="7439" width="9" style="59"/>
    <col min="7440" max="7440" width="11" style="59" bestFit="1" customWidth="1"/>
    <col min="7441" max="7443" width="10.5" style="59" bestFit="1" customWidth="1"/>
    <col min="7444" max="7446" width="9.5" style="59" customWidth="1"/>
    <col min="7447" max="7447" width="11.5" style="59" bestFit="1" customWidth="1"/>
    <col min="7448" max="7448" width="9" style="59"/>
    <col min="7449" max="7449" width="13" style="59" bestFit="1" customWidth="1"/>
    <col min="7450" max="7450" width="16.875" style="59" customWidth="1"/>
    <col min="7451" max="7451" width="19.5" style="59" customWidth="1"/>
    <col min="7452" max="7465" width="0" style="59" hidden="1" customWidth="1"/>
    <col min="7466" max="7467" width="11" style="59" bestFit="1" customWidth="1"/>
    <col min="7468" max="7468" width="15.125" style="59" bestFit="1" customWidth="1"/>
    <col min="7469" max="7484" width="0" style="59" hidden="1" customWidth="1"/>
    <col min="7485" max="7485" width="9" style="59"/>
    <col min="7486" max="7486" width="11" style="59" bestFit="1" customWidth="1"/>
    <col min="7487" max="7487" width="15.125" style="59" customWidth="1"/>
    <col min="7488" max="7488" width="20.5" style="59" bestFit="1" customWidth="1"/>
    <col min="7489" max="7491" width="9" style="59"/>
    <col min="7492" max="7492" width="11.125" style="59" bestFit="1" customWidth="1"/>
    <col min="7493" max="7493" width="11" style="59" bestFit="1" customWidth="1"/>
    <col min="7494" max="7494" width="9" style="59"/>
    <col min="7495" max="7495" width="7.125" style="59" bestFit="1" customWidth="1"/>
    <col min="7496" max="7496" width="9" style="59"/>
    <col min="7497" max="7497" width="7.125" style="59" bestFit="1" customWidth="1"/>
    <col min="7498" max="7500" width="9" style="59"/>
    <col min="7501" max="7501" width="12.5" style="59" customWidth="1"/>
    <col min="7502" max="7682" width="9" style="59"/>
    <col min="7683" max="7684" width="5.25" style="59" bestFit="1" customWidth="1"/>
    <col min="7685" max="7685" width="9.875" style="59" bestFit="1" customWidth="1"/>
    <col min="7686" max="7686" width="9.5" style="59" bestFit="1" customWidth="1"/>
    <col min="7687" max="7687" width="11.625" style="59" bestFit="1" customWidth="1"/>
    <col min="7688" max="7688" width="11.375" style="59" bestFit="1" customWidth="1"/>
    <col min="7689" max="7690" width="11.375" style="59" customWidth="1"/>
    <col min="7691" max="7691" width="20.5" style="59" bestFit="1" customWidth="1"/>
    <col min="7692" max="7692" width="10.125" style="59" bestFit="1" customWidth="1"/>
    <col min="7693" max="7693" width="13" style="59" bestFit="1" customWidth="1"/>
    <col min="7694" max="7695" width="9" style="59"/>
    <col min="7696" max="7696" width="11" style="59" bestFit="1" customWidth="1"/>
    <col min="7697" max="7699" width="10.5" style="59" bestFit="1" customWidth="1"/>
    <col min="7700" max="7702" width="9.5" style="59" customWidth="1"/>
    <col min="7703" max="7703" width="11.5" style="59" bestFit="1" customWidth="1"/>
    <col min="7704" max="7704" width="9" style="59"/>
    <col min="7705" max="7705" width="13" style="59" bestFit="1" customWidth="1"/>
    <col min="7706" max="7706" width="16.875" style="59" customWidth="1"/>
    <col min="7707" max="7707" width="19.5" style="59" customWidth="1"/>
    <col min="7708" max="7721" width="0" style="59" hidden="1" customWidth="1"/>
    <col min="7722" max="7723" width="11" style="59" bestFit="1" customWidth="1"/>
    <col min="7724" max="7724" width="15.125" style="59" bestFit="1" customWidth="1"/>
    <col min="7725" max="7740" width="0" style="59" hidden="1" customWidth="1"/>
    <col min="7741" max="7741" width="9" style="59"/>
    <col min="7742" max="7742" width="11" style="59" bestFit="1" customWidth="1"/>
    <col min="7743" max="7743" width="15.125" style="59" customWidth="1"/>
    <col min="7744" max="7744" width="20.5" style="59" bestFit="1" customWidth="1"/>
    <col min="7745" max="7747" width="9" style="59"/>
    <col min="7748" max="7748" width="11.125" style="59" bestFit="1" customWidth="1"/>
    <col min="7749" max="7749" width="11" style="59" bestFit="1" customWidth="1"/>
    <col min="7750" max="7750" width="9" style="59"/>
    <col min="7751" max="7751" width="7.125" style="59" bestFit="1" customWidth="1"/>
    <col min="7752" max="7752" width="9" style="59"/>
    <col min="7753" max="7753" width="7.125" style="59" bestFit="1" customWidth="1"/>
    <col min="7754" max="7756" width="9" style="59"/>
    <col min="7757" max="7757" width="12.5" style="59" customWidth="1"/>
    <col min="7758" max="7938" width="9" style="59"/>
    <col min="7939" max="7940" width="5.25" style="59" bestFit="1" customWidth="1"/>
    <col min="7941" max="7941" width="9.875" style="59" bestFit="1" customWidth="1"/>
    <col min="7942" max="7942" width="9.5" style="59" bestFit="1" customWidth="1"/>
    <col min="7943" max="7943" width="11.625" style="59" bestFit="1" customWidth="1"/>
    <col min="7944" max="7944" width="11.375" style="59" bestFit="1" customWidth="1"/>
    <col min="7945" max="7946" width="11.375" style="59" customWidth="1"/>
    <col min="7947" max="7947" width="20.5" style="59" bestFit="1" customWidth="1"/>
    <col min="7948" max="7948" width="10.125" style="59" bestFit="1" customWidth="1"/>
    <col min="7949" max="7949" width="13" style="59" bestFit="1" customWidth="1"/>
    <col min="7950" max="7951" width="9" style="59"/>
    <col min="7952" max="7952" width="11" style="59" bestFit="1" customWidth="1"/>
    <col min="7953" max="7955" width="10.5" style="59" bestFit="1" customWidth="1"/>
    <col min="7956" max="7958" width="9.5" style="59" customWidth="1"/>
    <col min="7959" max="7959" width="11.5" style="59" bestFit="1" customWidth="1"/>
    <col min="7960" max="7960" width="9" style="59"/>
    <col min="7961" max="7961" width="13" style="59" bestFit="1" customWidth="1"/>
    <col min="7962" max="7962" width="16.875" style="59" customWidth="1"/>
    <col min="7963" max="7963" width="19.5" style="59" customWidth="1"/>
    <col min="7964" max="7977" width="0" style="59" hidden="1" customWidth="1"/>
    <col min="7978" max="7979" width="11" style="59" bestFit="1" customWidth="1"/>
    <col min="7980" max="7980" width="15.125" style="59" bestFit="1" customWidth="1"/>
    <col min="7981" max="7996" width="0" style="59" hidden="1" customWidth="1"/>
    <col min="7997" max="7997" width="9" style="59"/>
    <col min="7998" max="7998" width="11" style="59" bestFit="1" customWidth="1"/>
    <col min="7999" max="7999" width="15.125" style="59" customWidth="1"/>
    <col min="8000" max="8000" width="20.5" style="59" bestFit="1" customWidth="1"/>
    <col min="8001" max="8003" width="9" style="59"/>
    <col min="8004" max="8004" width="11.125" style="59" bestFit="1" customWidth="1"/>
    <col min="8005" max="8005" width="11" style="59" bestFit="1" customWidth="1"/>
    <col min="8006" max="8006" width="9" style="59"/>
    <col min="8007" max="8007" width="7.125" style="59" bestFit="1" customWidth="1"/>
    <col min="8008" max="8008" width="9" style="59"/>
    <col min="8009" max="8009" width="7.125" style="59" bestFit="1" customWidth="1"/>
    <col min="8010" max="8012" width="9" style="59"/>
    <col min="8013" max="8013" width="12.5" style="59" customWidth="1"/>
    <col min="8014" max="8194" width="9" style="59"/>
    <col min="8195" max="8196" width="5.25" style="59" bestFit="1" customWidth="1"/>
    <col min="8197" max="8197" width="9.875" style="59" bestFit="1" customWidth="1"/>
    <col min="8198" max="8198" width="9.5" style="59" bestFit="1" customWidth="1"/>
    <col min="8199" max="8199" width="11.625" style="59" bestFit="1" customWidth="1"/>
    <col min="8200" max="8200" width="11.375" style="59" bestFit="1" customWidth="1"/>
    <col min="8201" max="8202" width="11.375" style="59" customWidth="1"/>
    <col min="8203" max="8203" width="20.5" style="59" bestFit="1" customWidth="1"/>
    <col min="8204" max="8204" width="10.125" style="59" bestFit="1" customWidth="1"/>
    <col min="8205" max="8205" width="13" style="59" bestFit="1" customWidth="1"/>
    <col min="8206" max="8207" width="9" style="59"/>
    <col min="8208" max="8208" width="11" style="59" bestFit="1" customWidth="1"/>
    <col min="8209" max="8211" width="10.5" style="59" bestFit="1" customWidth="1"/>
    <col min="8212" max="8214" width="9.5" style="59" customWidth="1"/>
    <col min="8215" max="8215" width="11.5" style="59" bestFit="1" customWidth="1"/>
    <col min="8216" max="8216" width="9" style="59"/>
    <col min="8217" max="8217" width="13" style="59" bestFit="1" customWidth="1"/>
    <col min="8218" max="8218" width="16.875" style="59" customWidth="1"/>
    <col min="8219" max="8219" width="19.5" style="59" customWidth="1"/>
    <col min="8220" max="8233" width="0" style="59" hidden="1" customWidth="1"/>
    <col min="8234" max="8235" width="11" style="59" bestFit="1" customWidth="1"/>
    <col min="8236" max="8236" width="15.125" style="59" bestFit="1" customWidth="1"/>
    <col min="8237" max="8252" width="0" style="59" hidden="1" customWidth="1"/>
    <col min="8253" max="8253" width="9" style="59"/>
    <col min="8254" max="8254" width="11" style="59" bestFit="1" customWidth="1"/>
    <col min="8255" max="8255" width="15.125" style="59" customWidth="1"/>
    <col min="8256" max="8256" width="20.5" style="59" bestFit="1" customWidth="1"/>
    <col min="8257" max="8259" width="9" style="59"/>
    <col min="8260" max="8260" width="11.125" style="59" bestFit="1" customWidth="1"/>
    <col min="8261" max="8261" width="11" style="59" bestFit="1" customWidth="1"/>
    <col min="8262" max="8262" width="9" style="59"/>
    <col min="8263" max="8263" width="7.125" style="59" bestFit="1" customWidth="1"/>
    <col min="8264" max="8264" width="9" style="59"/>
    <col min="8265" max="8265" width="7.125" style="59" bestFit="1" customWidth="1"/>
    <col min="8266" max="8268" width="9" style="59"/>
    <col min="8269" max="8269" width="12.5" style="59" customWidth="1"/>
    <col min="8270" max="8450" width="9" style="59"/>
    <col min="8451" max="8452" width="5.25" style="59" bestFit="1" customWidth="1"/>
    <col min="8453" max="8453" width="9.875" style="59" bestFit="1" customWidth="1"/>
    <col min="8454" max="8454" width="9.5" style="59" bestFit="1" customWidth="1"/>
    <col min="8455" max="8455" width="11.625" style="59" bestFit="1" customWidth="1"/>
    <col min="8456" max="8456" width="11.375" style="59" bestFit="1" customWidth="1"/>
    <col min="8457" max="8458" width="11.375" style="59" customWidth="1"/>
    <col min="8459" max="8459" width="20.5" style="59" bestFit="1" customWidth="1"/>
    <col min="8460" max="8460" width="10.125" style="59" bestFit="1" customWidth="1"/>
    <col min="8461" max="8461" width="13" style="59" bestFit="1" customWidth="1"/>
    <col min="8462" max="8463" width="9" style="59"/>
    <col min="8464" max="8464" width="11" style="59" bestFit="1" customWidth="1"/>
    <col min="8465" max="8467" width="10.5" style="59" bestFit="1" customWidth="1"/>
    <col min="8468" max="8470" width="9.5" style="59" customWidth="1"/>
    <col min="8471" max="8471" width="11.5" style="59" bestFit="1" customWidth="1"/>
    <col min="8472" max="8472" width="9" style="59"/>
    <col min="8473" max="8473" width="13" style="59" bestFit="1" customWidth="1"/>
    <col min="8474" max="8474" width="16.875" style="59" customWidth="1"/>
    <col min="8475" max="8475" width="19.5" style="59" customWidth="1"/>
    <col min="8476" max="8489" width="0" style="59" hidden="1" customWidth="1"/>
    <col min="8490" max="8491" width="11" style="59" bestFit="1" customWidth="1"/>
    <col min="8492" max="8492" width="15.125" style="59" bestFit="1" customWidth="1"/>
    <col min="8493" max="8508" width="0" style="59" hidden="1" customWidth="1"/>
    <col min="8509" max="8509" width="9" style="59"/>
    <col min="8510" max="8510" width="11" style="59" bestFit="1" customWidth="1"/>
    <col min="8511" max="8511" width="15.125" style="59" customWidth="1"/>
    <col min="8512" max="8512" width="20.5" style="59" bestFit="1" customWidth="1"/>
    <col min="8513" max="8515" width="9" style="59"/>
    <col min="8516" max="8516" width="11.125" style="59" bestFit="1" customWidth="1"/>
    <col min="8517" max="8517" width="11" style="59" bestFit="1" customWidth="1"/>
    <col min="8518" max="8518" width="9" style="59"/>
    <col min="8519" max="8519" width="7.125" style="59" bestFit="1" customWidth="1"/>
    <col min="8520" max="8520" width="9" style="59"/>
    <col min="8521" max="8521" width="7.125" style="59" bestFit="1" customWidth="1"/>
    <col min="8522" max="8524" width="9" style="59"/>
    <col min="8525" max="8525" width="12.5" style="59" customWidth="1"/>
    <col min="8526" max="8706" width="9" style="59"/>
    <col min="8707" max="8708" width="5.25" style="59" bestFit="1" customWidth="1"/>
    <col min="8709" max="8709" width="9.875" style="59" bestFit="1" customWidth="1"/>
    <col min="8710" max="8710" width="9.5" style="59" bestFit="1" customWidth="1"/>
    <col min="8711" max="8711" width="11.625" style="59" bestFit="1" customWidth="1"/>
    <col min="8712" max="8712" width="11.375" style="59" bestFit="1" customWidth="1"/>
    <col min="8713" max="8714" width="11.375" style="59" customWidth="1"/>
    <col min="8715" max="8715" width="20.5" style="59" bestFit="1" customWidth="1"/>
    <col min="8716" max="8716" width="10.125" style="59" bestFit="1" customWidth="1"/>
    <col min="8717" max="8717" width="13" style="59" bestFit="1" customWidth="1"/>
    <col min="8718" max="8719" width="9" style="59"/>
    <col min="8720" max="8720" width="11" style="59" bestFit="1" customWidth="1"/>
    <col min="8721" max="8723" width="10.5" style="59" bestFit="1" customWidth="1"/>
    <col min="8724" max="8726" width="9.5" style="59" customWidth="1"/>
    <col min="8727" max="8727" width="11.5" style="59" bestFit="1" customWidth="1"/>
    <col min="8728" max="8728" width="9" style="59"/>
    <col min="8729" max="8729" width="13" style="59" bestFit="1" customWidth="1"/>
    <col min="8730" max="8730" width="16.875" style="59" customWidth="1"/>
    <col min="8731" max="8731" width="19.5" style="59" customWidth="1"/>
    <col min="8732" max="8745" width="0" style="59" hidden="1" customWidth="1"/>
    <col min="8746" max="8747" width="11" style="59" bestFit="1" customWidth="1"/>
    <col min="8748" max="8748" width="15.125" style="59" bestFit="1" customWidth="1"/>
    <col min="8749" max="8764" width="0" style="59" hidden="1" customWidth="1"/>
    <col min="8765" max="8765" width="9" style="59"/>
    <col min="8766" max="8766" width="11" style="59" bestFit="1" customWidth="1"/>
    <col min="8767" max="8767" width="15.125" style="59" customWidth="1"/>
    <col min="8768" max="8768" width="20.5" style="59" bestFit="1" customWidth="1"/>
    <col min="8769" max="8771" width="9" style="59"/>
    <col min="8772" max="8772" width="11.125" style="59" bestFit="1" customWidth="1"/>
    <col min="8773" max="8773" width="11" style="59" bestFit="1" customWidth="1"/>
    <col min="8774" max="8774" width="9" style="59"/>
    <col min="8775" max="8775" width="7.125" style="59" bestFit="1" customWidth="1"/>
    <col min="8776" max="8776" width="9" style="59"/>
    <col min="8777" max="8777" width="7.125" style="59" bestFit="1" customWidth="1"/>
    <col min="8778" max="8780" width="9" style="59"/>
    <col min="8781" max="8781" width="12.5" style="59" customWidth="1"/>
    <col min="8782" max="8962" width="9" style="59"/>
    <col min="8963" max="8964" width="5.25" style="59" bestFit="1" customWidth="1"/>
    <col min="8965" max="8965" width="9.875" style="59" bestFit="1" customWidth="1"/>
    <col min="8966" max="8966" width="9.5" style="59" bestFit="1" customWidth="1"/>
    <col min="8967" max="8967" width="11.625" style="59" bestFit="1" customWidth="1"/>
    <col min="8968" max="8968" width="11.375" style="59" bestFit="1" customWidth="1"/>
    <col min="8969" max="8970" width="11.375" style="59" customWidth="1"/>
    <col min="8971" max="8971" width="20.5" style="59" bestFit="1" customWidth="1"/>
    <col min="8972" max="8972" width="10.125" style="59" bestFit="1" customWidth="1"/>
    <col min="8973" max="8973" width="13" style="59" bestFit="1" customWidth="1"/>
    <col min="8974" max="8975" width="9" style="59"/>
    <col min="8976" max="8976" width="11" style="59" bestFit="1" customWidth="1"/>
    <col min="8977" max="8979" width="10.5" style="59" bestFit="1" customWidth="1"/>
    <col min="8980" max="8982" width="9.5" style="59" customWidth="1"/>
    <col min="8983" max="8983" width="11.5" style="59" bestFit="1" customWidth="1"/>
    <col min="8984" max="8984" width="9" style="59"/>
    <col min="8985" max="8985" width="13" style="59" bestFit="1" customWidth="1"/>
    <col min="8986" max="8986" width="16.875" style="59" customWidth="1"/>
    <col min="8987" max="8987" width="19.5" style="59" customWidth="1"/>
    <col min="8988" max="9001" width="0" style="59" hidden="1" customWidth="1"/>
    <col min="9002" max="9003" width="11" style="59" bestFit="1" customWidth="1"/>
    <col min="9004" max="9004" width="15.125" style="59" bestFit="1" customWidth="1"/>
    <col min="9005" max="9020" width="0" style="59" hidden="1" customWidth="1"/>
    <col min="9021" max="9021" width="9" style="59"/>
    <col min="9022" max="9022" width="11" style="59" bestFit="1" customWidth="1"/>
    <col min="9023" max="9023" width="15.125" style="59" customWidth="1"/>
    <col min="9024" max="9024" width="20.5" style="59" bestFit="1" customWidth="1"/>
    <col min="9025" max="9027" width="9" style="59"/>
    <col min="9028" max="9028" width="11.125" style="59" bestFit="1" customWidth="1"/>
    <col min="9029" max="9029" width="11" style="59" bestFit="1" customWidth="1"/>
    <col min="9030" max="9030" width="9" style="59"/>
    <col min="9031" max="9031" width="7.125" style="59" bestFit="1" customWidth="1"/>
    <col min="9032" max="9032" width="9" style="59"/>
    <col min="9033" max="9033" width="7.125" style="59" bestFit="1" customWidth="1"/>
    <col min="9034" max="9036" width="9" style="59"/>
    <col min="9037" max="9037" width="12.5" style="59" customWidth="1"/>
    <col min="9038" max="9218" width="9" style="59"/>
    <col min="9219" max="9220" width="5.25" style="59" bestFit="1" customWidth="1"/>
    <col min="9221" max="9221" width="9.875" style="59" bestFit="1" customWidth="1"/>
    <col min="9222" max="9222" width="9.5" style="59" bestFit="1" customWidth="1"/>
    <col min="9223" max="9223" width="11.625" style="59" bestFit="1" customWidth="1"/>
    <col min="9224" max="9224" width="11.375" style="59" bestFit="1" customWidth="1"/>
    <col min="9225" max="9226" width="11.375" style="59" customWidth="1"/>
    <col min="9227" max="9227" width="20.5" style="59" bestFit="1" customWidth="1"/>
    <col min="9228" max="9228" width="10.125" style="59" bestFit="1" customWidth="1"/>
    <col min="9229" max="9229" width="13" style="59" bestFit="1" customWidth="1"/>
    <col min="9230" max="9231" width="9" style="59"/>
    <col min="9232" max="9232" width="11" style="59" bestFit="1" customWidth="1"/>
    <col min="9233" max="9235" width="10.5" style="59" bestFit="1" customWidth="1"/>
    <col min="9236" max="9238" width="9.5" style="59" customWidth="1"/>
    <col min="9239" max="9239" width="11.5" style="59" bestFit="1" customWidth="1"/>
    <col min="9240" max="9240" width="9" style="59"/>
    <col min="9241" max="9241" width="13" style="59" bestFit="1" customWidth="1"/>
    <col min="9242" max="9242" width="16.875" style="59" customWidth="1"/>
    <col min="9243" max="9243" width="19.5" style="59" customWidth="1"/>
    <col min="9244" max="9257" width="0" style="59" hidden="1" customWidth="1"/>
    <col min="9258" max="9259" width="11" style="59" bestFit="1" customWidth="1"/>
    <col min="9260" max="9260" width="15.125" style="59" bestFit="1" customWidth="1"/>
    <col min="9261" max="9276" width="0" style="59" hidden="1" customWidth="1"/>
    <col min="9277" max="9277" width="9" style="59"/>
    <col min="9278" max="9278" width="11" style="59" bestFit="1" customWidth="1"/>
    <col min="9279" max="9279" width="15.125" style="59" customWidth="1"/>
    <col min="9280" max="9280" width="20.5" style="59" bestFit="1" customWidth="1"/>
    <col min="9281" max="9283" width="9" style="59"/>
    <col min="9284" max="9284" width="11.125" style="59" bestFit="1" customWidth="1"/>
    <col min="9285" max="9285" width="11" style="59" bestFit="1" customWidth="1"/>
    <col min="9286" max="9286" width="9" style="59"/>
    <col min="9287" max="9287" width="7.125" style="59" bestFit="1" customWidth="1"/>
    <col min="9288" max="9288" width="9" style="59"/>
    <col min="9289" max="9289" width="7.125" style="59" bestFit="1" customWidth="1"/>
    <col min="9290" max="9292" width="9" style="59"/>
    <col min="9293" max="9293" width="12.5" style="59" customWidth="1"/>
    <col min="9294" max="9474" width="9" style="59"/>
    <col min="9475" max="9476" width="5.25" style="59" bestFit="1" customWidth="1"/>
    <col min="9477" max="9477" width="9.875" style="59" bestFit="1" customWidth="1"/>
    <col min="9478" max="9478" width="9.5" style="59" bestFit="1" customWidth="1"/>
    <col min="9479" max="9479" width="11.625" style="59" bestFit="1" customWidth="1"/>
    <col min="9480" max="9480" width="11.375" style="59" bestFit="1" customWidth="1"/>
    <col min="9481" max="9482" width="11.375" style="59" customWidth="1"/>
    <col min="9483" max="9483" width="20.5" style="59" bestFit="1" customWidth="1"/>
    <col min="9484" max="9484" width="10.125" style="59" bestFit="1" customWidth="1"/>
    <col min="9485" max="9485" width="13" style="59" bestFit="1" customWidth="1"/>
    <col min="9486" max="9487" width="9" style="59"/>
    <col min="9488" max="9488" width="11" style="59" bestFit="1" customWidth="1"/>
    <col min="9489" max="9491" width="10.5" style="59" bestFit="1" customWidth="1"/>
    <col min="9492" max="9494" width="9.5" style="59" customWidth="1"/>
    <col min="9495" max="9495" width="11.5" style="59" bestFit="1" customWidth="1"/>
    <col min="9496" max="9496" width="9" style="59"/>
    <col min="9497" max="9497" width="13" style="59" bestFit="1" customWidth="1"/>
    <col min="9498" max="9498" width="16.875" style="59" customWidth="1"/>
    <col min="9499" max="9499" width="19.5" style="59" customWidth="1"/>
    <col min="9500" max="9513" width="0" style="59" hidden="1" customWidth="1"/>
    <col min="9514" max="9515" width="11" style="59" bestFit="1" customWidth="1"/>
    <col min="9516" max="9516" width="15.125" style="59" bestFit="1" customWidth="1"/>
    <col min="9517" max="9532" width="0" style="59" hidden="1" customWidth="1"/>
    <col min="9533" max="9533" width="9" style="59"/>
    <col min="9534" max="9534" width="11" style="59" bestFit="1" customWidth="1"/>
    <col min="9535" max="9535" width="15.125" style="59" customWidth="1"/>
    <col min="9536" max="9536" width="20.5" style="59" bestFit="1" customWidth="1"/>
    <col min="9537" max="9539" width="9" style="59"/>
    <col min="9540" max="9540" width="11.125" style="59" bestFit="1" customWidth="1"/>
    <col min="9541" max="9541" width="11" style="59" bestFit="1" customWidth="1"/>
    <col min="9542" max="9542" width="9" style="59"/>
    <col min="9543" max="9543" width="7.125" style="59" bestFit="1" customWidth="1"/>
    <col min="9544" max="9544" width="9" style="59"/>
    <col min="9545" max="9545" width="7.125" style="59" bestFit="1" customWidth="1"/>
    <col min="9546" max="9548" width="9" style="59"/>
    <col min="9549" max="9549" width="12.5" style="59" customWidth="1"/>
    <col min="9550" max="9730" width="9" style="59"/>
    <col min="9731" max="9732" width="5.25" style="59" bestFit="1" customWidth="1"/>
    <col min="9733" max="9733" width="9.875" style="59" bestFit="1" customWidth="1"/>
    <col min="9734" max="9734" width="9.5" style="59" bestFit="1" customWidth="1"/>
    <col min="9735" max="9735" width="11.625" style="59" bestFit="1" customWidth="1"/>
    <col min="9736" max="9736" width="11.375" style="59" bestFit="1" customWidth="1"/>
    <col min="9737" max="9738" width="11.375" style="59" customWidth="1"/>
    <col min="9739" max="9739" width="20.5" style="59" bestFit="1" customWidth="1"/>
    <col min="9740" max="9740" width="10.125" style="59" bestFit="1" customWidth="1"/>
    <col min="9741" max="9741" width="13" style="59" bestFit="1" customWidth="1"/>
    <col min="9742" max="9743" width="9" style="59"/>
    <col min="9744" max="9744" width="11" style="59" bestFit="1" customWidth="1"/>
    <col min="9745" max="9747" width="10.5" style="59" bestFit="1" customWidth="1"/>
    <col min="9748" max="9750" width="9.5" style="59" customWidth="1"/>
    <col min="9751" max="9751" width="11.5" style="59" bestFit="1" customWidth="1"/>
    <col min="9752" max="9752" width="9" style="59"/>
    <col min="9753" max="9753" width="13" style="59" bestFit="1" customWidth="1"/>
    <col min="9754" max="9754" width="16.875" style="59" customWidth="1"/>
    <col min="9755" max="9755" width="19.5" style="59" customWidth="1"/>
    <col min="9756" max="9769" width="0" style="59" hidden="1" customWidth="1"/>
    <col min="9770" max="9771" width="11" style="59" bestFit="1" customWidth="1"/>
    <col min="9772" max="9772" width="15.125" style="59" bestFit="1" customWidth="1"/>
    <col min="9773" max="9788" width="0" style="59" hidden="1" customWidth="1"/>
    <col min="9789" max="9789" width="9" style="59"/>
    <col min="9790" max="9790" width="11" style="59" bestFit="1" customWidth="1"/>
    <col min="9791" max="9791" width="15.125" style="59" customWidth="1"/>
    <col min="9792" max="9792" width="20.5" style="59" bestFit="1" customWidth="1"/>
    <col min="9793" max="9795" width="9" style="59"/>
    <col min="9796" max="9796" width="11.125" style="59" bestFit="1" customWidth="1"/>
    <col min="9797" max="9797" width="11" style="59" bestFit="1" customWidth="1"/>
    <col min="9798" max="9798" width="9" style="59"/>
    <col min="9799" max="9799" width="7.125" style="59" bestFit="1" customWidth="1"/>
    <col min="9800" max="9800" width="9" style="59"/>
    <col min="9801" max="9801" width="7.125" style="59" bestFit="1" customWidth="1"/>
    <col min="9802" max="9804" width="9" style="59"/>
    <col min="9805" max="9805" width="12.5" style="59" customWidth="1"/>
    <col min="9806" max="9986" width="9" style="59"/>
    <col min="9987" max="9988" width="5.25" style="59" bestFit="1" customWidth="1"/>
    <col min="9989" max="9989" width="9.875" style="59" bestFit="1" customWidth="1"/>
    <col min="9990" max="9990" width="9.5" style="59" bestFit="1" customWidth="1"/>
    <col min="9991" max="9991" width="11.625" style="59" bestFit="1" customWidth="1"/>
    <col min="9992" max="9992" width="11.375" style="59" bestFit="1" customWidth="1"/>
    <col min="9993" max="9994" width="11.375" style="59" customWidth="1"/>
    <col min="9995" max="9995" width="20.5" style="59" bestFit="1" customWidth="1"/>
    <col min="9996" max="9996" width="10.125" style="59" bestFit="1" customWidth="1"/>
    <col min="9997" max="9997" width="13" style="59" bestFit="1" customWidth="1"/>
    <col min="9998" max="9999" width="9" style="59"/>
    <col min="10000" max="10000" width="11" style="59" bestFit="1" customWidth="1"/>
    <col min="10001" max="10003" width="10.5" style="59" bestFit="1" customWidth="1"/>
    <col min="10004" max="10006" width="9.5" style="59" customWidth="1"/>
    <col min="10007" max="10007" width="11.5" style="59" bestFit="1" customWidth="1"/>
    <col min="10008" max="10008" width="9" style="59"/>
    <col min="10009" max="10009" width="13" style="59" bestFit="1" customWidth="1"/>
    <col min="10010" max="10010" width="16.875" style="59" customWidth="1"/>
    <col min="10011" max="10011" width="19.5" style="59" customWidth="1"/>
    <col min="10012" max="10025" width="0" style="59" hidden="1" customWidth="1"/>
    <col min="10026" max="10027" width="11" style="59" bestFit="1" customWidth="1"/>
    <col min="10028" max="10028" width="15.125" style="59" bestFit="1" customWidth="1"/>
    <col min="10029" max="10044" width="0" style="59" hidden="1" customWidth="1"/>
    <col min="10045" max="10045" width="9" style="59"/>
    <col min="10046" max="10046" width="11" style="59" bestFit="1" customWidth="1"/>
    <col min="10047" max="10047" width="15.125" style="59" customWidth="1"/>
    <col min="10048" max="10048" width="20.5" style="59" bestFit="1" customWidth="1"/>
    <col min="10049" max="10051" width="9" style="59"/>
    <col min="10052" max="10052" width="11.125" style="59" bestFit="1" customWidth="1"/>
    <col min="10053" max="10053" width="11" style="59" bestFit="1" customWidth="1"/>
    <col min="10054" max="10054" width="9" style="59"/>
    <col min="10055" max="10055" width="7.125" style="59" bestFit="1" customWidth="1"/>
    <col min="10056" max="10056" width="9" style="59"/>
    <col min="10057" max="10057" width="7.125" style="59" bestFit="1" customWidth="1"/>
    <col min="10058" max="10060" width="9" style="59"/>
    <col min="10061" max="10061" width="12.5" style="59" customWidth="1"/>
    <col min="10062" max="10242" width="9" style="59"/>
    <col min="10243" max="10244" width="5.25" style="59" bestFit="1" customWidth="1"/>
    <col min="10245" max="10245" width="9.875" style="59" bestFit="1" customWidth="1"/>
    <col min="10246" max="10246" width="9.5" style="59" bestFit="1" customWidth="1"/>
    <col min="10247" max="10247" width="11.625" style="59" bestFit="1" customWidth="1"/>
    <col min="10248" max="10248" width="11.375" style="59" bestFit="1" customWidth="1"/>
    <col min="10249" max="10250" width="11.375" style="59" customWidth="1"/>
    <col min="10251" max="10251" width="20.5" style="59" bestFit="1" customWidth="1"/>
    <col min="10252" max="10252" width="10.125" style="59" bestFit="1" customWidth="1"/>
    <col min="10253" max="10253" width="13" style="59" bestFit="1" customWidth="1"/>
    <col min="10254" max="10255" width="9" style="59"/>
    <col min="10256" max="10256" width="11" style="59" bestFit="1" customWidth="1"/>
    <col min="10257" max="10259" width="10.5" style="59" bestFit="1" customWidth="1"/>
    <col min="10260" max="10262" width="9.5" style="59" customWidth="1"/>
    <col min="10263" max="10263" width="11.5" style="59" bestFit="1" customWidth="1"/>
    <col min="10264" max="10264" width="9" style="59"/>
    <col min="10265" max="10265" width="13" style="59" bestFit="1" customWidth="1"/>
    <col min="10266" max="10266" width="16.875" style="59" customWidth="1"/>
    <col min="10267" max="10267" width="19.5" style="59" customWidth="1"/>
    <col min="10268" max="10281" width="0" style="59" hidden="1" customWidth="1"/>
    <col min="10282" max="10283" width="11" style="59" bestFit="1" customWidth="1"/>
    <col min="10284" max="10284" width="15.125" style="59" bestFit="1" customWidth="1"/>
    <col min="10285" max="10300" width="0" style="59" hidden="1" customWidth="1"/>
    <col min="10301" max="10301" width="9" style="59"/>
    <col min="10302" max="10302" width="11" style="59" bestFit="1" customWidth="1"/>
    <col min="10303" max="10303" width="15.125" style="59" customWidth="1"/>
    <col min="10304" max="10304" width="20.5" style="59" bestFit="1" customWidth="1"/>
    <col min="10305" max="10307" width="9" style="59"/>
    <col min="10308" max="10308" width="11.125" style="59" bestFit="1" customWidth="1"/>
    <col min="10309" max="10309" width="11" style="59" bestFit="1" customWidth="1"/>
    <col min="10310" max="10310" width="9" style="59"/>
    <col min="10311" max="10311" width="7.125" style="59" bestFit="1" customWidth="1"/>
    <col min="10312" max="10312" width="9" style="59"/>
    <col min="10313" max="10313" width="7.125" style="59" bestFit="1" customWidth="1"/>
    <col min="10314" max="10316" width="9" style="59"/>
    <col min="10317" max="10317" width="12.5" style="59" customWidth="1"/>
    <col min="10318" max="10498" width="9" style="59"/>
    <col min="10499" max="10500" width="5.25" style="59" bestFit="1" customWidth="1"/>
    <col min="10501" max="10501" width="9.875" style="59" bestFit="1" customWidth="1"/>
    <col min="10502" max="10502" width="9.5" style="59" bestFit="1" customWidth="1"/>
    <col min="10503" max="10503" width="11.625" style="59" bestFit="1" customWidth="1"/>
    <col min="10504" max="10504" width="11.375" style="59" bestFit="1" customWidth="1"/>
    <col min="10505" max="10506" width="11.375" style="59" customWidth="1"/>
    <col min="10507" max="10507" width="20.5" style="59" bestFit="1" customWidth="1"/>
    <col min="10508" max="10508" width="10.125" style="59" bestFit="1" customWidth="1"/>
    <col min="10509" max="10509" width="13" style="59" bestFit="1" customWidth="1"/>
    <col min="10510" max="10511" width="9" style="59"/>
    <col min="10512" max="10512" width="11" style="59" bestFit="1" customWidth="1"/>
    <col min="10513" max="10515" width="10.5" style="59" bestFit="1" customWidth="1"/>
    <col min="10516" max="10518" width="9.5" style="59" customWidth="1"/>
    <col min="10519" max="10519" width="11.5" style="59" bestFit="1" customWidth="1"/>
    <col min="10520" max="10520" width="9" style="59"/>
    <col min="10521" max="10521" width="13" style="59" bestFit="1" customWidth="1"/>
    <col min="10522" max="10522" width="16.875" style="59" customWidth="1"/>
    <col min="10523" max="10523" width="19.5" style="59" customWidth="1"/>
    <col min="10524" max="10537" width="0" style="59" hidden="1" customWidth="1"/>
    <col min="10538" max="10539" width="11" style="59" bestFit="1" customWidth="1"/>
    <col min="10540" max="10540" width="15.125" style="59" bestFit="1" customWidth="1"/>
    <col min="10541" max="10556" width="0" style="59" hidden="1" customWidth="1"/>
    <col min="10557" max="10557" width="9" style="59"/>
    <col min="10558" max="10558" width="11" style="59" bestFit="1" customWidth="1"/>
    <col min="10559" max="10559" width="15.125" style="59" customWidth="1"/>
    <col min="10560" max="10560" width="20.5" style="59" bestFit="1" customWidth="1"/>
    <col min="10561" max="10563" width="9" style="59"/>
    <col min="10564" max="10564" width="11.125" style="59" bestFit="1" customWidth="1"/>
    <col min="10565" max="10565" width="11" style="59" bestFit="1" customWidth="1"/>
    <col min="10566" max="10566" width="9" style="59"/>
    <col min="10567" max="10567" width="7.125" style="59" bestFit="1" customWidth="1"/>
    <col min="10568" max="10568" width="9" style="59"/>
    <col min="10569" max="10569" width="7.125" style="59" bestFit="1" customWidth="1"/>
    <col min="10570" max="10572" width="9" style="59"/>
    <col min="10573" max="10573" width="12.5" style="59" customWidth="1"/>
    <col min="10574" max="10754" width="9" style="59"/>
    <col min="10755" max="10756" width="5.25" style="59" bestFit="1" customWidth="1"/>
    <col min="10757" max="10757" width="9.875" style="59" bestFit="1" customWidth="1"/>
    <col min="10758" max="10758" width="9.5" style="59" bestFit="1" customWidth="1"/>
    <col min="10759" max="10759" width="11.625" style="59" bestFit="1" customWidth="1"/>
    <col min="10760" max="10760" width="11.375" style="59" bestFit="1" customWidth="1"/>
    <col min="10761" max="10762" width="11.375" style="59" customWidth="1"/>
    <col min="10763" max="10763" width="20.5" style="59" bestFit="1" customWidth="1"/>
    <col min="10764" max="10764" width="10.125" style="59" bestFit="1" customWidth="1"/>
    <col min="10765" max="10765" width="13" style="59" bestFit="1" customWidth="1"/>
    <col min="10766" max="10767" width="9" style="59"/>
    <col min="10768" max="10768" width="11" style="59" bestFit="1" customWidth="1"/>
    <col min="10769" max="10771" width="10.5" style="59" bestFit="1" customWidth="1"/>
    <col min="10772" max="10774" width="9.5" style="59" customWidth="1"/>
    <col min="10775" max="10775" width="11.5" style="59" bestFit="1" customWidth="1"/>
    <col min="10776" max="10776" width="9" style="59"/>
    <col min="10777" max="10777" width="13" style="59" bestFit="1" customWidth="1"/>
    <col min="10778" max="10778" width="16.875" style="59" customWidth="1"/>
    <col min="10779" max="10779" width="19.5" style="59" customWidth="1"/>
    <col min="10780" max="10793" width="0" style="59" hidden="1" customWidth="1"/>
    <col min="10794" max="10795" width="11" style="59" bestFit="1" customWidth="1"/>
    <col min="10796" max="10796" width="15.125" style="59" bestFit="1" customWidth="1"/>
    <col min="10797" max="10812" width="0" style="59" hidden="1" customWidth="1"/>
    <col min="10813" max="10813" width="9" style="59"/>
    <col min="10814" max="10814" width="11" style="59" bestFit="1" customWidth="1"/>
    <col min="10815" max="10815" width="15.125" style="59" customWidth="1"/>
    <col min="10816" max="10816" width="20.5" style="59" bestFit="1" customWidth="1"/>
    <col min="10817" max="10819" width="9" style="59"/>
    <col min="10820" max="10820" width="11.125" style="59" bestFit="1" customWidth="1"/>
    <col min="10821" max="10821" width="11" style="59" bestFit="1" customWidth="1"/>
    <col min="10822" max="10822" width="9" style="59"/>
    <col min="10823" max="10823" width="7.125" style="59" bestFit="1" customWidth="1"/>
    <col min="10824" max="10824" width="9" style="59"/>
    <col min="10825" max="10825" width="7.125" style="59" bestFit="1" customWidth="1"/>
    <col min="10826" max="10828" width="9" style="59"/>
    <col min="10829" max="10829" width="12.5" style="59" customWidth="1"/>
    <col min="10830" max="11010" width="9" style="59"/>
    <col min="11011" max="11012" width="5.25" style="59" bestFit="1" customWidth="1"/>
    <col min="11013" max="11013" width="9.875" style="59" bestFit="1" customWidth="1"/>
    <col min="11014" max="11014" width="9.5" style="59" bestFit="1" customWidth="1"/>
    <col min="11015" max="11015" width="11.625" style="59" bestFit="1" customWidth="1"/>
    <col min="11016" max="11016" width="11.375" style="59" bestFit="1" customWidth="1"/>
    <col min="11017" max="11018" width="11.375" style="59" customWidth="1"/>
    <col min="11019" max="11019" width="20.5" style="59" bestFit="1" customWidth="1"/>
    <col min="11020" max="11020" width="10.125" style="59" bestFit="1" customWidth="1"/>
    <col min="11021" max="11021" width="13" style="59" bestFit="1" customWidth="1"/>
    <col min="11022" max="11023" width="9" style="59"/>
    <col min="11024" max="11024" width="11" style="59" bestFit="1" customWidth="1"/>
    <col min="11025" max="11027" width="10.5" style="59" bestFit="1" customWidth="1"/>
    <col min="11028" max="11030" width="9.5" style="59" customWidth="1"/>
    <col min="11031" max="11031" width="11.5" style="59" bestFit="1" customWidth="1"/>
    <col min="11032" max="11032" width="9" style="59"/>
    <col min="11033" max="11033" width="13" style="59" bestFit="1" customWidth="1"/>
    <col min="11034" max="11034" width="16.875" style="59" customWidth="1"/>
    <col min="11035" max="11035" width="19.5" style="59" customWidth="1"/>
    <col min="11036" max="11049" width="0" style="59" hidden="1" customWidth="1"/>
    <col min="11050" max="11051" width="11" style="59" bestFit="1" customWidth="1"/>
    <col min="11052" max="11052" width="15.125" style="59" bestFit="1" customWidth="1"/>
    <col min="11053" max="11068" width="0" style="59" hidden="1" customWidth="1"/>
    <col min="11069" max="11069" width="9" style="59"/>
    <col min="11070" max="11070" width="11" style="59" bestFit="1" customWidth="1"/>
    <col min="11071" max="11071" width="15.125" style="59" customWidth="1"/>
    <col min="11072" max="11072" width="20.5" style="59" bestFit="1" customWidth="1"/>
    <col min="11073" max="11075" width="9" style="59"/>
    <col min="11076" max="11076" width="11.125" style="59" bestFit="1" customWidth="1"/>
    <col min="11077" max="11077" width="11" style="59" bestFit="1" customWidth="1"/>
    <col min="11078" max="11078" width="9" style="59"/>
    <col min="11079" max="11079" width="7.125" style="59" bestFit="1" customWidth="1"/>
    <col min="11080" max="11080" width="9" style="59"/>
    <col min="11081" max="11081" width="7.125" style="59" bestFit="1" customWidth="1"/>
    <col min="11082" max="11084" width="9" style="59"/>
    <col min="11085" max="11085" width="12.5" style="59" customWidth="1"/>
    <col min="11086" max="11266" width="9" style="59"/>
    <col min="11267" max="11268" width="5.25" style="59" bestFit="1" customWidth="1"/>
    <col min="11269" max="11269" width="9.875" style="59" bestFit="1" customWidth="1"/>
    <col min="11270" max="11270" width="9.5" style="59" bestFit="1" customWidth="1"/>
    <col min="11271" max="11271" width="11.625" style="59" bestFit="1" customWidth="1"/>
    <col min="11272" max="11272" width="11.375" style="59" bestFit="1" customWidth="1"/>
    <col min="11273" max="11274" width="11.375" style="59" customWidth="1"/>
    <col min="11275" max="11275" width="20.5" style="59" bestFit="1" customWidth="1"/>
    <col min="11276" max="11276" width="10.125" style="59" bestFit="1" customWidth="1"/>
    <col min="11277" max="11277" width="13" style="59" bestFit="1" customWidth="1"/>
    <col min="11278" max="11279" width="9" style="59"/>
    <col min="11280" max="11280" width="11" style="59" bestFit="1" customWidth="1"/>
    <col min="11281" max="11283" width="10.5" style="59" bestFit="1" customWidth="1"/>
    <col min="11284" max="11286" width="9.5" style="59" customWidth="1"/>
    <col min="11287" max="11287" width="11.5" style="59" bestFit="1" customWidth="1"/>
    <col min="11288" max="11288" width="9" style="59"/>
    <col min="11289" max="11289" width="13" style="59" bestFit="1" customWidth="1"/>
    <col min="11290" max="11290" width="16.875" style="59" customWidth="1"/>
    <col min="11291" max="11291" width="19.5" style="59" customWidth="1"/>
    <col min="11292" max="11305" width="0" style="59" hidden="1" customWidth="1"/>
    <col min="11306" max="11307" width="11" style="59" bestFit="1" customWidth="1"/>
    <col min="11308" max="11308" width="15.125" style="59" bestFit="1" customWidth="1"/>
    <col min="11309" max="11324" width="0" style="59" hidden="1" customWidth="1"/>
    <col min="11325" max="11325" width="9" style="59"/>
    <col min="11326" max="11326" width="11" style="59" bestFit="1" customWidth="1"/>
    <col min="11327" max="11327" width="15.125" style="59" customWidth="1"/>
    <col min="11328" max="11328" width="20.5" style="59" bestFit="1" customWidth="1"/>
    <col min="11329" max="11331" width="9" style="59"/>
    <col min="11332" max="11332" width="11.125" style="59" bestFit="1" customWidth="1"/>
    <col min="11333" max="11333" width="11" style="59" bestFit="1" customWidth="1"/>
    <col min="11334" max="11334" width="9" style="59"/>
    <col min="11335" max="11335" width="7.125" style="59" bestFit="1" customWidth="1"/>
    <col min="11336" max="11336" width="9" style="59"/>
    <col min="11337" max="11337" width="7.125" style="59" bestFit="1" customWidth="1"/>
    <col min="11338" max="11340" width="9" style="59"/>
    <col min="11341" max="11341" width="12.5" style="59" customWidth="1"/>
    <col min="11342" max="11522" width="9" style="59"/>
    <col min="11523" max="11524" width="5.25" style="59" bestFit="1" customWidth="1"/>
    <col min="11525" max="11525" width="9.875" style="59" bestFit="1" customWidth="1"/>
    <col min="11526" max="11526" width="9.5" style="59" bestFit="1" customWidth="1"/>
    <col min="11527" max="11527" width="11.625" style="59" bestFit="1" customWidth="1"/>
    <col min="11528" max="11528" width="11.375" style="59" bestFit="1" customWidth="1"/>
    <col min="11529" max="11530" width="11.375" style="59" customWidth="1"/>
    <col min="11531" max="11531" width="20.5" style="59" bestFit="1" customWidth="1"/>
    <col min="11532" max="11532" width="10.125" style="59" bestFit="1" customWidth="1"/>
    <col min="11533" max="11533" width="13" style="59" bestFit="1" customWidth="1"/>
    <col min="11534" max="11535" width="9" style="59"/>
    <col min="11536" max="11536" width="11" style="59" bestFit="1" customWidth="1"/>
    <col min="11537" max="11539" width="10.5" style="59" bestFit="1" customWidth="1"/>
    <col min="11540" max="11542" width="9.5" style="59" customWidth="1"/>
    <col min="11543" max="11543" width="11.5" style="59" bestFit="1" customWidth="1"/>
    <col min="11544" max="11544" width="9" style="59"/>
    <col min="11545" max="11545" width="13" style="59" bestFit="1" customWidth="1"/>
    <col min="11546" max="11546" width="16.875" style="59" customWidth="1"/>
    <col min="11547" max="11547" width="19.5" style="59" customWidth="1"/>
    <col min="11548" max="11561" width="0" style="59" hidden="1" customWidth="1"/>
    <col min="11562" max="11563" width="11" style="59" bestFit="1" customWidth="1"/>
    <col min="11564" max="11564" width="15.125" style="59" bestFit="1" customWidth="1"/>
    <col min="11565" max="11580" width="0" style="59" hidden="1" customWidth="1"/>
    <col min="11581" max="11581" width="9" style="59"/>
    <col min="11582" max="11582" width="11" style="59" bestFit="1" customWidth="1"/>
    <col min="11583" max="11583" width="15.125" style="59" customWidth="1"/>
    <col min="11584" max="11584" width="20.5" style="59" bestFit="1" customWidth="1"/>
    <col min="11585" max="11587" width="9" style="59"/>
    <col min="11588" max="11588" width="11.125" style="59" bestFit="1" customWidth="1"/>
    <col min="11589" max="11589" width="11" style="59" bestFit="1" customWidth="1"/>
    <col min="11590" max="11590" width="9" style="59"/>
    <col min="11591" max="11591" width="7.125" style="59" bestFit="1" customWidth="1"/>
    <col min="11592" max="11592" width="9" style="59"/>
    <col min="11593" max="11593" width="7.125" style="59" bestFit="1" customWidth="1"/>
    <col min="11594" max="11596" width="9" style="59"/>
    <col min="11597" max="11597" width="12.5" style="59" customWidth="1"/>
    <col min="11598" max="11778" width="9" style="59"/>
    <col min="11779" max="11780" width="5.25" style="59" bestFit="1" customWidth="1"/>
    <col min="11781" max="11781" width="9.875" style="59" bestFit="1" customWidth="1"/>
    <col min="11782" max="11782" width="9.5" style="59" bestFit="1" customWidth="1"/>
    <col min="11783" max="11783" width="11.625" style="59" bestFit="1" customWidth="1"/>
    <col min="11784" max="11784" width="11.375" style="59" bestFit="1" customWidth="1"/>
    <col min="11785" max="11786" width="11.375" style="59" customWidth="1"/>
    <col min="11787" max="11787" width="20.5" style="59" bestFit="1" customWidth="1"/>
    <col min="11788" max="11788" width="10.125" style="59" bestFit="1" customWidth="1"/>
    <col min="11789" max="11789" width="13" style="59" bestFit="1" customWidth="1"/>
    <col min="11790" max="11791" width="9" style="59"/>
    <col min="11792" max="11792" width="11" style="59" bestFit="1" customWidth="1"/>
    <col min="11793" max="11795" width="10.5" style="59" bestFit="1" customWidth="1"/>
    <col min="11796" max="11798" width="9.5" style="59" customWidth="1"/>
    <col min="11799" max="11799" width="11.5" style="59" bestFit="1" customWidth="1"/>
    <col min="11800" max="11800" width="9" style="59"/>
    <col min="11801" max="11801" width="13" style="59" bestFit="1" customWidth="1"/>
    <col min="11802" max="11802" width="16.875" style="59" customWidth="1"/>
    <col min="11803" max="11803" width="19.5" style="59" customWidth="1"/>
    <col min="11804" max="11817" width="0" style="59" hidden="1" customWidth="1"/>
    <col min="11818" max="11819" width="11" style="59" bestFit="1" customWidth="1"/>
    <col min="11820" max="11820" width="15.125" style="59" bestFit="1" customWidth="1"/>
    <col min="11821" max="11836" width="0" style="59" hidden="1" customWidth="1"/>
    <col min="11837" max="11837" width="9" style="59"/>
    <col min="11838" max="11838" width="11" style="59" bestFit="1" customWidth="1"/>
    <col min="11839" max="11839" width="15.125" style="59" customWidth="1"/>
    <col min="11840" max="11840" width="20.5" style="59" bestFit="1" customWidth="1"/>
    <col min="11841" max="11843" width="9" style="59"/>
    <col min="11844" max="11844" width="11.125" style="59" bestFit="1" customWidth="1"/>
    <col min="11845" max="11845" width="11" style="59" bestFit="1" customWidth="1"/>
    <col min="11846" max="11846" width="9" style="59"/>
    <col min="11847" max="11847" width="7.125" style="59" bestFit="1" customWidth="1"/>
    <col min="11848" max="11848" width="9" style="59"/>
    <col min="11849" max="11849" width="7.125" style="59" bestFit="1" customWidth="1"/>
    <col min="11850" max="11852" width="9" style="59"/>
    <col min="11853" max="11853" width="12.5" style="59" customWidth="1"/>
    <col min="11854" max="12034" width="9" style="59"/>
    <col min="12035" max="12036" width="5.25" style="59" bestFit="1" customWidth="1"/>
    <col min="12037" max="12037" width="9.875" style="59" bestFit="1" customWidth="1"/>
    <col min="12038" max="12038" width="9.5" style="59" bestFit="1" customWidth="1"/>
    <col min="12039" max="12039" width="11.625" style="59" bestFit="1" customWidth="1"/>
    <col min="12040" max="12040" width="11.375" style="59" bestFit="1" customWidth="1"/>
    <col min="12041" max="12042" width="11.375" style="59" customWidth="1"/>
    <col min="12043" max="12043" width="20.5" style="59" bestFit="1" customWidth="1"/>
    <col min="12044" max="12044" width="10.125" style="59" bestFit="1" customWidth="1"/>
    <col min="12045" max="12045" width="13" style="59" bestFit="1" customWidth="1"/>
    <col min="12046" max="12047" width="9" style="59"/>
    <col min="12048" max="12048" width="11" style="59" bestFit="1" customWidth="1"/>
    <col min="12049" max="12051" width="10.5" style="59" bestFit="1" customWidth="1"/>
    <col min="12052" max="12054" width="9.5" style="59" customWidth="1"/>
    <col min="12055" max="12055" width="11.5" style="59" bestFit="1" customWidth="1"/>
    <col min="12056" max="12056" width="9" style="59"/>
    <col min="12057" max="12057" width="13" style="59" bestFit="1" customWidth="1"/>
    <col min="12058" max="12058" width="16.875" style="59" customWidth="1"/>
    <col min="12059" max="12059" width="19.5" style="59" customWidth="1"/>
    <col min="12060" max="12073" width="0" style="59" hidden="1" customWidth="1"/>
    <col min="12074" max="12075" width="11" style="59" bestFit="1" customWidth="1"/>
    <col min="12076" max="12076" width="15.125" style="59" bestFit="1" customWidth="1"/>
    <col min="12077" max="12092" width="0" style="59" hidden="1" customWidth="1"/>
    <col min="12093" max="12093" width="9" style="59"/>
    <col min="12094" max="12094" width="11" style="59" bestFit="1" customWidth="1"/>
    <col min="12095" max="12095" width="15.125" style="59" customWidth="1"/>
    <col min="12096" max="12096" width="20.5" style="59" bestFit="1" customWidth="1"/>
    <col min="12097" max="12099" width="9" style="59"/>
    <col min="12100" max="12100" width="11.125" style="59" bestFit="1" customWidth="1"/>
    <col min="12101" max="12101" width="11" style="59" bestFit="1" customWidth="1"/>
    <col min="12102" max="12102" width="9" style="59"/>
    <col min="12103" max="12103" width="7.125" style="59" bestFit="1" customWidth="1"/>
    <col min="12104" max="12104" width="9" style="59"/>
    <col min="12105" max="12105" width="7.125" style="59" bestFit="1" customWidth="1"/>
    <col min="12106" max="12108" width="9" style="59"/>
    <col min="12109" max="12109" width="12.5" style="59" customWidth="1"/>
    <col min="12110" max="12290" width="9" style="59"/>
    <col min="12291" max="12292" width="5.25" style="59" bestFit="1" customWidth="1"/>
    <col min="12293" max="12293" width="9.875" style="59" bestFit="1" customWidth="1"/>
    <col min="12294" max="12294" width="9.5" style="59" bestFit="1" customWidth="1"/>
    <col min="12295" max="12295" width="11.625" style="59" bestFit="1" customWidth="1"/>
    <col min="12296" max="12296" width="11.375" style="59" bestFit="1" customWidth="1"/>
    <col min="12297" max="12298" width="11.375" style="59" customWidth="1"/>
    <col min="12299" max="12299" width="20.5" style="59" bestFit="1" customWidth="1"/>
    <col min="12300" max="12300" width="10.125" style="59" bestFit="1" customWidth="1"/>
    <col min="12301" max="12301" width="13" style="59" bestFit="1" customWidth="1"/>
    <col min="12302" max="12303" width="9" style="59"/>
    <col min="12304" max="12304" width="11" style="59" bestFit="1" customWidth="1"/>
    <col min="12305" max="12307" width="10.5" style="59" bestFit="1" customWidth="1"/>
    <col min="12308" max="12310" width="9.5" style="59" customWidth="1"/>
    <col min="12311" max="12311" width="11.5" style="59" bestFit="1" customWidth="1"/>
    <col min="12312" max="12312" width="9" style="59"/>
    <col min="12313" max="12313" width="13" style="59" bestFit="1" customWidth="1"/>
    <col min="12314" max="12314" width="16.875" style="59" customWidth="1"/>
    <col min="12315" max="12315" width="19.5" style="59" customWidth="1"/>
    <col min="12316" max="12329" width="0" style="59" hidden="1" customWidth="1"/>
    <col min="12330" max="12331" width="11" style="59" bestFit="1" customWidth="1"/>
    <col min="12332" max="12332" width="15.125" style="59" bestFit="1" customWidth="1"/>
    <col min="12333" max="12348" width="0" style="59" hidden="1" customWidth="1"/>
    <col min="12349" max="12349" width="9" style="59"/>
    <col min="12350" max="12350" width="11" style="59" bestFit="1" customWidth="1"/>
    <col min="12351" max="12351" width="15.125" style="59" customWidth="1"/>
    <col min="12352" max="12352" width="20.5" style="59" bestFit="1" customWidth="1"/>
    <col min="12353" max="12355" width="9" style="59"/>
    <col min="12356" max="12356" width="11.125" style="59" bestFit="1" customWidth="1"/>
    <col min="12357" max="12357" width="11" style="59" bestFit="1" customWidth="1"/>
    <col min="12358" max="12358" width="9" style="59"/>
    <col min="12359" max="12359" width="7.125" style="59" bestFit="1" customWidth="1"/>
    <col min="12360" max="12360" width="9" style="59"/>
    <col min="12361" max="12361" width="7.125" style="59" bestFit="1" customWidth="1"/>
    <col min="12362" max="12364" width="9" style="59"/>
    <col min="12365" max="12365" width="12.5" style="59" customWidth="1"/>
    <col min="12366" max="12546" width="9" style="59"/>
    <col min="12547" max="12548" width="5.25" style="59" bestFit="1" customWidth="1"/>
    <col min="12549" max="12549" width="9.875" style="59" bestFit="1" customWidth="1"/>
    <col min="12550" max="12550" width="9.5" style="59" bestFit="1" customWidth="1"/>
    <col min="12551" max="12551" width="11.625" style="59" bestFit="1" customWidth="1"/>
    <col min="12552" max="12552" width="11.375" style="59" bestFit="1" customWidth="1"/>
    <col min="12553" max="12554" width="11.375" style="59" customWidth="1"/>
    <col min="12555" max="12555" width="20.5" style="59" bestFit="1" customWidth="1"/>
    <col min="12556" max="12556" width="10.125" style="59" bestFit="1" customWidth="1"/>
    <col min="12557" max="12557" width="13" style="59" bestFit="1" customWidth="1"/>
    <col min="12558" max="12559" width="9" style="59"/>
    <col min="12560" max="12560" width="11" style="59" bestFit="1" customWidth="1"/>
    <col min="12561" max="12563" width="10.5" style="59" bestFit="1" customWidth="1"/>
    <col min="12564" max="12566" width="9.5" style="59" customWidth="1"/>
    <col min="12567" max="12567" width="11.5" style="59" bestFit="1" customWidth="1"/>
    <col min="12568" max="12568" width="9" style="59"/>
    <col min="12569" max="12569" width="13" style="59" bestFit="1" customWidth="1"/>
    <col min="12570" max="12570" width="16.875" style="59" customWidth="1"/>
    <col min="12571" max="12571" width="19.5" style="59" customWidth="1"/>
    <col min="12572" max="12585" width="0" style="59" hidden="1" customWidth="1"/>
    <col min="12586" max="12587" width="11" style="59" bestFit="1" customWidth="1"/>
    <col min="12588" max="12588" width="15.125" style="59" bestFit="1" customWidth="1"/>
    <col min="12589" max="12604" width="0" style="59" hidden="1" customWidth="1"/>
    <col min="12605" max="12605" width="9" style="59"/>
    <col min="12606" max="12606" width="11" style="59" bestFit="1" customWidth="1"/>
    <col min="12607" max="12607" width="15.125" style="59" customWidth="1"/>
    <col min="12608" max="12608" width="20.5" style="59" bestFit="1" customWidth="1"/>
    <col min="12609" max="12611" width="9" style="59"/>
    <col min="12612" max="12612" width="11.125" style="59" bestFit="1" customWidth="1"/>
    <col min="12613" max="12613" width="11" style="59" bestFit="1" customWidth="1"/>
    <col min="12614" max="12614" width="9" style="59"/>
    <col min="12615" max="12615" width="7.125" style="59" bestFit="1" customWidth="1"/>
    <col min="12616" max="12616" width="9" style="59"/>
    <col min="12617" max="12617" width="7.125" style="59" bestFit="1" customWidth="1"/>
    <col min="12618" max="12620" width="9" style="59"/>
    <col min="12621" max="12621" width="12.5" style="59" customWidth="1"/>
    <col min="12622" max="12802" width="9" style="59"/>
    <col min="12803" max="12804" width="5.25" style="59" bestFit="1" customWidth="1"/>
    <col min="12805" max="12805" width="9.875" style="59" bestFit="1" customWidth="1"/>
    <col min="12806" max="12806" width="9.5" style="59" bestFit="1" customWidth="1"/>
    <col min="12807" max="12807" width="11.625" style="59" bestFit="1" customWidth="1"/>
    <col min="12808" max="12808" width="11.375" style="59" bestFit="1" customWidth="1"/>
    <col min="12809" max="12810" width="11.375" style="59" customWidth="1"/>
    <col min="12811" max="12811" width="20.5" style="59" bestFit="1" customWidth="1"/>
    <col min="12812" max="12812" width="10.125" style="59" bestFit="1" customWidth="1"/>
    <col min="12813" max="12813" width="13" style="59" bestFit="1" customWidth="1"/>
    <col min="12814" max="12815" width="9" style="59"/>
    <col min="12816" max="12816" width="11" style="59" bestFit="1" customWidth="1"/>
    <col min="12817" max="12819" width="10.5" style="59" bestFit="1" customWidth="1"/>
    <col min="12820" max="12822" width="9.5" style="59" customWidth="1"/>
    <col min="12823" max="12823" width="11.5" style="59" bestFit="1" customWidth="1"/>
    <col min="12824" max="12824" width="9" style="59"/>
    <col min="12825" max="12825" width="13" style="59" bestFit="1" customWidth="1"/>
    <col min="12826" max="12826" width="16.875" style="59" customWidth="1"/>
    <col min="12827" max="12827" width="19.5" style="59" customWidth="1"/>
    <col min="12828" max="12841" width="0" style="59" hidden="1" customWidth="1"/>
    <col min="12842" max="12843" width="11" style="59" bestFit="1" customWidth="1"/>
    <col min="12844" max="12844" width="15.125" style="59" bestFit="1" customWidth="1"/>
    <col min="12845" max="12860" width="0" style="59" hidden="1" customWidth="1"/>
    <col min="12861" max="12861" width="9" style="59"/>
    <col min="12862" max="12862" width="11" style="59" bestFit="1" customWidth="1"/>
    <col min="12863" max="12863" width="15.125" style="59" customWidth="1"/>
    <col min="12864" max="12864" width="20.5" style="59" bestFit="1" customWidth="1"/>
    <col min="12865" max="12867" width="9" style="59"/>
    <col min="12868" max="12868" width="11.125" style="59" bestFit="1" customWidth="1"/>
    <col min="12869" max="12869" width="11" style="59" bestFit="1" customWidth="1"/>
    <col min="12870" max="12870" width="9" style="59"/>
    <col min="12871" max="12871" width="7.125" style="59" bestFit="1" customWidth="1"/>
    <col min="12872" max="12872" width="9" style="59"/>
    <col min="12873" max="12873" width="7.125" style="59" bestFit="1" customWidth="1"/>
    <col min="12874" max="12876" width="9" style="59"/>
    <col min="12877" max="12877" width="12.5" style="59" customWidth="1"/>
    <col min="12878" max="13058" width="9" style="59"/>
    <col min="13059" max="13060" width="5.25" style="59" bestFit="1" customWidth="1"/>
    <col min="13061" max="13061" width="9.875" style="59" bestFit="1" customWidth="1"/>
    <col min="13062" max="13062" width="9.5" style="59" bestFit="1" customWidth="1"/>
    <col min="13063" max="13063" width="11.625" style="59" bestFit="1" customWidth="1"/>
    <col min="13064" max="13064" width="11.375" style="59" bestFit="1" customWidth="1"/>
    <col min="13065" max="13066" width="11.375" style="59" customWidth="1"/>
    <col min="13067" max="13067" width="20.5" style="59" bestFit="1" customWidth="1"/>
    <col min="13068" max="13068" width="10.125" style="59" bestFit="1" customWidth="1"/>
    <col min="13069" max="13069" width="13" style="59" bestFit="1" customWidth="1"/>
    <col min="13070" max="13071" width="9" style="59"/>
    <col min="13072" max="13072" width="11" style="59" bestFit="1" customWidth="1"/>
    <col min="13073" max="13075" width="10.5" style="59" bestFit="1" customWidth="1"/>
    <col min="13076" max="13078" width="9.5" style="59" customWidth="1"/>
    <col min="13079" max="13079" width="11.5" style="59" bestFit="1" customWidth="1"/>
    <col min="13080" max="13080" width="9" style="59"/>
    <col min="13081" max="13081" width="13" style="59" bestFit="1" customWidth="1"/>
    <col min="13082" max="13082" width="16.875" style="59" customWidth="1"/>
    <col min="13083" max="13083" width="19.5" style="59" customWidth="1"/>
    <col min="13084" max="13097" width="0" style="59" hidden="1" customWidth="1"/>
    <col min="13098" max="13099" width="11" style="59" bestFit="1" customWidth="1"/>
    <col min="13100" max="13100" width="15.125" style="59" bestFit="1" customWidth="1"/>
    <col min="13101" max="13116" width="0" style="59" hidden="1" customWidth="1"/>
    <col min="13117" max="13117" width="9" style="59"/>
    <col min="13118" max="13118" width="11" style="59" bestFit="1" customWidth="1"/>
    <col min="13119" max="13119" width="15.125" style="59" customWidth="1"/>
    <col min="13120" max="13120" width="20.5" style="59" bestFit="1" customWidth="1"/>
    <col min="13121" max="13123" width="9" style="59"/>
    <col min="13124" max="13124" width="11.125" style="59" bestFit="1" customWidth="1"/>
    <col min="13125" max="13125" width="11" style="59" bestFit="1" customWidth="1"/>
    <col min="13126" max="13126" width="9" style="59"/>
    <col min="13127" max="13127" width="7.125" style="59" bestFit="1" customWidth="1"/>
    <col min="13128" max="13128" width="9" style="59"/>
    <col min="13129" max="13129" width="7.125" style="59" bestFit="1" customWidth="1"/>
    <col min="13130" max="13132" width="9" style="59"/>
    <col min="13133" max="13133" width="12.5" style="59" customWidth="1"/>
    <col min="13134" max="13314" width="9" style="59"/>
    <col min="13315" max="13316" width="5.25" style="59" bestFit="1" customWidth="1"/>
    <col min="13317" max="13317" width="9.875" style="59" bestFit="1" customWidth="1"/>
    <col min="13318" max="13318" width="9.5" style="59" bestFit="1" customWidth="1"/>
    <col min="13319" max="13319" width="11.625" style="59" bestFit="1" customWidth="1"/>
    <col min="13320" max="13320" width="11.375" style="59" bestFit="1" customWidth="1"/>
    <col min="13321" max="13322" width="11.375" style="59" customWidth="1"/>
    <col min="13323" max="13323" width="20.5" style="59" bestFit="1" customWidth="1"/>
    <col min="13324" max="13324" width="10.125" style="59" bestFit="1" customWidth="1"/>
    <col min="13325" max="13325" width="13" style="59" bestFit="1" customWidth="1"/>
    <col min="13326" max="13327" width="9" style="59"/>
    <col min="13328" max="13328" width="11" style="59" bestFit="1" customWidth="1"/>
    <col min="13329" max="13331" width="10.5" style="59" bestFit="1" customWidth="1"/>
    <col min="13332" max="13334" width="9.5" style="59" customWidth="1"/>
    <col min="13335" max="13335" width="11.5" style="59" bestFit="1" customWidth="1"/>
    <col min="13336" max="13336" width="9" style="59"/>
    <col min="13337" max="13337" width="13" style="59" bestFit="1" customWidth="1"/>
    <col min="13338" max="13338" width="16.875" style="59" customWidth="1"/>
    <col min="13339" max="13339" width="19.5" style="59" customWidth="1"/>
    <col min="13340" max="13353" width="0" style="59" hidden="1" customWidth="1"/>
    <col min="13354" max="13355" width="11" style="59" bestFit="1" customWidth="1"/>
    <col min="13356" max="13356" width="15.125" style="59" bestFit="1" customWidth="1"/>
    <col min="13357" max="13372" width="0" style="59" hidden="1" customWidth="1"/>
    <col min="13373" max="13373" width="9" style="59"/>
    <col min="13374" max="13374" width="11" style="59" bestFit="1" customWidth="1"/>
    <col min="13375" max="13375" width="15.125" style="59" customWidth="1"/>
    <col min="13376" max="13376" width="20.5" style="59" bestFit="1" customWidth="1"/>
    <col min="13377" max="13379" width="9" style="59"/>
    <col min="13380" max="13380" width="11.125" style="59" bestFit="1" customWidth="1"/>
    <col min="13381" max="13381" width="11" style="59" bestFit="1" customWidth="1"/>
    <col min="13382" max="13382" width="9" style="59"/>
    <col min="13383" max="13383" width="7.125" style="59" bestFit="1" customWidth="1"/>
    <col min="13384" max="13384" width="9" style="59"/>
    <col min="13385" max="13385" width="7.125" style="59" bestFit="1" customWidth="1"/>
    <col min="13386" max="13388" width="9" style="59"/>
    <col min="13389" max="13389" width="12.5" style="59" customWidth="1"/>
    <col min="13390" max="13570" width="9" style="59"/>
    <col min="13571" max="13572" width="5.25" style="59" bestFit="1" customWidth="1"/>
    <col min="13573" max="13573" width="9.875" style="59" bestFit="1" customWidth="1"/>
    <col min="13574" max="13574" width="9.5" style="59" bestFit="1" customWidth="1"/>
    <col min="13575" max="13575" width="11.625" style="59" bestFit="1" customWidth="1"/>
    <col min="13576" max="13576" width="11.375" style="59" bestFit="1" customWidth="1"/>
    <col min="13577" max="13578" width="11.375" style="59" customWidth="1"/>
    <col min="13579" max="13579" width="20.5" style="59" bestFit="1" customWidth="1"/>
    <col min="13580" max="13580" width="10.125" style="59" bestFit="1" customWidth="1"/>
    <col min="13581" max="13581" width="13" style="59" bestFit="1" customWidth="1"/>
    <col min="13582" max="13583" width="9" style="59"/>
    <col min="13584" max="13584" width="11" style="59" bestFit="1" customWidth="1"/>
    <col min="13585" max="13587" width="10.5" style="59" bestFit="1" customWidth="1"/>
    <col min="13588" max="13590" width="9.5" style="59" customWidth="1"/>
    <col min="13591" max="13591" width="11.5" style="59" bestFit="1" customWidth="1"/>
    <col min="13592" max="13592" width="9" style="59"/>
    <col min="13593" max="13593" width="13" style="59" bestFit="1" customWidth="1"/>
    <col min="13594" max="13594" width="16.875" style="59" customWidth="1"/>
    <col min="13595" max="13595" width="19.5" style="59" customWidth="1"/>
    <col min="13596" max="13609" width="0" style="59" hidden="1" customWidth="1"/>
    <col min="13610" max="13611" width="11" style="59" bestFit="1" customWidth="1"/>
    <col min="13612" max="13612" width="15.125" style="59" bestFit="1" customWidth="1"/>
    <col min="13613" max="13628" width="0" style="59" hidden="1" customWidth="1"/>
    <col min="13629" max="13629" width="9" style="59"/>
    <col min="13630" max="13630" width="11" style="59" bestFit="1" customWidth="1"/>
    <col min="13631" max="13631" width="15.125" style="59" customWidth="1"/>
    <col min="13632" max="13632" width="20.5" style="59" bestFit="1" customWidth="1"/>
    <col min="13633" max="13635" width="9" style="59"/>
    <col min="13636" max="13636" width="11.125" style="59" bestFit="1" customWidth="1"/>
    <col min="13637" max="13637" width="11" style="59" bestFit="1" customWidth="1"/>
    <col min="13638" max="13638" width="9" style="59"/>
    <col min="13639" max="13639" width="7.125" style="59" bestFit="1" customWidth="1"/>
    <col min="13640" max="13640" width="9" style="59"/>
    <col min="13641" max="13641" width="7.125" style="59" bestFit="1" customWidth="1"/>
    <col min="13642" max="13644" width="9" style="59"/>
    <col min="13645" max="13645" width="12.5" style="59" customWidth="1"/>
    <col min="13646" max="13826" width="9" style="59"/>
    <col min="13827" max="13828" width="5.25" style="59" bestFit="1" customWidth="1"/>
    <col min="13829" max="13829" width="9.875" style="59" bestFit="1" customWidth="1"/>
    <col min="13830" max="13830" width="9.5" style="59" bestFit="1" customWidth="1"/>
    <col min="13831" max="13831" width="11.625" style="59" bestFit="1" customWidth="1"/>
    <col min="13832" max="13832" width="11.375" style="59" bestFit="1" customWidth="1"/>
    <col min="13833" max="13834" width="11.375" style="59" customWidth="1"/>
    <col min="13835" max="13835" width="20.5" style="59" bestFit="1" customWidth="1"/>
    <col min="13836" max="13836" width="10.125" style="59" bestFit="1" customWidth="1"/>
    <col min="13837" max="13837" width="13" style="59" bestFit="1" customWidth="1"/>
    <col min="13838" max="13839" width="9" style="59"/>
    <col min="13840" max="13840" width="11" style="59" bestFit="1" customWidth="1"/>
    <col min="13841" max="13843" width="10.5" style="59" bestFit="1" customWidth="1"/>
    <col min="13844" max="13846" width="9.5" style="59" customWidth="1"/>
    <col min="13847" max="13847" width="11.5" style="59" bestFit="1" customWidth="1"/>
    <col min="13848" max="13848" width="9" style="59"/>
    <col min="13849" max="13849" width="13" style="59" bestFit="1" customWidth="1"/>
    <col min="13850" max="13850" width="16.875" style="59" customWidth="1"/>
    <col min="13851" max="13851" width="19.5" style="59" customWidth="1"/>
    <col min="13852" max="13865" width="0" style="59" hidden="1" customWidth="1"/>
    <col min="13866" max="13867" width="11" style="59" bestFit="1" customWidth="1"/>
    <col min="13868" max="13868" width="15.125" style="59" bestFit="1" customWidth="1"/>
    <col min="13869" max="13884" width="0" style="59" hidden="1" customWidth="1"/>
    <col min="13885" max="13885" width="9" style="59"/>
    <col min="13886" max="13886" width="11" style="59" bestFit="1" customWidth="1"/>
    <col min="13887" max="13887" width="15.125" style="59" customWidth="1"/>
    <col min="13888" max="13888" width="20.5" style="59" bestFit="1" customWidth="1"/>
    <col min="13889" max="13891" width="9" style="59"/>
    <col min="13892" max="13892" width="11.125" style="59" bestFit="1" customWidth="1"/>
    <col min="13893" max="13893" width="11" style="59" bestFit="1" customWidth="1"/>
    <col min="13894" max="13894" width="9" style="59"/>
    <col min="13895" max="13895" width="7.125" style="59" bestFit="1" customWidth="1"/>
    <col min="13896" max="13896" width="9" style="59"/>
    <col min="13897" max="13897" width="7.125" style="59" bestFit="1" customWidth="1"/>
    <col min="13898" max="13900" width="9" style="59"/>
    <col min="13901" max="13901" width="12.5" style="59" customWidth="1"/>
    <col min="13902" max="14082" width="9" style="59"/>
    <col min="14083" max="14084" width="5.25" style="59" bestFit="1" customWidth="1"/>
    <col min="14085" max="14085" width="9.875" style="59" bestFit="1" customWidth="1"/>
    <col min="14086" max="14086" width="9.5" style="59" bestFit="1" customWidth="1"/>
    <col min="14087" max="14087" width="11.625" style="59" bestFit="1" customWidth="1"/>
    <col min="14088" max="14088" width="11.375" style="59" bestFit="1" customWidth="1"/>
    <col min="14089" max="14090" width="11.375" style="59" customWidth="1"/>
    <col min="14091" max="14091" width="20.5" style="59" bestFit="1" customWidth="1"/>
    <col min="14092" max="14092" width="10.125" style="59" bestFit="1" customWidth="1"/>
    <col min="14093" max="14093" width="13" style="59" bestFit="1" customWidth="1"/>
    <col min="14094" max="14095" width="9" style="59"/>
    <col min="14096" max="14096" width="11" style="59" bestFit="1" customWidth="1"/>
    <col min="14097" max="14099" width="10.5" style="59" bestFit="1" customWidth="1"/>
    <col min="14100" max="14102" width="9.5" style="59" customWidth="1"/>
    <col min="14103" max="14103" width="11.5" style="59" bestFit="1" customWidth="1"/>
    <col min="14104" max="14104" width="9" style="59"/>
    <col min="14105" max="14105" width="13" style="59" bestFit="1" customWidth="1"/>
    <col min="14106" max="14106" width="16.875" style="59" customWidth="1"/>
    <col min="14107" max="14107" width="19.5" style="59" customWidth="1"/>
    <col min="14108" max="14121" width="0" style="59" hidden="1" customWidth="1"/>
    <col min="14122" max="14123" width="11" style="59" bestFit="1" customWidth="1"/>
    <col min="14124" max="14124" width="15.125" style="59" bestFit="1" customWidth="1"/>
    <col min="14125" max="14140" width="0" style="59" hidden="1" customWidth="1"/>
    <col min="14141" max="14141" width="9" style="59"/>
    <col min="14142" max="14142" width="11" style="59" bestFit="1" customWidth="1"/>
    <col min="14143" max="14143" width="15.125" style="59" customWidth="1"/>
    <col min="14144" max="14144" width="20.5" style="59" bestFit="1" customWidth="1"/>
    <col min="14145" max="14147" width="9" style="59"/>
    <col min="14148" max="14148" width="11.125" style="59" bestFit="1" customWidth="1"/>
    <col min="14149" max="14149" width="11" style="59" bestFit="1" customWidth="1"/>
    <col min="14150" max="14150" width="9" style="59"/>
    <col min="14151" max="14151" width="7.125" style="59" bestFit="1" customWidth="1"/>
    <col min="14152" max="14152" width="9" style="59"/>
    <col min="14153" max="14153" width="7.125" style="59" bestFit="1" customWidth="1"/>
    <col min="14154" max="14156" width="9" style="59"/>
    <col min="14157" max="14157" width="12.5" style="59" customWidth="1"/>
    <col min="14158" max="14338" width="9" style="59"/>
    <col min="14339" max="14340" width="5.25" style="59" bestFit="1" customWidth="1"/>
    <col min="14341" max="14341" width="9.875" style="59" bestFit="1" customWidth="1"/>
    <col min="14342" max="14342" width="9.5" style="59" bestFit="1" customWidth="1"/>
    <col min="14343" max="14343" width="11.625" style="59" bestFit="1" customWidth="1"/>
    <col min="14344" max="14344" width="11.375" style="59" bestFit="1" customWidth="1"/>
    <col min="14345" max="14346" width="11.375" style="59" customWidth="1"/>
    <col min="14347" max="14347" width="20.5" style="59" bestFit="1" customWidth="1"/>
    <col min="14348" max="14348" width="10.125" style="59" bestFit="1" customWidth="1"/>
    <col min="14349" max="14349" width="13" style="59" bestFit="1" customWidth="1"/>
    <col min="14350" max="14351" width="9" style="59"/>
    <col min="14352" max="14352" width="11" style="59" bestFit="1" customWidth="1"/>
    <col min="14353" max="14355" width="10.5" style="59" bestFit="1" customWidth="1"/>
    <col min="14356" max="14358" width="9.5" style="59" customWidth="1"/>
    <col min="14359" max="14359" width="11.5" style="59" bestFit="1" customWidth="1"/>
    <col min="14360" max="14360" width="9" style="59"/>
    <col min="14361" max="14361" width="13" style="59" bestFit="1" customWidth="1"/>
    <col min="14362" max="14362" width="16.875" style="59" customWidth="1"/>
    <col min="14363" max="14363" width="19.5" style="59" customWidth="1"/>
    <col min="14364" max="14377" width="0" style="59" hidden="1" customWidth="1"/>
    <col min="14378" max="14379" width="11" style="59" bestFit="1" customWidth="1"/>
    <col min="14380" max="14380" width="15.125" style="59" bestFit="1" customWidth="1"/>
    <col min="14381" max="14396" width="0" style="59" hidden="1" customWidth="1"/>
    <col min="14397" max="14397" width="9" style="59"/>
    <col min="14398" max="14398" width="11" style="59" bestFit="1" customWidth="1"/>
    <col min="14399" max="14399" width="15.125" style="59" customWidth="1"/>
    <col min="14400" max="14400" width="20.5" style="59" bestFit="1" customWidth="1"/>
    <col min="14401" max="14403" width="9" style="59"/>
    <col min="14404" max="14404" width="11.125" style="59" bestFit="1" customWidth="1"/>
    <col min="14405" max="14405" width="11" style="59" bestFit="1" customWidth="1"/>
    <col min="14406" max="14406" width="9" style="59"/>
    <col min="14407" max="14407" width="7.125" style="59" bestFit="1" customWidth="1"/>
    <col min="14408" max="14408" width="9" style="59"/>
    <col min="14409" max="14409" width="7.125" style="59" bestFit="1" customWidth="1"/>
    <col min="14410" max="14412" width="9" style="59"/>
    <col min="14413" max="14413" width="12.5" style="59" customWidth="1"/>
    <col min="14414" max="14594" width="9" style="59"/>
    <col min="14595" max="14596" width="5.25" style="59" bestFit="1" customWidth="1"/>
    <col min="14597" max="14597" width="9.875" style="59" bestFit="1" customWidth="1"/>
    <col min="14598" max="14598" width="9.5" style="59" bestFit="1" customWidth="1"/>
    <col min="14599" max="14599" width="11.625" style="59" bestFit="1" customWidth="1"/>
    <col min="14600" max="14600" width="11.375" style="59" bestFit="1" customWidth="1"/>
    <col min="14601" max="14602" width="11.375" style="59" customWidth="1"/>
    <col min="14603" max="14603" width="20.5" style="59" bestFit="1" customWidth="1"/>
    <col min="14604" max="14604" width="10.125" style="59" bestFit="1" customWidth="1"/>
    <col min="14605" max="14605" width="13" style="59" bestFit="1" customWidth="1"/>
    <col min="14606" max="14607" width="9" style="59"/>
    <col min="14608" max="14608" width="11" style="59" bestFit="1" customWidth="1"/>
    <col min="14609" max="14611" width="10.5" style="59" bestFit="1" customWidth="1"/>
    <col min="14612" max="14614" width="9.5" style="59" customWidth="1"/>
    <col min="14615" max="14615" width="11.5" style="59" bestFit="1" customWidth="1"/>
    <col min="14616" max="14616" width="9" style="59"/>
    <col min="14617" max="14617" width="13" style="59" bestFit="1" customWidth="1"/>
    <col min="14618" max="14618" width="16.875" style="59" customWidth="1"/>
    <col min="14619" max="14619" width="19.5" style="59" customWidth="1"/>
    <col min="14620" max="14633" width="0" style="59" hidden="1" customWidth="1"/>
    <col min="14634" max="14635" width="11" style="59" bestFit="1" customWidth="1"/>
    <col min="14636" max="14636" width="15.125" style="59" bestFit="1" customWidth="1"/>
    <col min="14637" max="14652" width="0" style="59" hidden="1" customWidth="1"/>
    <col min="14653" max="14653" width="9" style="59"/>
    <col min="14654" max="14654" width="11" style="59" bestFit="1" customWidth="1"/>
    <col min="14655" max="14655" width="15.125" style="59" customWidth="1"/>
    <col min="14656" max="14656" width="20.5" style="59" bestFit="1" customWidth="1"/>
    <col min="14657" max="14659" width="9" style="59"/>
    <col min="14660" max="14660" width="11.125" style="59" bestFit="1" customWidth="1"/>
    <col min="14661" max="14661" width="11" style="59" bestFit="1" customWidth="1"/>
    <col min="14662" max="14662" width="9" style="59"/>
    <col min="14663" max="14663" width="7.125" style="59" bestFit="1" customWidth="1"/>
    <col min="14664" max="14664" width="9" style="59"/>
    <col min="14665" max="14665" width="7.125" style="59" bestFit="1" customWidth="1"/>
    <col min="14666" max="14668" width="9" style="59"/>
    <col min="14669" max="14669" width="12.5" style="59" customWidth="1"/>
    <col min="14670" max="14850" width="9" style="59"/>
    <col min="14851" max="14852" width="5.25" style="59" bestFit="1" customWidth="1"/>
    <col min="14853" max="14853" width="9.875" style="59" bestFit="1" customWidth="1"/>
    <col min="14854" max="14854" width="9.5" style="59" bestFit="1" customWidth="1"/>
    <col min="14855" max="14855" width="11.625" style="59" bestFit="1" customWidth="1"/>
    <col min="14856" max="14856" width="11.375" style="59" bestFit="1" customWidth="1"/>
    <col min="14857" max="14858" width="11.375" style="59" customWidth="1"/>
    <col min="14859" max="14859" width="20.5" style="59" bestFit="1" customWidth="1"/>
    <col min="14860" max="14860" width="10.125" style="59" bestFit="1" customWidth="1"/>
    <col min="14861" max="14861" width="13" style="59" bestFit="1" customWidth="1"/>
    <col min="14862" max="14863" width="9" style="59"/>
    <col min="14864" max="14864" width="11" style="59" bestFit="1" customWidth="1"/>
    <col min="14865" max="14867" width="10.5" style="59" bestFit="1" customWidth="1"/>
    <col min="14868" max="14870" width="9.5" style="59" customWidth="1"/>
    <col min="14871" max="14871" width="11.5" style="59" bestFit="1" customWidth="1"/>
    <col min="14872" max="14872" width="9" style="59"/>
    <col min="14873" max="14873" width="13" style="59" bestFit="1" customWidth="1"/>
    <col min="14874" max="14874" width="16.875" style="59" customWidth="1"/>
    <col min="14875" max="14875" width="19.5" style="59" customWidth="1"/>
    <col min="14876" max="14889" width="0" style="59" hidden="1" customWidth="1"/>
    <col min="14890" max="14891" width="11" style="59" bestFit="1" customWidth="1"/>
    <col min="14892" max="14892" width="15.125" style="59" bestFit="1" customWidth="1"/>
    <col min="14893" max="14908" width="0" style="59" hidden="1" customWidth="1"/>
    <col min="14909" max="14909" width="9" style="59"/>
    <col min="14910" max="14910" width="11" style="59" bestFit="1" customWidth="1"/>
    <col min="14911" max="14911" width="15.125" style="59" customWidth="1"/>
    <col min="14912" max="14912" width="20.5" style="59" bestFit="1" customWidth="1"/>
    <col min="14913" max="14915" width="9" style="59"/>
    <col min="14916" max="14916" width="11.125" style="59" bestFit="1" customWidth="1"/>
    <col min="14917" max="14917" width="11" style="59" bestFit="1" customWidth="1"/>
    <col min="14918" max="14918" width="9" style="59"/>
    <col min="14919" max="14919" width="7.125" style="59" bestFit="1" customWidth="1"/>
    <col min="14920" max="14920" width="9" style="59"/>
    <col min="14921" max="14921" width="7.125" style="59" bestFit="1" customWidth="1"/>
    <col min="14922" max="14924" width="9" style="59"/>
    <col min="14925" max="14925" width="12.5" style="59" customWidth="1"/>
    <col min="14926" max="15106" width="9" style="59"/>
    <col min="15107" max="15108" width="5.25" style="59" bestFit="1" customWidth="1"/>
    <col min="15109" max="15109" width="9.875" style="59" bestFit="1" customWidth="1"/>
    <col min="15110" max="15110" width="9.5" style="59" bestFit="1" customWidth="1"/>
    <col min="15111" max="15111" width="11.625" style="59" bestFit="1" customWidth="1"/>
    <col min="15112" max="15112" width="11.375" style="59" bestFit="1" customWidth="1"/>
    <col min="15113" max="15114" width="11.375" style="59" customWidth="1"/>
    <col min="15115" max="15115" width="20.5" style="59" bestFit="1" customWidth="1"/>
    <col min="15116" max="15116" width="10.125" style="59" bestFit="1" customWidth="1"/>
    <col min="15117" max="15117" width="13" style="59" bestFit="1" customWidth="1"/>
    <col min="15118" max="15119" width="9" style="59"/>
    <col min="15120" max="15120" width="11" style="59" bestFit="1" customWidth="1"/>
    <col min="15121" max="15123" width="10.5" style="59" bestFit="1" customWidth="1"/>
    <col min="15124" max="15126" width="9.5" style="59" customWidth="1"/>
    <col min="15127" max="15127" width="11.5" style="59" bestFit="1" customWidth="1"/>
    <col min="15128" max="15128" width="9" style="59"/>
    <col min="15129" max="15129" width="13" style="59" bestFit="1" customWidth="1"/>
    <col min="15130" max="15130" width="16.875" style="59" customWidth="1"/>
    <col min="15131" max="15131" width="19.5" style="59" customWidth="1"/>
    <col min="15132" max="15145" width="0" style="59" hidden="1" customWidth="1"/>
    <col min="15146" max="15147" width="11" style="59" bestFit="1" customWidth="1"/>
    <col min="15148" max="15148" width="15.125" style="59" bestFit="1" customWidth="1"/>
    <col min="15149" max="15164" width="0" style="59" hidden="1" customWidth="1"/>
    <col min="15165" max="15165" width="9" style="59"/>
    <col min="15166" max="15166" width="11" style="59" bestFit="1" customWidth="1"/>
    <col min="15167" max="15167" width="15.125" style="59" customWidth="1"/>
    <col min="15168" max="15168" width="20.5" style="59" bestFit="1" customWidth="1"/>
    <col min="15169" max="15171" width="9" style="59"/>
    <col min="15172" max="15172" width="11.125" style="59" bestFit="1" customWidth="1"/>
    <col min="15173" max="15173" width="11" style="59" bestFit="1" customWidth="1"/>
    <col min="15174" max="15174" width="9" style="59"/>
    <col min="15175" max="15175" width="7.125" style="59" bestFit="1" customWidth="1"/>
    <col min="15176" max="15176" width="9" style="59"/>
    <col min="15177" max="15177" width="7.125" style="59" bestFit="1" customWidth="1"/>
    <col min="15178" max="15180" width="9" style="59"/>
    <col min="15181" max="15181" width="12.5" style="59" customWidth="1"/>
    <col min="15182" max="15362" width="9" style="59"/>
    <col min="15363" max="15364" width="5.25" style="59" bestFit="1" customWidth="1"/>
    <col min="15365" max="15365" width="9.875" style="59" bestFit="1" customWidth="1"/>
    <col min="15366" max="15366" width="9.5" style="59" bestFit="1" customWidth="1"/>
    <col min="15367" max="15367" width="11.625" style="59" bestFit="1" customWidth="1"/>
    <col min="15368" max="15368" width="11.375" style="59" bestFit="1" customWidth="1"/>
    <col min="15369" max="15370" width="11.375" style="59" customWidth="1"/>
    <col min="15371" max="15371" width="20.5" style="59" bestFit="1" customWidth="1"/>
    <col min="15372" max="15372" width="10.125" style="59" bestFit="1" customWidth="1"/>
    <col min="15373" max="15373" width="13" style="59" bestFit="1" customWidth="1"/>
    <col min="15374" max="15375" width="9" style="59"/>
    <col min="15376" max="15376" width="11" style="59" bestFit="1" customWidth="1"/>
    <col min="15377" max="15379" width="10.5" style="59" bestFit="1" customWidth="1"/>
    <col min="15380" max="15382" width="9.5" style="59" customWidth="1"/>
    <col min="15383" max="15383" width="11.5" style="59" bestFit="1" customWidth="1"/>
    <col min="15384" max="15384" width="9" style="59"/>
    <col min="15385" max="15385" width="13" style="59" bestFit="1" customWidth="1"/>
    <col min="15386" max="15386" width="16.875" style="59" customWidth="1"/>
    <col min="15387" max="15387" width="19.5" style="59" customWidth="1"/>
    <col min="15388" max="15401" width="0" style="59" hidden="1" customWidth="1"/>
    <col min="15402" max="15403" width="11" style="59" bestFit="1" customWidth="1"/>
    <col min="15404" max="15404" width="15.125" style="59" bestFit="1" customWidth="1"/>
    <col min="15405" max="15420" width="0" style="59" hidden="1" customWidth="1"/>
    <col min="15421" max="15421" width="9" style="59"/>
    <col min="15422" max="15422" width="11" style="59" bestFit="1" customWidth="1"/>
    <col min="15423" max="15423" width="15.125" style="59" customWidth="1"/>
    <col min="15424" max="15424" width="20.5" style="59" bestFit="1" customWidth="1"/>
    <col min="15425" max="15427" width="9" style="59"/>
    <col min="15428" max="15428" width="11.125" style="59" bestFit="1" customWidth="1"/>
    <col min="15429" max="15429" width="11" style="59" bestFit="1" customWidth="1"/>
    <col min="15430" max="15430" width="9" style="59"/>
    <col min="15431" max="15431" width="7.125" style="59" bestFit="1" customWidth="1"/>
    <col min="15432" max="15432" width="9" style="59"/>
    <col min="15433" max="15433" width="7.125" style="59" bestFit="1" customWidth="1"/>
    <col min="15434" max="15436" width="9" style="59"/>
    <col min="15437" max="15437" width="12.5" style="59" customWidth="1"/>
    <col min="15438" max="15618" width="9" style="59"/>
    <col min="15619" max="15620" width="5.25" style="59" bestFit="1" customWidth="1"/>
    <col min="15621" max="15621" width="9.875" style="59" bestFit="1" customWidth="1"/>
    <col min="15622" max="15622" width="9.5" style="59" bestFit="1" customWidth="1"/>
    <col min="15623" max="15623" width="11.625" style="59" bestFit="1" customWidth="1"/>
    <col min="15624" max="15624" width="11.375" style="59" bestFit="1" customWidth="1"/>
    <col min="15625" max="15626" width="11.375" style="59" customWidth="1"/>
    <col min="15627" max="15627" width="20.5" style="59" bestFit="1" customWidth="1"/>
    <col min="15628" max="15628" width="10.125" style="59" bestFit="1" customWidth="1"/>
    <col min="15629" max="15629" width="13" style="59" bestFit="1" customWidth="1"/>
    <col min="15630" max="15631" width="9" style="59"/>
    <col min="15632" max="15632" width="11" style="59" bestFit="1" customWidth="1"/>
    <col min="15633" max="15635" width="10.5" style="59" bestFit="1" customWidth="1"/>
    <col min="15636" max="15638" width="9.5" style="59" customWidth="1"/>
    <col min="15639" max="15639" width="11.5" style="59" bestFit="1" customWidth="1"/>
    <col min="15640" max="15640" width="9" style="59"/>
    <col min="15641" max="15641" width="13" style="59" bestFit="1" customWidth="1"/>
    <col min="15642" max="15642" width="16.875" style="59" customWidth="1"/>
    <col min="15643" max="15643" width="19.5" style="59" customWidth="1"/>
    <col min="15644" max="15657" width="0" style="59" hidden="1" customWidth="1"/>
    <col min="15658" max="15659" width="11" style="59" bestFit="1" customWidth="1"/>
    <col min="15660" max="15660" width="15.125" style="59" bestFit="1" customWidth="1"/>
    <col min="15661" max="15676" width="0" style="59" hidden="1" customWidth="1"/>
    <col min="15677" max="15677" width="9" style="59"/>
    <col min="15678" max="15678" width="11" style="59" bestFit="1" customWidth="1"/>
    <col min="15679" max="15679" width="15.125" style="59" customWidth="1"/>
    <col min="15680" max="15680" width="20.5" style="59" bestFit="1" customWidth="1"/>
    <col min="15681" max="15683" width="9" style="59"/>
    <col min="15684" max="15684" width="11.125" style="59" bestFit="1" customWidth="1"/>
    <col min="15685" max="15685" width="11" style="59" bestFit="1" customWidth="1"/>
    <col min="15686" max="15686" width="9" style="59"/>
    <col min="15687" max="15687" width="7.125" style="59" bestFit="1" customWidth="1"/>
    <col min="15688" max="15688" width="9" style="59"/>
    <col min="15689" max="15689" width="7.125" style="59" bestFit="1" customWidth="1"/>
    <col min="15690" max="15692" width="9" style="59"/>
    <col min="15693" max="15693" width="12.5" style="59" customWidth="1"/>
    <col min="15694" max="15874" width="9" style="59"/>
    <col min="15875" max="15876" width="5.25" style="59" bestFit="1" customWidth="1"/>
    <col min="15877" max="15877" width="9.875" style="59" bestFit="1" customWidth="1"/>
    <col min="15878" max="15878" width="9.5" style="59" bestFit="1" customWidth="1"/>
    <col min="15879" max="15879" width="11.625" style="59" bestFit="1" customWidth="1"/>
    <col min="15880" max="15880" width="11.375" style="59" bestFit="1" customWidth="1"/>
    <col min="15881" max="15882" width="11.375" style="59" customWidth="1"/>
    <col min="15883" max="15883" width="20.5" style="59" bestFit="1" customWidth="1"/>
    <col min="15884" max="15884" width="10.125" style="59" bestFit="1" customWidth="1"/>
    <col min="15885" max="15885" width="13" style="59" bestFit="1" customWidth="1"/>
    <col min="15886" max="15887" width="9" style="59"/>
    <col min="15888" max="15888" width="11" style="59" bestFit="1" customWidth="1"/>
    <col min="15889" max="15891" width="10.5" style="59" bestFit="1" customWidth="1"/>
    <col min="15892" max="15894" width="9.5" style="59" customWidth="1"/>
    <col min="15895" max="15895" width="11.5" style="59" bestFit="1" customWidth="1"/>
    <col min="15896" max="15896" width="9" style="59"/>
    <col min="15897" max="15897" width="13" style="59" bestFit="1" customWidth="1"/>
    <col min="15898" max="15898" width="16.875" style="59" customWidth="1"/>
    <col min="15899" max="15899" width="19.5" style="59" customWidth="1"/>
    <col min="15900" max="15913" width="0" style="59" hidden="1" customWidth="1"/>
    <col min="15914" max="15915" width="11" style="59" bestFit="1" customWidth="1"/>
    <col min="15916" max="15916" width="15.125" style="59" bestFit="1" customWidth="1"/>
    <col min="15917" max="15932" width="0" style="59" hidden="1" customWidth="1"/>
    <col min="15933" max="15933" width="9" style="59"/>
    <col min="15934" max="15934" width="11" style="59" bestFit="1" customWidth="1"/>
    <col min="15935" max="15935" width="15.125" style="59" customWidth="1"/>
    <col min="15936" max="15936" width="20.5" style="59" bestFit="1" customWidth="1"/>
    <col min="15937" max="15939" width="9" style="59"/>
    <col min="15940" max="15940" width="11.125" style="59" bestFit="1" customWidth="1"/>
    <col min="15941" max="15941" width="11" style="59" bestFit="1" customWidth="1"/>
    <col min="15942" max="15942" width="9" style="59"/>
    <col min="15943" max="15943" width="7.125" style="59" bestFit="1" customWidth="1"/>
    <col min="15944" max="15944" width="9" style="59"/>
    <col min="15945" max="15945" width="7.125" style="59" bestFit="1" customWidth="1"/>
    <col min="15946" max="15948" width="9" style="59"/>
    <col min="15949" max="15949" width="12.5" style="59" customWidth="1"/>
    <col min="15950" max="16130" width="9" style="59"/>
    <col min="16131" max="16132" width="5.25" style="59" bestFit="1" customWidth="1"/>
    <col min="16133" max="16133" width="9.875" style="59" bestFit="1" customWidth="1"/>
    <col min="16134" max="16134" width="9.5" style="59" bestFit="1" customWidth="1"/>
    <col min="16135" max="16135" width="11.625" style="59" bestFit="1" customWidth="1"/>
    <col min="16136" max="16136" width="11.375" style="59" bestFit="1" customWidth="1"/>
    <col min="16137" max="16138" width="11.375" style="59" customWidth="1"/>
    <col min="16139" max="16139" width="20.5" style="59" bestFit="1" customWidth="1"/>
    <col min="16140" max="16140" width="10.125" style="59" bestFit="1" customWidth="1"/>
    <col min="16141" max="16141" width="13" style="59" bestFit="1" customWidth="1"/>
    <col min="16142" max="16143" width="9" style="59"/>
    <col min="16144" max="16144" width="11" style="59" bestFit="1" customWidth="1"/>
    <col min="16145" max="16147" width="10.5" style="59" bestFit="1" customWidth="1"/>
    <col min="16148" max="16150" width="9.5" style="59" customWidth="1"/>
    <col min="16151" max="16151" width="11.5" style="59" bestFit="1" customWidth="1"/>
    <col min="16152" max="16152" width="9" style="59"/>
    <col min="16153" max="16153" width="13" style="59" bestFit="1" customWidth="1"/>
    <col min="16154" max="16154" width="16.875" style="59" customWidth="1"/>
    <col min="16155" max="16155" width="19.5" style="59" customWidth="1"/>
    <col min="16156" max="16169" width="0" style="59" hidden="1" customWidth="1"/>
    <col min="16170" max="16171" width="11" style="59" bestFit="1" customWidth="1"/>
    <col min="16172" max="16172" width="15.125" style="59" bestFit="1" customWidth="1"/>
    <col min="16173" max="16188" width="0" style="59" hidden="1" customWidth="1"/>
    <col min="16189" max="16189" width="9" style="59"/>
    <col min="16190" max="16190" width="11" style="59" bestFit="1" customWidth="1"/>
    <col min="16191" max="16191" width="15.125" style="59" customWidth="1"/>
    <col min="16192" max="16192" width="20.5" style="59" bestFit="1" customWidth="1"/>
    <col min="16193" max="16195" width="9" style="59"/>
    <col min="16196" max="16196" width="11.125" style="59" bestFit="1" customWidth="1"/>
    <col min="16197" max="16197" width="11" style="59" bestFit="1" customWidth="1"/>
    <col min="16198" max="16198" width="9" style="59"/>
    <col min="16199" max="16199" width="7.125" style="59" bestFit="1" customWidth="1"/>
    <col min="16200" max="16200" width="9" style="59"/>
    <col min="16201" max="16201" width="7.125" style="59" bestFit="1" customWidth="1"/>
    <col min="16202" max="16204" width="9" style="59"/>
    <col min="16205" max="16205" width="12.5" style="59" customWidth="1"/>
    <col min="16206" max="16384" width="9" style="59"/>
  </cols>
  <sheetData>
    <row r="1" spans="1:77" ht="19.5" hidden="1" thickBot="1" x14ac:dyDescent="0.45">
      <c r="A1" s="123" t="str">
        <f>土地!A1</f>
        <v>団体名</v>
      </c>
      <c r="B1" s="124"/>
      <c r="C1" s="125"/>
      <c r="D1" s="125"/>
      <c r="E1" s="125" t="str">
        <f>土地!D1</f>
        <v>神崎町</v>
      </c>
      <c r="F1" s="125"/>
      <c r="G1" s="125"/>
      <c r="H1" s="126"/>
      <c r="Q1" s="79">
        <v>2020</v>
      </c>
    </row>
    <row r="2" spans="1:77" hidden="1" x14ac:dyDescent="0.4"/>
    <row r="3" spans="1:77" s="64" customFormat="1" ht="13.15" customHeight="1" x14ac:dyDescent="0.4">
      <c r="A3" s="104" t="s">
        <v>1</v>
      </c>
      <c r="B3" s="107" t="s">
        <v>2702</v>
      </c>
      <c r="C3" s="104" t="s">
        <v>2</v>
      </c>
      <c r="D3" s="104" t="s">
        <v>3</v>
      </c>
      <c r="E3" s="104" t="s">
        <v>4</v>
      </c>
      <c r="F3" s="107" t="s">
        <v>5</v>
      </c>
      <c r="G3" s="107" t="s">
        <v>6</v>
      </c>
      <c r="H3" s="127" t="s">
        <v>7</v>
      </c>
      <c r="I3" s="127" t="s">
        <v>8</v>
      </c>
      <c r="J3" s="107" t="s">
        <v>9</v>
      </c>
      <c r="K3" s="104" t="s">
        <v>10</v>
      </c>
      <c r="L3" s="107" t="s">
        <v>11</v>
      </c>
      <c r="M3" s="104" t="s">
        <v>12</v>
      </c>
      <c r="N3" s="104" t="s">
        <v>13</v>
      </c>
      <c r="O3" s="114" t="s">
        <v>14</v>
      </c>
      <c r="P3" s="118" t="s">
        <v>78</v>
      </c>
      <c r="Q3" s="115" t="s">
        <v>15</v>
      </c>
      <c r="R3" s="116" t="s">
        <v>16</v>
      </c>
      <c r="S3" s="107" t="s">
        <v>17</v>
      </c>
      <c r="T3" s="107"/>
      <c r="U3" s="107"/>
      <c r="V3" s="118" t="s">
        <v>18</v>
      </c>
      <c r="W3" s="120" t="s">
        <v>19</v>
      </c>
      <c r="X3" s="104" t="s">
        <v>20</v>
      </c>
      <c r="Y3" s="104" t="s">
        <v>21</v>
      </c>
      <c r="Z3" s="118" t="s">
        <v>82</v>
      </c>
      <c r="AA3" s="118" t="s">
        <v>23</v>
      </c>
      <c r="AB3" s="104" t="s">
        <v>24</v>
      </c>
      <c r="AC3" s="104" t="s">
        <v>25</v>
      </c>
      <c r="AD3" s="104" t="s">
        <v>26</v>
      </c>
      <c r="AE3" s="104"/>
      <c r="AF3" s="104"/>
      <c r="AG3" s="104"/>
      <c r="AH3" s="104"/>
      <c r="AI3" s="104"/>
      <c r="AJ3" s="104" t="s">
        <v>27</v>
      </c>
      <c r="AK3" s="108" t="s">
        <v>2704</v>
      </c>
      <c r="AL3" s="109"/>
      <c r="AM3" s="109"/>
      <c r="AN3" s="109"/>
      <c r="AO3" s="109"/>
      <c r="AP3" s="109"/>
      <c r="AQ3" s="110"/>
      <c r="AR3" s="107" t="s">
        <v>2707</v>
      </c>
      <c r="AS3" s="104" t="s">
        <v>29</v>
      </c>
      <c r="AT3" s="107" t="s">
        <v>30</v>
      </c>
      <c r="AU3" s="107"/>
      <c r="AV3" s="107"/>
      <c r="AW3" s="107"/>
      <c r="AX3" s="104" t="s">
        <v>31</v>
      </c>
      <c r="AY3" s="104" t="s">
        <v>32</v>
      </c>
      <c r="AZ3" s="104" t="s">
        <v>33</v>
      </c>
      <c r="BA3" s="104" t="s">
        <v>34</v>
      </c>
      <c r="BB3" s="104" t="s">
        <v>35</v>
      </c>
      <c r="BC3" s="104" t="s">
        <v>36</v>
      </c>
      <c r="BD3" s="104" t="s">
        <v>37</v>
      </c>
      <c r="BE3" s="108" t="s">
        <v>38</v>
      </c>
      <c r="BF3" s="149"/>
      <c r="BG3" s="107" t="s">
        <v>81</v>
      </c>
      <c r="BH3" s="107" t="s">
        <v>40</v>
      </c>
      <c r="BI3" s="104" t="s">
        <v>41</v>
      </c>
      <c r="BJ3" s="107" t="s">
        <v>42</v>
      </c>
      <c r="BK3" s="107" t="s">
        <v>43</v>
      </c>
      <c r="BL3" s="107" t="s">
        <v>44</v>
      </c>
      <c r="BM3" s="107" t="s">
        <v>45</v>
      </c>
      <c r="BN3" s="107" t="s">
        <v>46</v>
      </c>
      <c r="BO3" s="107" t="s">
        <v>47</v>
      </c>
      <c r="BP3" s="107" t="s">
        <v>48</v>
      </c>
      <c r="BQ3" s="107" t="s">
        <v>49</v>
      </c>
      <c r="BR3" s="107" t="s">
        <v>50</v>
      </c>
      <c r="BS3" s="107" t="s">
        <v>51</v>
      </c>
      <c r="BT3" s="107" t="s">
        <v>52</v>
      </c>
      <c r="BU3" s="104" t="s">
        <v>53</v>
      </c>
      <c r="BV3" s="104" t="s">
        <v>54</v>
      </c>
      <c r="BW3" s="104" t="s">
        <v>55</v>
      </c>
      <c r="BX3" s="104" t="s">
        <v>56</v>
      </c>
      <c r="BY3" s="107" t="s">
        <v>57</v>
      </c>
    </row>
    <row r="4" spans="1:77" s="64" customFormat="1" ht="33" customHeight="1" x14ac:dyDescent="0.4">
      <c r="A4" s="104"/>
      <c r="B4" s="107"/>
      <c r="C4" s="104"/>
      <c r="D4" s="104"/>
      <c r="E4" s="104"/>
      <c r="F4" s="107"/>
      <c r="G4" s="107"/>
      <c r="H4" s="127"/>
      <c r="I4" s="127"/>
      <c r="J4" s="107"/>
      <c r="K4" s="104"/>
      <c r="L4" s="107"/>
      <c r="M4" s="104"/>
      <c r="N4" s="104"/>
      <c r="O4" s="114"/>
      <c r="P4" s="119"/>
      <c r="Q4" s="115"/>
      <c r="R4" s="117"/>
      <c r="S4" s="65" t="s">
        <v>58</v>
      </c>
      <c r="T4" s="65" t="s">
        <v>59</v>
      </c>
      <c r="U4" s="65" t="s">
        <v>60</v>
      </c>
      <c r="V4" s="119"/>
      <c r="W4" s="120"/>
      <c r="X4" s="104"/>
      <c r="Y4" s="104"/>
      <c r="Z4" s="119"/>
      <c r="AA4" s="119"/>
      <c r="AB4" s="104"/>
      <c r="AC4" s="104"/>
      <c r="AD4" s="66" t="s">
        <v>61</v>
      </c>
      <c r="AE4" s="66" t="s">
        <v>62</v>
      </c>
      <c r="AF4" s="66" t="s">
        <v>63</v>
      </c>
      <c r="AG4" s="66" t="s">
        <v>64</v>
      </c>
      <c r="AH4" s="66" t="s">
        <v>65</v>
      </c>
      <c r="AI4" s="66" t="s">
        <v>66</v>
      </c>
      <c r="AJ4" s="104"/>
      <c r="AK4" s="111"/>
      <c r="AL4" s="112"/>
      <c r="AM4" s="112"/>
      <c r="AN4" s="112"/>
      <c r="AO4" s="112"/>
      <c r="AP4" s="112"/>
      <c r="AQ4" s="113"/>
      <c r="AR4" s="107"/>
      <c r="AS4" s="104"/>
      <c r="AT4" s="66" t="s">
        <v>74</v>
      </c>
      <c r="AU4" s="66" t="s">
        <v>75</v>
      </c>
      <c r="AV4" s="66" t="s">
        <v>76</v>
      </c>
      <c r="AW4" s="66" t="s">
        <v>77</v>
      </c>
      <c r="AX4" s="104"/>
      <c r="AY4" s="104"/>
      <c r="AZ4" s="104"/>
      <c r="BA4" s="104"/>
      <c r="BB4" s="104"/>
      <c r="BC4" s="104"/>
      <c r="BD4" s="104"/>
      <c r="BE4" s="65" t="s">
        <v>78</v>
      </c>
      <c r="BF4" s="65" t="s">
        <v>79</v>
      </c>
      <c r="BG4" s="104"/>
      <c r="BH4" s="104"/>
      <c r="BI4" s="104"/>
      <c r="BJ4" s="104"/>
      <c r="BK4" s="107"/>
      <c r="BL4" s="104"/>
      <c r="BM4" s="104"/>
      <c r="BN4" s="107"/>
      <c r="BO4" s="104"/>
      <c r="BP4" s="104"/>
      <c r="BQ4" s="107"/>
      <c r="BR4" s="104"/>
      <c r="BS4" s="104"/>
      <c r="BT4" s="104"/>
      <c r="BU4" s="104"/>
      <c r="BV4" s="104"/>
      <c r="BW4" s="104"/>
      <c r="BX4" s="104"/>
      <c r="BY4" s="104"/>
    </row>
    <row r="5" spans="1:77" x14ac:dyDescent="0.4">
      <c r="A5" s="70">
        <v>1</v>
      </c>
      <c r="B5" s="70" t="s">
        <v>1773</v>
      </c>
      <c r="C5" s="70"/>
      <c r="D5" s="70"/>
      <c r="E5" s="70"/>
      <c r="F5" s="70" t="s">
        <v>875</v>
      </c>
      <c r="G5" s="70"/>
      <c r="H5" s="94">
        <v>2</v>
      </c>
      <c r="I5" s="94">
        <v>1</v>
      </c>
      <c r="J5" s="70" t="s">
        <v>1773</v>
      </c>
      <c r="K5" s="70"/>
      <c r="L5" s="70"/>
      <c r="M5" s="70">
        <v>60</v>
      </c>
      <c r="N5" s="70">
        <f>VLOOKUP(M5,'償却率（定額法）'!$B$6:$C$104,2)</f>
        <v>1.7000000000000001E-2</v>
      </c>
      <c r="O5" s="71">
        <v>22006</v>
      </c>
      <c r="P5" s="70">
        <v>1</v>
      </c>
      <c r="Q5" s="71"/>
      <c r="R5" s="71">
        <f>IF(Q5="",O5,Q5)</f>
        <v>22006</v>
      </c>
      <c r="S5" s="70">
        <f t="shared" ref="S5:S68" si="0">YEAR(R5)</f>
        <v>1960</v>
      </c>
      <c r="T5" s="70">
        <f>MONTH(R5)</f>
        <v>3</v>
      </c>
      <c r="U5" s="70">
        <f>DAY(O5)</f>
        <v>31</v>
      </c>
      <c r="V5" s="70">
        <f t="shared" ref="V5:V98" si="1">IF(S5=1900,"",IF(T5&lt;4,S5-1,S5))</f>
        <v>1959</v>
      </c>
      <c r="W5" s="85">
        <v>800000</v>
      </c>
      <c r="X5" s="70"/>
      <c r="Y5" s="70"/>
      <c r="Z5" s="85">
        <v>799999</v>
      </c>
      <c r="AA5" s="85">
        <f t="shared" ref="AA5:AA68" si="2">W5-Z5</f>
        <v>1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87">
        <f t="shared" ref="AP5" si="3">IF(BI5=0,0,IF(BI5=M5,AA5-1,IF(AA5=1,0,ROUND(W5*N5,0))))</f>
        <v>0</v>
      </c>
      <c r="AQ5" s="74">
        <f>Z5+AP5</f>
        <v>799999</v>
      </c>
      <c r="AR5" s="74">
        <f>AA5-AP5</f>
        <v>1</v>
      </c>
      <c r="AS5" s="70" t="s">
        <v>106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>
        <v>1</v>
      </c>
      <c r="BF5" s="70"/>
      <c r="BG5" s="70"/>
      <c r="BH5" s="70"/>
      <c r="BI5" s="70">
        <f>IF(V5="",0,$Q$1-V5)</f>
        <v>61</v>
      </c>
      <c r="BJ5" s="70" t="s">
        <v>2157</v>
      </c>
      <c r="BK5" s="74">
        <f>W5-AR5</f>
        <v>799999</v>
      </c>
      <c r="BL5" s="70"/>
      <c r="BM5" s="70" t="s">
        <v>2159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</row>
    <row r="6" spans="1:77" x14ac:dyDescent="0.4">
      <c r="A6" s="70">
        <v>2</v>
      </c>
      <c r="B6" s="70" t="s">
        <v>1774</v>
      </c>
      <c r="C6" s="70"/>
      <c r="D6" s="70"/>
      <c r="E6" s="70"/>
      <c r="F6" s="70" t="s">
        <v>875</v>
      </c>
      <c r="G6" s="70"/>
      <c r="H6" s="94">
        <v>2</v>
      </c>
      <c r="I6" s="94">
        <v>1</v>
      </c>
      <c r="J6" s="70" t="s">
        <v>1774</v>
      </c>
      <c r="K6" s="70"/>
      <c r="L6" s="70"/>
      <c r="M6" s="70">
        <v>60</v>
      </c>
      <c r="N6" s="70">
        <f>VLOOKUP(M6,'償却率（定額法）'!$B$6:$C$104,2)</f>
        <v>1.7000000000000001E-2</v>
      </c>
      <c r="O6" s="71">
        <v>23832</v>
      </c>
      <c r="P6" s="70">
        <v>1</v>
      </c>
      <c r="Q6" s="71"/>
      <c r="R6" s="71">
        <f t="shared" ref="R6:R68" si="4">IF(Q6="",O6,Q6)</f>
        <v>23832</v>
      </c>
      <c r="S6" s="70">
        <f t="shared" si="0"/>
        <v>1965</v>
      </c>
      <c r="T6" s="70">
        <f t="shared" ref="T6:T68" si="5">MONTH(R6)</f>
        <v>3</v>
      </c>
      <c r="U6" s="70">
        <f t="shared" ref="U6:U68" si="6">DAY(O6)</f>
        <v>31</v>
      </c>
      <c r="V6" s="70">
        <f t="shared" si="1"/>
        <v>1964</v>
      </c>
      <c r="W6" s="85">
        <v>32000</v>
      </c>
      <c r="X6" s="70"/>
      <c r="Y6" s="70"/>
      <c r="Z6" s="85">
        <v>29920</v>
      </c>
      <c r="AA6" s="85">
        <f t="shared" si="2"/>
        <v>2080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87">
        <f t="shared" ref="AP6:AP69" si="7">IF(BI6=0,0,IF(BI6=M6,AA6-1,IF(AA6=1,0,ROUND(W6*N6,0))))</f>
        <v>544</v>
      </c>
      <c r="AQ6" s="74">
        <f t="shared" ref="AQ6:AQ69" si="8">Z6+AP6</f>
        <v>30464</v>
      </c>
      <c r="AR6" s="74">
        <f t="shared" ref="AR6:AR69" si="9">AA6-AP6</f>
        <v>1536</v>
      </c>
      <c r="AS6" s="70" t="s">
        <v>106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>
        <v>1</v>
      </c>
      <c r="BF6" s="70"/>
      <c r="BG6" s="70"/>
      <c r="BH6" s="70"/>
      <c r="BI6" s="70">
        <f t="shared" ref="BI6:BI68" si="10">IF(V6="",0,$Q$1-V6)</f>
        <v>56</v>
      </c>
      <c r="BJ6" s="70" t="s">
        <v>2157</v>
      </c>
      <c r="BK6" s="74">
        <f t="shared" ref="BK6:BK68" si="11">W6-AR6</f>
        <v>30464</v>
      </c>
      <c r="BL6" s="70"/>
      <c r="BM6" s="70" t="s">
        <v>2160</v>
      </c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x14ac:dyDescent="0.4">
      <c r="A7" s="70">
        <v>3</v>
      </c>
      <c r="B7" s="70" t="s">
        <v>1775</v>
      </c>
      <c r="C7" s="70"/>
      <c r="D7" s="70"/>
      <c r="E7" s="70"/>
      <c r="F7" s="70" t="s">
        <v>875</v>
      </c>
      <c r="G7" s="70"/>
      <c r="H7" s="94">
        <v>2</v>
      </c>
      <c r="I7" s="94">
        <v>1</v>
      </c>
      <c r="J7" s="70" t="s">
        <v>1775</v>
      </c>
      <c r="K7" s="70"/>
      <c r="L7" s="70"/>
      <c r="M7" s="70">
        <v>60</v>
      </c>
      <c r="N7" s="70">
        <f>VLOOKUP(M7,'償却率（定額法）'!$B$6:$C$104,2)</f>
        <v>1.7000000000000001E-2</v>
      </c>
      <c r="O7" s="71">
        <v>27119</v>
      </c>
      <c r="P7" s="70">
        <v>1</v>
      </c>
      <c r="Q7" s="71"/>
      <c r="R7" s="71">
        <f t="shared" si="4"/>
        <v>27119</v>
      </c>
      <c r="S7" s="70">
        <f t="shared" si="0"/>
        <v>1974</v>
      </c>
      <c r="T7" s="70">
        <f t="shared" si="5"/>
        <v>3</v>
      </c>
      <c r="U7" s="70">
        <f t="shared" si="6"/>
        <v>31</v>
      </c>
      <c r="V7" s="70">
        <f t="shared" si="1"/>
        <v>1973</v>
      </c>
      <c r="W7" s="85">
        <v>13670000</v>
      </c>
      <c r="X7" s="70"/>
      <c r="Y7" s="70"/>
      <c r="Z7" s="85">
        <v>10689940</v>
      </c>
      <c r="AA7" s="85">
        <f t="shared" si="2"/>
        <v>2980060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87">
        <f t="shared" si="7"/>
        <v>232390</v>
      </c>
      <c r="AQ7" s="74">
        <f t="shared" si="8"/>
        <v>10922330</v>
      </c>
      <c r="AR7" s="74">
        <f t="shared" si="9"/>
        <v>2747670</v>
      </c>
      <c r="AS7" s="70" t="s">
        <v>106</v>
      </c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>
        <v>1</v>
      </c>
      <c r="BF7" s="70"/>
      <c r="BG7" s="70"/>
      <c r="BH7" s="70"/>
      <c r="BI7" s="70">
        <f t="shared" si="10"/>
        <v>47</v>
      </c>
      <c r="BJ7" s="70" t="s">
        <v>2157</v>
      </c>
      <c r="BK7" s="74">
        <f t="shared" si="11"/>
        <v>10922330</v>
      </c>
      <c r="BL7" s="70"/>
      <c r="BM7" s="70" t="s">
        <v>2161</v>
      </c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</row>
    <row r="8" spans="1:77" x14ac:dyDescent="0.4">
      <c r="A8" s="70">
        <v>4</v>
      </c>
      <c r="B8" s="70" t="s">
        <v>1776</v>
      </c>
      <c r="C8" s="70"/>
      <c r="D8" s="70"/>
      <c r="E8" s="70"/>
      <c r="F8" s="70" t="s">
        <v>875</v>
      </c>
      <c r="G8" s="70"/>
      <c r="H8" s="94">
        <v>2</v>
      </c>
      <c r="I8" s="94">
        <v>1</v>
      </c>
      <c r="J8" s="70" t="s">
        <v>1776</v>
      </c>
      <c r="K8" s="70"/>
      <c r="L8" s="70"/>
      <c r="M8" s="70">
        <v>60</v>
      </c>
      <c r="N8" s="70">
        <f>VLOOKUP(M8,'償却率（定額法）'!$B$6:$C$104,2)</f>
        <v>1.7000000000000001E-2</v>
      </c>
      <c r="O8" s="71">
        <v>27484</v>
      </c>
      <c r="P8" s="70">
        <v>1</v>
      </c>
      <c r="Q8" s="71"/>
      <c r="R8" s="71">
        <f t="shared" si="4"/>
        <v>27484</v>
      </c>
      <c r="S8" s="70">
        <f t="shared" si="0"/>
        <v>1975</v>
      </c>
      <c r="T8" s="70">
        <f t="shared" si="5"/>
        <v>3</v>
      </c>
      <c r="U8" s="70">
        <f t="shared" si="6"/>
        <v>31</v>
      </c>
      <c r="V8" s="70">
        <f t="shared" si="1"/>
        <v>1974</v>
      </c>
      <c r="W8" s="85">
        <v>51871750</v>
      </c>
      <c r="X8" s="70"/>
      <c r="Y8" s="70"/>
      <c r="Z8" s="85">
        <v>39681855</v>
      </c>
      <c r="AA8" s="85">
        <f t="shared" si="2"/>
        <v>12189895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87">
        <f t="shared" si="7"/>
        <v>881820</v>
      </c>
      <c r="AQ8" s="74">
        <f t="shared" si="8"/>
        <v>40563675</v>
      </c>
      <c r="AR8" s="74">
        <f t="shared" si="9"/>
        <v>11308075</v>
      </c>
      <c r="AS8" s="70" t="s">
        <v>106</v>
      </c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>
        <v>1</v>
      </c>
      <c r="BF8" s="70"/>
      <c r="BG8" s="70"/>
      <c r="BH8" s="70"/>
      <c r="BI8" s="70">
        <f t="shared" si="10"/>
        <v>46</v>
      </c>
      <c r="BJ8" s="70" t="s">
        <v>2157</v>
      </c>
      <c r="BK8" s="74">
        <f t="shared" si="11"/>
        <v>40563675</v>
      </c>
      <c r="BL8" s="70"/>
      <c r="BM8" s="70" t="s">
        <v>2162</v>
      </c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</row>
    <row r="9" spans="1:77" x14ac:dyDescent="0.4">
      <c r="A9" s="70">
        <v>5</v>
      </c>
      <c r="B9" s="70" t="s">
        <v>1777</v>
      </c>
      <c r="C9" s="70"/>
      <c r="D9" s="70"/>
      <c r="E9" s="70"/>
      <c r="F9" s="70" t="s">
        <v>875</v>
      </c>
      <c r="G9" s="70"/>
      <c r="H9" s="94">
        <v>2</v>
      </c>
      <c r="I9" s="94">
        <v>1</v>
      </c>
      <c r="J9" s="70" t="s">
        <v>1777</v>
      </c>
      <c r="K9" s="70"/>
      <c r="L9" s="70"/>
      <c r="M9" s="70">
        <v>60</v>
      </c>
      <c r="N9" s="70">
        <f>VLOOKUP(M9,'償却率（定額法）'!$B$6:$C$104,2)</f>
        <v>1.7000000000000001E-2</v>
      </c>
      <c r="O9" s="71">
        <v>27850</v>
      </c>
      <c r="P9" s="70">
        <v>1</v>
      </c>
      <c r="Q9" s="71"/>
      <c r="R9" s="71">
        <f t="shared" si="4"/>
        <v>27850</v>
      </c>
      <c r="S9" s="70">
        <f t="shared" si="0"/>
        <v>1976</v>
      </c>
      <c r="T9" s="70">
        <f t="shared" si="5"/>
        <v>3</v>
      </c>
      <c r="U9" s="70">
        <f t="shared" si="6"/>
        <v>31</v>
      </c>
      <c r="V9" s="70">
        <f t="shared" si="1"/>
        <v>1975</v>
      </c>
      <c r="W9" s="85">
        <v>12650000</v>
      </c>
      <c r="X9" s="70"/>
      <c r="Y9" s="70"/>
      <c r="Z9" s="85">
        <v>9462200</v>
      </c>
      <c r="AA9" s="85">
        <f t="shared" si="2"/>
        <v>3187800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87">
        <f t="shared" si="7"/>
        <v>215050</v>
      </c>
      <c r="AQ9" s="74">
        <f t="shared" si="8"/>
        <v>9677250</v>
      </c>
      <c r="AR9" s="74">
        <f t="shared" si="9"/>
        <v>2972750</v>
      </c>
      <c r="AS9" s="70" t="s">
        <v>106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>
        <v>1</v>
      </c>
      <c r="BF9" s="70"/>
      <c r="BG9" s="70"/>
      <c r="BH9" s="70"/>
      <c r="BI9" s="70">
        <f t="shared" si="10"/>
        <v>45</v>
      </c>
      <c r="BJ9" s="70" t="s">
        <v>2157</v>
      </c>
      <c r="BK9" s="74">
        <f t="shared" si="11"/>
        <v>9677250</v>
      </c>
      <c r="BL9" s="70"/>
      <c r="BM9" s="70" t="s">
        <v>2163</v>
      </c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</row>
    <row r="10" spans="1:77" x14ac:dyDescent="0.4">
      <c r="A10" s="70">
        <v>6</v>
      </c>
      <c r="B10" s="70" t="s">
        <v>1778</v>
      </c>
      <c r="C10" s="70"/>
      <c r="D10" s="70"/>
      <c r="E10" s="70"/>
      <c r="F10" s="70" t="s">
        <v>875</v>
      </c>
      <c r="G10" s="70"/>
      <c r="H10" s="94">
        <v>2</v>
      </c>
      <c r="I10" s="94">
        <v>1</v>
      </c>
      <c r="J10" s="70" t="s">
        <v>1778</v>
      </c>
      <c r="K10" s="70"/>
      <c r="L10" s="70"/>
      <c r="M10" s="70">
        <v>60</v>
      </c>
      <c r="N10" s="70">
        <f>VLOOKUP(M10,'償却率（定額法）'!$B$6:$C$104,2)</f>
        <v>1.7000000000000001E-2</v>
      </c>
      <c r="O10" s="71">
        <v>28215</v>
      </c>
      <c r="P10" s="70">
        <v>1</v>
      </c>
      <c r="Q10" s="71"/>
      <c r="R10" s="71">
        <f t="shared" si="4"/>
        <v>28215</v>
      </c>
      <c r="S10" s="70">
        <f t="shared" si="0"/>
        <v>1977</v>
      </c>
      <c r="T10" s="70">
        <f t="shared" si="5"/>
        <v>3</v>
      </c>
      <c r="U10" s="70">
        <f t="shared" si="6"/>
        <v>31</v>
      </c>
      <c r="V10" s="70">
        <f t="shared" si="1"/>
        <v>1976</v>
      </c>
      <c r="W10" s="85">
        <v>23362000</v>
      </c>
      <c r="X10" s="70"/>
      <c r="Y10" s="70"/>
      <c r="Z10" s="85">
        <v>17077622</v>
      </c>
      <c r="AA10" s="85">
        <f t="shared" si="2"/>
        <v>6284378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7">
        <f t="shared" si="7"/>
        <v>397154</v>
      </c>
      <c r="AQ10" s="74">
        <f t="shared" si="8"/>
        <v>17474776</v>
      </c>
      <c r="AR10" s="74">
        <f t="shared" si="9"/>
        <v>5887224</v>
      </c>
      <c r="AS10" s="70" t="s">
        <v>106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>
        <v>1</v>
      </c>
      <c r="BF10" s="70"/>
      <c r="BG10" s="70"/>
      <c r="BH10" s="70"/>
      <c r="BI10" s="70">
        <f t="shared" si="10"/>
        <v>44</v>
      </c>
      <c r="BJ10" s="70" t="s">
        <v>2157</v>
      </c>
      <c r="BK10" s="74">
        <f t="shared" si="11"/>
        <v>17474776</v>
      </c>
      <c r="BL10" s="70"/>
      <c r="BM10" s="70" t="s">
        <v>2164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</row>
    <row r="11" spans="1:77" x14ac:dyDescent="0.4">
      <c r="A11" s="70">
        <v>7</v>
      </c>
      <c r="B11" s="70" t="s">
        <v>1779</v>
      </c>
      <c r="C11" s="70"/>
      <c r="D11" s="70"/>
      <c r="E11" s="70"/>
      <c r="F11" s="70" t="s">
        <v>875</v>
      </c>
      <c r="G11" s="70"/>
      <c r="H11" s="94">
        <v>2</v>
      </c>
      <c r="I11" s="94">
        <v>1</v>
      </c>
      <c r="J11" s="70" t="s">
        <v>1779</v>
      </c>
      <c r="K11" s="70"/>
      <c r="L11" s="70"/>
      <c r="M11" s="70">
        <v>60</v>
      </c>
      <c r="N11" s="70">
        <f>VLOOKUP(M11,'償却率（定額法）'!$B$6:$C$104,2)</f>
        <v>1.7000000000000001E-2</v>
      </c>
      <c r="O11" s="71">
        <v>28945</v>
      </c>
      <c r="P11" s="70">
        <v>1</v>
      </c>
      <c r="Q11" s="71"/>
      <c r="R11" s="71">
        <f t="shared" si="4"/>
        <v>28945</v>
      </c>
      <c r="S11" s="70">
        <f t="shared" si="0"/>
        <v>1979</v>
      </c>
      <c r="T11" s="70">
        <f t="shared" si="5"/>
        <v>3</v>
      </c>
      <c r="U11" s="70">
        <f t="shared" si="6"/>
        <v>31</v>
      </c>
      <c r="V11" s="70">
        <f t="shared" si="1"/>
        <v>1978</v>
      </c>
      <c r="W11" s="85">
        <v>17106320</v>
      </c>
      <c r="X11" s="70"/>
      <c r="Y11" s="70"/>
      <c r="Z11" s="85">
        <v>11923087</v>
      </c>
      <c r="AA11" s="85">
        <f t="shared" si="2"/>
        <v>5183233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7">
        <f t="shared" si="7"/>
        <v>290807</v>
      </c>
      <c r="AQ11" s="74">
        <f t="shared" si="8"/>
        <v>12213894</v>
      </c>
      <c r="AR11" s="74">
        <f t="shared" si="9"/>
        <v>4892426</v>
      </c>
      <c r="AS11" s="70" t="s">
        <v>106</v>
      </c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>
        <v>1</v>
      </c>
      <c r="BF11" s="70"/>
      <c r="BG11" s="70"/>
      <c r="BH11" s="70"/>
      <c r="BI11" s="70">
        <f t="shared" si="10"/>
        <v>42</v>
      </c>
      <c r="BJ11" s="70" t="s">
        <v>2157</v>
      </c>
      <c r="BK11" s="74">
        <f t="shared" si="11"/>
        <v>12213894</v>
      </c>
      <c r="BL11" s="70"/>
      <c r="BM11" s="70" t="s">
        <v>2165</v>
      </c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</row>
    <row r="12" spans="1:77" x14ac:dyDescent="0.4">
      <c r="A12" s="70">
        <v>8</v>
      </c>
      <c r="B12" s="70" t="s">
        <v>1780</v>
      </c>
      <c r="C12" s="70"/>
      <c r="D12" s="70"/>
      <c r="E12" s="70"/>
      <c r="F12" s="70" t="s">
        <v>875</v>
      </c>
      <c r="G12" s="70"/>
      <c r="H12" s="94">
        <v>2</v>
      </c>
      <c r="I12" s="94">
        <v>1</v>
      </c>
      <c r="J12" s="70" t="s">
        <v>1780</v>
      </c>
      <c r="K12" s="70"/>
      <c r="L12" s="70"/>
      <c r="M12" s="70">
        <v>60</v>
      </c>
      <c r="N12" s="70">
        <f>VLOOKUP(M12,'償却率（定額法）'!$B$6:$C$104,2)</f>
        <v>1.7000000000000001E-2</v>
      </c>
      <c r="O12" s="71">
        <v>29311</v>
      </c>
      <c r="P12" s="70">
        <v>1</v>
      </c>
      <c r="Q12" s="71"/>
      <c r="R12" s="71">
        <f t="shared" si="4"/>
        <v>29311</v>
      </c>
      <c r="S12" s="70">
        <f t="shared" si="0"/>
        <v>1980</v>
      </c>
      <c r="T12" s="70">
        <f t="shared" si="5"/>
        <v>3</v>
      </c>
      <c r="U12" s="70">
        <f t="shared" si="6"/>
        <v>31</v>
      </c>
      <c r="V12" s="70">
        <f t="shared" si="1"/>
        <v>1979</v>
      </c>
      <c r="W12" s="85">
        <v>6754850</v>
      </c>
      <c r="X12" s="70"/>
      <c r="Y12" s="70"/>
      <c r="Z12" s="85">
        <v>4593280</v>
      </c>
      <c r="AA12" s="85">
        <f t="shared" si="2"/>
        <v>2161570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7">
        <f t="shared" si="7"/>
        <v>114832</v>
      </c>
      <c r="AQ12" s="74">
        <f t="shared" si="8"/>
        <v>4708112</v>
      </c>
      <c r="AR12" s="74">
        <f t="shared" si="9"/>
        <v>2046738</v>
      </c>
      <c r="AS12" s="70" t="s">
        <v>106</v>
      </c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>
        <v>1</v>
      </c>
      <c r="BF12" s="70"/>
      <c r="BG12" s="70"/>
      <c r="BH12" s="70"/>
      <c r="BI12" s="70">
        <f t="shared" si="10"/>
        <v>41</v>
      </c>
      <c r="BJ12" s="70" t="s">
        <v>2157</v>
      </c>
      <c r="BK12" s="74">
        <f t="shared" si="11"/>
        <v>4708112</v>
      </c>
      <c r="BL12" s="70"/>
      <c r="BM12" s="70" t="s">
        <v>2166</v>
      </c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</row>
    <row r="13" spans="1:77" x14ac:dyDescent="0.4">
      <c r="A13" s="70">
        <v>9</v>
      </c>
      <c r="B13" s="70" t="s">
        <v>1781</v>
      </c>
      <c r="C13" s="70"/>
      <c r="D13" s="70"/>
      <c r="E13" s="70"/>
      <c r="F13" s="70" t="s">
        <v>875</v>
      </c>
      <c r="G13" s="70"/>
      <c r="H13" s="94">
        <v>2</v>
      </c>
      <c r="I13" s="94">
        <v>1</v>
      </c>
      <c r="J13" s="70" t="s">
        <v>1781</v>
      </c>
      <c r="K13" s="70"/>
      <c r="L13" s="70"/>
      <c r="M13" s="70">
        <v>60</v>
      </c>
      <c r="N13" s="70">
        <f>VLOOKUP(M13,'償却率（定額法）'!$B$6:$C$104,2)</f>
        <v>1.7000000000000001E-2</v>
      </c>
      <c r="O13" s="71">
        <v>29676</v>
      </c>
      <c r="P13" s="70">
        <v>1</v>
      </c>
      <c r="Q13" s="71"/>
      <c r="R13" s="71">
        <f t="shared" si="4"/>
        <v>29676</v>
      </c>
      <c r="S13" s="70">
        <f t="shared" si="0"/>
        <v>1981</v>
      </c>
      <c r="T13" s="70">
        <f t="shared" si="5"/>
        <v>3</v>
      </c>
      <c r="U13" s="70">
        <f t="shared" si="6"/>
        <v>31</v>
      </c>
      <c r="V13" s="70">
        <f t="shared" si="1"/>
        <v>1980</v>
      </c>
      <c r="W13" s="85">
        <v>12150000</v>
      </c>
      <c r="X13" s="70"/>
      <c r="Y13" s="70"/>
      <c r="Z13" s="85">
        <v>8055450</v>
      </c>
      <c r="AA13" s="85">
        <f t="shared" si="2"/>
        <v>4094550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7">
        <f t="shared" si="7"/>
        <v>206550</v>
      </c>
      <c r="AQ13" s="74">
        <f t="shared" si="8"/>
        <v>8262000</v>
      </c>
      <c r="AR13" s="74">
        <f t="shared" si="9"/>
        <v>3888000</v>
      </c>
      <c r="AS13" s="70" t="s">
        <v>106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>
        <v>1</v>
      </c>
      <c r="BF13" s="70"/>
      <c r="BG13" s="70"/>
      <c r="BH13" s="70"/>
      <c r="BI13" s="70">
        <f t="shared" si="10"/>
        <v>40</v>
      </c>
      <c r="BJ13" s="70" t="s">
        <v>2157</v>
      </c>
      <c r="BK13" s="74">
        <f t="shared" si="11"/>
        <v>8262000</v>
      </c>
      <c r="BL13" s="70"/>
      <c r="BM13" s="70" t="s">
        <v>2167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x14ac:dyDescent="0.4">
      <c r="A14" s="70">
        <v>10</v>
      </c>
      <c r="B14" s="70" t="s">
        <v>1782</v>
      </c>
      <c r="C14" s="70"/>
      <c r="D14" s="70"/>
      <c r="E14" s="70"/>
      <c r="F14" s="70" t="s">
        <v>875</v>
      </c>
      <c r="G14" s="70"/>
      <c r="H14" s="94">
        <v>2</v>
      </c>
      <c r="I14" s="94">
        <v>1</v>
      </c>
      <c r="J14" s="70" t="s">
        <v>1782</v>
      </c>
      <c r="K14" s="70"/>
      <c r="L14" s="70"/>
      <c r="M14" s="70">
        <v>60</v>
      </c>
      <c r="N14" s="70">
        <f>VLOOKUP(M14,'償却率（定額法）'!$B$6:$C$104,2)</f>
        <v>1.7000000000000001E-2</v>
      </c>
      <c r="O14" s="71">
        <v>30406</v>
      </c>
      <c r="P14" s="70">
        <v>1</v>
      </c>
      <c r="Q14" s="71"/>
      <c r="R14" s="71">
        <f t="shared" si="4"/>
        <v>30406</v>
      </c>
      <c r="S14" s="70">
        <f t="shared" si="0"/>
        <v>1983</v>
      </c>
      <c r="T14" s="70">
        <f t="shared" si="5"/>
        <v>3</v>
      </c>
      <c r="U14" s="70">
        <f t="shared" si="6"/>
        <v>31</v>
      </c>
      <c r="V14" s="70">
        <f t="shared" si="1"/>
        <v>1982</v>
      </c>
      <c r="W14" s="85">
        <v>1940000</v>
      </c>
      <c r="X14" s="70"/>
      <c r="Y14" s="70"/>
      <c r="Z14" s="85">
        <v>1220260</v>
      </c>
      <c r="AA14" s="85">
        <f t="shared" si="2"/>
        <v>719740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87">
        <f t="shared" si="7"/>
        <v>32980</v>
      </c>
      <c r="AQ14" s="74">
        <f t="shared" si="8"/>
        <v>1253240</v>
      </c>
      <c r="AR14" s="74">
        <f t="shared" si="9"/>
        <v>686760</v>
      </c>
      <c r="AS14" s="70" t="s">
        <v>106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>
        <v>1</v>
      </c>
      <c r="BF14" s="70"/>
      <c r="BG14" s="70"/>
      <c r="BH14" s="70"/>
      <c r="BI14" s="70">
        <f t="shared" si="10"/>
        <v>38</v>
      </c>
      <c r="BJ14" s="70" t="s">
        <v>2157</v>
      </c>
      <c r="BK14" s="74">
        <f t="shared" si="11"/>
        <v>1253240</v>
      </c>
      <c r="BL14" s="70"/>
      <c r="BM14" s="70" t="s">
        <v>2168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x14ac:dyDescent="0.4">
      <c r="A15" s="70">
        <v>11</v>
      </c>
      <c r="B15" s="70" t="s">
        <v>1783</v>
      </c>
      <c r="C15" s="70"/>
      <c r="D15" s="70"/>
      <c r="E15" s="70"/>
      <c r="F15" s="70" t="s">
        <v>875</v>
      </c>
      <c r="G15" s="70"/>
      <c r="H15" s="94">
        <v>2</v>
      </c>
      <c r="I15" s="94">
        <v>1</v>
      </c>
      <c r="J15" s="70" t="s">
        <v>1783</v>
      </c>
      <c r="K15" s="70"/>
      <c r="L15" s="70"/>
      <c r="M15" s="70">
        <v>60</v>
      </c>
      <c r="N15" s="70">
        <f>VLOOKUP(M15,'償却率（定額法）'!$B$6:$C$104,2)</f>
        <v>1.7000000000000001E-2</v>
      </c>
      <c r="O15" s="71">
        <v>30772</v>
      </c>
      <c r="P15" s="70">
        <v>1</v>
      </c>
      <c r="Q15" s="71"/>
      <c r="R15" s="71">
        <f t="shared" si="4"/>
        <v>30772</v>
      </c>
      <c r="S15" s="70">
        <f t="shared" si="0"/>
        <v>1984</v>
      </c>
      <c r="T15" s="70">
        <f t="shared" si="5"/>
        <v>3</v>
      </c>
      <c r="U15" s="70">
        <f t="shared" si="6"/>
        <v>31</v>
      </c>
      <c r="V15" s="70">
        <f t="shared" si="1"/>
        <v>1983</v>
      </c>
      <c r="W15" s="85">
        <v>23900000</v>
      </c>
      <c r="X15" s="70"/>
      <c r="Y15" s="70"/>
      <c r="Z15" s="85">
        <v>14626800</v>
      </c>
      <c r="AA15" s="85">
        <f t="shared" si="2"/>
        <v>9273200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87">
        <f t="shared" si="7"/>
        <v>406300</v>
      </c>
      <c r="AQ15" s="74">
        <f t="shared" si="8"/>
        <v>15033100</v>
      </c>
      <c r="AR15" s="74">
        <f t="shared" si="9"/>
        <v>8866900</v>
      </c>
      <c r="AS15" s="70" t="s">
        <v>106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>
        <v>1</v>
      </c>
      <c r="BF15" s="70"/>
      <c r="BG15" s="70"/>
      <c r="BH15" s="70"/>
      <c r="BI15" s="70">
        <f t="shared" si="10"/>
        <v>37</v>
      </c>
      <c r="BJ15" s="70" t="s">
        <v>2157</v>
      </c>
      <c r="BK15" s="74">
        <f t="shared" si="11"/>
        <v>15033100</v>
      </c>
      <c r="BL15" s="70"/>
      <c r="BM15" s="70" t="s">
        <v>2169</v>
      </c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x14ac:dyDescent="0.4">
      <c r="A16" s="70">
        <v>12</v>
      </c>
      <c r="B16" s="70" t="s">
        <v>1784</v>
      </c>
      <c r="C16" s="70"/>
      <c r="D16" s="70"/>
      <c r="E16" s="70"/>
      <c r="F16" s="70" t="s">
        <v>875</v>
      </c>
      <c r="G16" s="70"/>
      <c r="H16" s="94">
        <v>2</v>
      </c>
      <c r="I16" s="94">
        <v>1</v>
      </c>
      <c r="J16" s="70" t="s">
        <v>1784</v>
      </c>
      <c r="K16" s="70"/>
      <c r="L16" s="70"/>
      <c r="M16" s="70">
        <v>60</v>
      </c>
      <c r="N16" s="70">
        <f>VLOOKUP(M16,'償却率（定額法）'!$B$6:$C$104,2)</f>
        <v>1.7000000000000001E-2</v>
      </c>
      <c r="O16" s="71">
        <v>31137</v>
      </c>
      <c r="P16" s="70">
        <v>1</v>
      </c>
      <c r="Q16" s="71"/>
      <c r="R16" s="71">
        <f t="shared" si="4"/>
        <v>31137</v>
      </c>
      <c r="S16" s="70">
        <f t="shared" si="0"/>
        <v>1985</v>
      </c>
      <c r="T16" s="70">
        <f t="shared" si="5"/>
        <v>3</v>
      </c>
      <c r="U16" s="70">
        <f t="shared" si="6"/>
        <v>31</v>
      </c>
      <c r="V16" s="70">
        <f t="shared" si="1"/>
        <v>1984</v>
      </c>
      <c r="W16" s="85">
        <v>7302000</v>
      </c>
      <c r="X16" s="70"/>
      <c r="Y16" s="70"/>
      <c r="Z16" s="85">
        <v>4344690</v>
      </c>
      <c r="AA16" s="85">
        <f t="shared" si="2"/>
        <v>2957310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87">
        <f t="shared" si="7"/>
        <v>124134</v>
      </c>
      <c r="AQ16" s="74">
        <f t="shared" si="8"/>
        <v>4468824</v>
      </c>
      <c r="AR16" s="74">
        <f t="shared" si="9"/>
        <v>2833176</v>
      </c>
      <c r="AS16" s="70" t="s">
        <v>106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>
        <v>1</v>
      </c>
      <c r="BF16" s="70"/>
      <c r="BG16" s="70"/>
      <c r="BH16" s="70"/>
      <c r="BI16" s="70">
        <f t="shared" si="10"/>
        <v>36</v>
      </c>
      <c r="BJ16" s="70" t="s">
        <v>2157</v>
      </c>
      <c r="BK16" s="74">
        <f t="shared" si="11"/>
        <v>4468824</v>
      </c>
      <c r="BL16" s="70"/>
      <c r="BM16" s="70" t="s">
        <v>2170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</row>
    <row r="17" spans="1:77" x14ac:dyDescent="0.4">
      <c r="A17" s="70">
        <v>13</v>
      </c>
      <c r="B17" s="70" t="s">
        <v>1785</v>
      </c>
      <c r="C17" s="70"/>
      <c r="D17" s="70"/>
      <c r="E17" s="70"/>
      <c r="F17" s="70" t="s">
        <v>875</v>
      </c>
      <c r="G17" s="70"/>
      <c r="H17" s="94">
        <v>2</v>
      </c>
      <c r="I17" s="94">
        <v>1</v>
      </c>
      <c r="J17" s="70" t="s">
        <v>1785</v>
      </c>
      <c r="K17" s="70"/>
      <c r="L17" s="70"/>
      <c r="M17" s="70">
        <v>60</v>
      </c>
      <c r="N17" s="70">
        <f>VLOOKUP(M17,'償却率（定額法）'!$B$6:$C$104,2)</f>
        <v>1.7000000000000001E-2</v>
      </c>
      <c r="O17" s="71">
        <v>31502</v>
      </c>
      <c r="P17" s="70">
        <v>1</v>
      </c>
      <c r="Q17" s="71"/>
      <c r="R17" s="71">
        <f t="shared" si="4"/>
        <v>31502</v>
      </c>
      <c r="S17" s="70">
        <f t="shared" si="0"/>
        <v>1986</v>
      </c>
      <c r="T17" s="70">
        <f t="shared" si="5"/>
        <v>3</v>
      </c>
      <c r="U17" s="70">
        <f t="shared" si="6"/>
        <v>31</v>
      </c>
      <c r="V17" s="70">
        <f t="shared" si="1"/>
        <v>1985</v>
      </c>
      <c r="W17" s="85">
        <v>2764000</v>
      </c>
      <c r="X17" s="70"/>
      <c r="Y17" s="70"/>
      <c r="Z17" s="85">
        <v>1597592</v>
      </c>
      <c r="AA17" s="85">
        <f t="shared" si="2"/>
        <v>1166408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87">
        <f t="shared" si="7"/>
        <v>46988</v>
      </c>
      <c r="AQ17" s="74">
        <f t="shared" si="8"/>
        <v>1644580</v>
      </c>
      <c r="AR17" s="74">
        <f t="shared" si="9"/>
        <v>1119420</v>
      </c>
      <c r="AS17" s="70" t="s">
        <v>106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>
        <v>1</v>
      </c>
      <c r="BF17" s="70"/>
      <c r="BG17" s="70"/>
      <c r="BH17" s="70"/>
      <c r="BI17" s="70">
        <f t="shared" si="10"/>
        <v>35</v>
      </c>
      <c r="BJ17" s="70" t="s">
        <v>2157</v>
      </c>
      <c r="BK17" s="74">
        <f t="shared" si="11"/>
        <v>1644580</v>
      </c>
      <c r="BL17" s="70"/>
      <c r="BM17" s="70" t="s">
        <v>2171</v>
      </c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</row>
    <row r="18" spans="1:77" x14ac:dyDescent="0.4">
      <c r="A18" s="70">
        <v>14</v>
      </c>
      <c r="B18" s="70" t="s">
        <v>1786</v>
      </c>
      <c r="C18" s="70"/>
      <c r="D18" s="70"/>
      <c r="E18" s="70"/>
      <c r="F18" s="70" t="s">
        <v>875</v>
      </c>
      <c r="G18" s="70"/>
      <c r="H18" s="94">
        <v>2</v>
      </c>
      <c r="I18" s="94">
        <v>1</v>
      </c>
      <c r="J18" s="70" t="s">
        <v>1786</v>
      </c>
      <c r="K18" s="70"/>
      <c r="L18" s="70"/>
      <c r="M18" s="70">
        <v>60</v>
      </c>
      <c r="N18" s="70">
        <f>VLOOKUP(M18,'償却率（定額法）'!$B$6:$C$104,2)</f>
        <v>1.7000000000000001E-2</v>
      </c>
      <c r="O18" s="71">
        <v>31867</v>
      </c>
      <c r="P18" s="70">
        <v>1</v>
      </c>
      <c r="Q18" s="71"/>
      <c r="R18" s="71">
        <f t="shared" si="4"/>
        <v>31867</v>
      </c>
      <c r="S18" s="70">
        <f t="shared" si="0"/>
        <v>1987</v>
      </c>
      <c r="T18" s="70">
        <f t="shared" si="5"/>
        <v>3</v>
      </c>
      <c r="U18" s="70">
        <f t="shared" si="6"/>
        <v>31</v>
      </c>
      <c r="V18" s="70">
        <f t="shared" si="1"/>
        <v>1986</v>
      </c>
      <c r="W18" s="85">
        <v>28850000</v>
      </c>
      <c r="X18" s="70"/>
      <c r="Y18" s="70"/>
      <c r="Z18" s="85">
        <v>16184850</v>
      </c>
      <c r="AA18" s="85">
        <f t="shared" si="2"/>
        <v>12665150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87">
        <f t="shared" si="7"/>
        <v>490450</v>
      </c>
      <c r="AQ18" s="74">
        <f t="shared" si="8"/>
        <v>16675300</v>
      </c>
      <c r="AR18" s="74">
        <f t="shared" si="9"/>
        <v>12174700</v>
      </c>
      <c r="AS18" s="70" t="s">
        <v>106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>
        <v>1</v>
      </c>
      <c r="BF18" s="70"/>
      <c r="BG18" s="70"/>
      <c r="BH18" s="70"/>
      <c r="BI18" s="70">
        <f t="shared" si="10"/>
        <v>34</v>
      </c>
      <c r="BJ18" s="70" t="s">
        <v>2157</v>
      </c>
      <c r="BK18" s="74">
        <f t="shared" si="11"/>
        <v>16675300</v>
      </c>
      <c r="BL18" s="70"/>
      <c r="BM18" s="70" t="s">
        <v>2172</v>
      </c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x14ac:dyDescent="0.4">
      <c r="A19" s="70">
        <v>15</v>
      </c>
      <c r="B19" s="70" t="s">
        <v>1787</v>
      </c>
      <c r="C19" s="70"/>
      <c r="D19" s="70"/>
      <c r="E19" s="70"/>
      <c r="F19" s="70" t="s">
        <v>875</v>
      </c>
      <c r="G19" s="70"/>
      <c r="H19" s="94">
        <v>2</v>
      </c>
      <c r="I19" s="94">
        <v>1</v>
      </c>
      <c r="J19" s="70" t="s">
        <v>1787</v>
      </c>
      <c r="K19" s="70"/>
      <c r="L19" s="70"/>
      <c r="M19" s="70">
        <v>60</v>
      </c>
      <c r="N19" s="70">
        <f>VLOOKUP(M19,'償却率（定額法）'!$B$6:$C$104,2)</f>
        <v>1.7000000000000001E-2</v>
      </c>
      <c r="O19" s="71">
        <v>32233</v>
      </c>
      <c r="P19" s="70">
        <v>1</v>
      </c>
      <c r="Q19" s="71"/>
      <c r="R19" s="71">
        <f t="shared" si="4"/>
        <v>32233</v>
      </c>
      <c r="S19" s="70">
        <f t="shared" si="0"/>
        <v>1988</v>
      </c>
      <c r="T19" s="70">
        <f t="shared" si="5"/>
        <v>3</v>
      </c>
      <c r="U19" s="70">
        <f t="shared" si="6"/>
        <v>31</v>
      </c>
      <c r="V19" s="70">
        <f t="shared" si="1"/>
        <v>1987</v>
      </c>
      <c r="W19" s="85">
        <v>14350000</v>
      </c>
      <c r="X19" s="70"/>
      <c r="Y19" s="70"/>
      <c r="Z19" s="85">
        <v>7806400</v>
      </c>
      <c r="AA19" s="85">
        <f t="shared" si="2"/>
        <v>6543600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87">
        <f t="shared" si="7"/>
        <v>243950</v>
      </c>
      <c r="AQ19" s="74">
        <f t="shared" si="8"/>
        <v>8050350</v>
      </c>
      <c r="AR19" s="74">
        <f t="shared" si="9"/>
        <v>6299650</v>
      </c>
      <c r="AS19" s="70" t="s">
        <v>106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>
        <v>1</v>
      </c>
      <c r="BF19" s="70"/>
      <c r="BG19" s="70"/>
      <c r="BH19" s="70"/>
      <c r="BI19" s="70">
        <f t="shared" si="10"/>
        <v>33</v>
      </c>
      <c r="BJ19" s="70" t="s">
        <v>2157</v>
      </c>
      <c r="BK19" s="74">
        <f t="shared" si="11"/>
        <v>8050350</v>
      </c>
      <c r="BL19" s="70"/>
      <c r="BM19" s="70" t="s">
        <v>2173</v>
      </c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</row>
    <row r="20" spans="1:77" x14ac:dyDescent="0.4">
      <c r="A20" s="70">
        <v>16</v>
      </c>
      <c r="B20" s="70" t="s">
        <v>1788</v>
      </c>
      <c r="C20" s="70"/>
      <c r="D20" s="70"/>
      <c r="E20" s="70"/>
      <c r="F20" s="70" t="s">
        <v>875</v>
      </c>
      <c r="G20" s="70"/>
      <c r="H20" s="94">
        <v>2</v>
      </c>
      <c r="I20" s="94">
        <v>1</v>
      </c>
      <c r="J20" s="70" t="s">
        <v>1788</v>
      </c>
      <c r="K20" s="70"/>
      <c r="L20" s="70"/>
      <c r="M20" s="70">
        <v>60</v>
      </c>
      <c r="N20" s="70">
        <f>VLOOKUP(M20,'償却率（定額法）'!$B$6:$C$104,2)</f>
        <v>1.7000000000000001E-2</v>
      </c>
      <c r="O20" s="71">
        <v>32598</v>
      </c>
      <c r="P20" s="70">
        <v>1</v>
      </c>
      <c r="Q20" s="71"/>
      <c r="R20" s="71">
        <f t="shared" si="4"/>
        <v>32598</v>
      </c>
      <c r="S20" s="70">
        <f t="shared" si="0"/>
        <v>1989</v>
      </c>
      <c r="T20" s="70">
        <f t="shared" si="5"/>
        <v>3</v>
      </c>
      <c r="U20" s="70">
        <f t="shared" si="6"/>
        <v>31</v>
      </c>
      <c r="V20" s="70">
        <f t="shared" si="1"/>
        <v>1988</v>
      </c>
      <c r="W20" s="85">
        <v>33127000</v>
      </c>
      <c r="X20" s="70"/>
      <c r="Y20" s="70"/>
      <c r="Z20" s="85">
        <v>17457929</v>
      </c>
      <c r="AA20" s="85">
        <f t="shared" si="2"/>
        <v>15669071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87">
        <f t="shared" si="7"/>
        <v>563159</v>
      </c>
      <c r="AQ20" s="74">
        <f t="shared" si="8"/>
        <v>18021088</v>
      </c>
      <c r="AR20" s="74">
        <f t="shared" si="9"/>
        <v>15105912</v>
      </c>
      <c r="AS20" s="70" t="s">
        <v>106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>
        <v>1</v>
      </c>
      <c r="BF20" s="70"/>
      <c r="BG20" s="70"/>
      <c r="BH20" s="70"/>
      <c r="BI20" s="70">
        <f t="shared" si="10"/>
        <v>32</v>
      </c>
      <c r="BJ20" s="70" t="s">
        <v>2157</v>
      </c>
      <c r="BK20" s="74">
        <f t="shared" si="11"/>
        <v>18021088</v>
      </c>
      <c r="BL20" s="70"/>
      <c r="BM20" s="70" t="s">
        <v>2174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x14ac:dyDescent="0.4">
      <c r="A21" s="70">
        <v>17</v>
      </c>
      <c r="B21" s="70" t="s">
        <v>1789</v>
      </c>
      <c r="C21" s="70"/>
      <c r="D21" s="70"/>
      <c r="E21" s="70"/>
      <c r="F21" s="70" t="s">
        <v>875</v>
      </c>
      <c r="G21" s="70"/>
      <c r="H21" s="94">
        <v>2</v>
      </c>
      <c r="I21" s="94">
        <v>1</v>
      </c>
      <c r="J21" s="70" t="s">
        <v>1789</v>
      </c>
      <c r="K21" s="70"/>
      <c r="L21" s="70"/>
      <c r="M21" s="70">
        <v>60</v>
      </c>
      <c r="N21" s="70">
        <f>VLOOKUP(M21,'償却率（定額法）'!$B$6:$C$104,2)</f>
        <v>1.7000000000000001E-2</v>
      </c>
      <c r="O21" s="71">
        <v>32963</v>
      </c>
      <c r="P21" s="70">
        <v>1</v>
      </c>
      <c r="Q21" s="71"/>
      <c r="R21" s="71">
        <f t="shared" si="4"/>
        <v>32963</v>
      </c>
      <c r="S21" s="70">
        <f t="shared" si="0"/>
        <v>1990</v>
      </c>
      <c r="T21" s="70">
        <f t="shared" si="5"/>
        <v>3</v>
      </c>
      <c r="U21" s="70">
        <f t="shared" si="6"/>
        <v>31</v>
      </c>
      <c r="V21" s="70">
        <f t="shared" si="1"/>
        <v>1989</v>
      </c>
      <c r="W21" s="85">
        <v>130940070</v>
      </c>
      <c r="X21" s="70"/>
      <c r="Y21" s="70"/>
      <c r="Z21" s="85">
        <v>66779430</v>
      </c>
      <c r="AA21" s="85">
        <f t="shared" si="2"/>
        <v>64160640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87">
        <f t="shared" si="7"/>
        <v>2225981</v>
      </c>
      <c r="AQ21" s="74">
        <f t="shared" si="8"/>
        <v>69005411</v>
      </c>
      <c r="AR21" s="74">
        <f t="shared" si="9"/>
        <v>61934659</v>
      </c>
      <c r="AS21" s="70" t="s">
        <v>106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>
        <v>1</v>
      </c>
      <c r="BF21" s="70"/>
      <c r="BG21" s="70"/>
      <c r="BH21" s="70"/>
      <c r="BI21" s="70">
        <f t="shared" si="10"/>
        <v>31</v>
      </c>
      <c r="BJ21" s="70" t="s">
        <v>2157</v>
      </c>
      <c r="BK21" s="74">
        <f t="shared" si="11"/>
        <v>69005411</v>
      </c>
      <c r="BL21" s="70"/>
      <c r="BM21" s="70" t="s">
        <v>2175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x14ac:dyDescent="0.4">
      <c r="A22" s="70">
        <v>18</v>
      </c>
      <c r="B22" s="70" t="s">
        <v>1790</v>
      </c>
      <c r="C22" s="70"/>
      <c r="D22" s="70"/>
      <c r="E22" s="70"/>
      <c r="F22" s="70" t="s">
        <v>875</v>
      </c>
      <c r="G22" s="70"/>
      <c r="H22" s="94">
        <v>2</v>
      </c>
      <c r="I22" s="94">
        <v>1</v>
      </c>
      <c r="J22" s="70" t="s">
        <v>1790</v>
      </c>
      <c r="K22" s="70"/>
      <c r="L22" s="70"/>
      <c r="M22" s="70">
        <v>60</v>
      </c>
      <c r="N22" s="70">
        <f>VLOOKUP(M22,'償却率（定額法）'!$B$6:$C$104,2)</f>
        <v>1.7000000000000001E-2</v>
      </c>
      <c r="O22" s="71">
        <v>33328</v>
      </c>
      <c r="P22" s="70">
        <v>1</v>
      </c>
      <c r="Q22" s="71"/>
      <c r="R22" s="71">
        <f t="shared" si="4"/>
        <v>33328</v>
      </c>
      <c r="S22" s="70">
        <f t="shared" si="0"/>
        <v>1991</v>
      </c>
      <c r="T22" s="70">
        <f t="shared" si="5"/>
        <v>3</v>
      </c>
      <c r="U22" s="70">
        <f t="shared" si="6"/>
        <v>31</v>
      </c>
      <c r="V22" s="70">
        <f t="shared" si="1"/>
        <v>1990</v>
      </c>
      <c r="W22" s="85">
        <v>95730380</v>
      </c>
      <c r="X22" s="70"/>
      <c r="Y22" s="70"/>
      <c r="Z22" s="85">
        <v>47195064</v>
      </c>
      <c r="AA22" s="85">
        <f t="shared" si="2"/>
        <v>48535316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87">
        <f t="shared" si="7"/>
        <v>1627416</v>
      </c>
      <c r="AQ22" s="74">
        <f t="shared" si="8"/>
        <v>48822480</v>
      </c>
      <c r="AR22" s="74">
        <f t="shared" si="9"/>
        <v>46907900</v>
      </c>
      <c r="AS22" s="70" t="s">
        <v>106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>
        <v>1</v>
      </c>
      <c r="BF22" s="70"/>
      <c r="BG22" s="70"/>
      <c r="BH22" s="70"/>
      <c r="BI22" s="70">
        <f t="shared" si="10"/>
        <v>30</v>
      </c>
      <c r="BJ22" s="70" t="s">
        <v>2157</v>
      </c>
      <c r="BK22" s="74">
        <f t="shared" si="11"/>
        <v>48822480</v>
      </c>
      <c r="BL22" s="70"/>
      <c r="BM22" s="70" t="s">
        <v>2176</v>
      </c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</row>
    <row r="23" spans="1:77" x14ac:dyDescent="0.4">
      <c r="A23" s="70">
        <v>19</v>
      </c>
      <c r="B23" s="70" t="s">
        <v>1791</v>
      </c>
      <c r="C23" s="70"/>
      <c r="D23" s="70"/>
      <c r="E23" s="70"/>
      <c r="F23" s="70" t="s">
        <v>875</v>
      </c>
      <c r="G23" s="70"/>
      <c r="H23" s="94">
        <v>2</v>
      </c>
      <c r="I23" s="94">
        <v>1</v>
      </c>
      <c r="J23" s="70" t="s">
        <v>1791</v>
      </c>
      <c r="K23" s="70"/>
      <c r="L23" s="70"/>
      <c r="M23" s="70">
        <v>60</v>
      </c>
      <c r="N23" s="70">
        <f>VLOOKUP(M23,'償却率（定額法）'!$B$6:$C$104,2)</f>
        <v>1.7000000000000001E-2</v>
      </c>
      <c r="O23" s="71">
        <v>33694</v>
      </c>
      <c r="P23" s="70">
        <v>1</v>
      </c>
      <c r="Q23" s="71"/>
      <c r="R23" s="71">
        <f t="shared" si="4"/>
        <v>33694</v>
      </c>
      <c r="S23" s="70">
        <f t="shared" si="0"/>
        <v>1992</v>
      </c>
      <c r="T23" s="70">
        <f t="shared" si="5"/>
        <v>3</v>
      </c>
      <c r="U23" s="70">
        <f t="shared" si="6"/>
        <v>31</v>
      </c>
      <c r="V23" s="70">
        <f t="shared" si="1"/>
        <v>1991</v>
      </c>
      <c r="W23" s="85">
        <v>123640170</v>
      </c>
      <c r="X23" s="70"/>
      <c r="Y23" s="70"/>
      <c r="Z23" s="85">
        <v>58852696</v>
      </c>
      <c r="AA23" s="85">
        <f t="shared" si="2"/>
        <v>64787474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87">
        <f t="shared" si="7"/>
        <v>2101883</v>
      </c>
      <c r="AQ23" s="74">
        <f t="shared" si="8"/>
        <v>60954579</v>
      </c>
      <c r="AR23" s="74">
        <f t="shared" si="9"/>
        <v>62685591</v>
      </c>
      <c r="AS23" s="70" t="s">
        <v>106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>
        <v>1</v>
      </c>
      <c r="BF23" s="70"/>
      <c r="BG23" s="70"/>
      <c r="BH23" s="70"/>
      <c r="BI23" s="70">
        <f t="shared" si="10"/>
        <v>29</v>
      </c>
      <c r="BJ23" s="70" t="s">
        <v>2157</v>
      </c>
      <c r="BK23" s="74">
        <f t="shared" si="11"/>
        <v>60954579</v>
      </c>
      <c r="BL23" s="70"/>
      <c r="BM23" s="70" t="s">
        <v>2177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x14ac:dyDescent="0.4">
      <c r="A24" s="70">
        <v>20</v>
      </c>
      <c r="B24" s="70" t="s">
        <v>1792</v>
      </c>
      <c r="C24" s="70"/>
      <c r="D24" s="70"/>
      <c r="E24" s="70"/>
      <c r="F24" s="70" t="s">
        <v>875</v>
      </c>
      <c r="G24" s="70"/>
      <c r="H24" s="94">
        <v>2</v>
      </c>
      <c r="I24" s="94">
        <v>1</v>
      </c>
      <c r="J24" s="70" t="s">
        <v>1792</v>
      </c>
      <c r="K24" s="70"/>
      <c r="L24" s="70"/>
      <c r="M24" s="70">
        <v>60</v>
      </c>
      <c r="N24" s="70">
        <f>VLOOKUP(M24,'償却率（定額法）'!$B$6:$C$104,2)</f>
        <v>1.7000000000000001E-2</v>
      </c>
      <c r="O24" s="71">
        <v>34059</v>
      </c>
      <c r="P24" s="70">
        <v>1</v>
      </c>
      <c r="Q24" s="71"/>
      <c r="R24" s="71">
        <f t="shared" si="4"/>
        <v>34059</v>
      </c>
      <c r="S24" s="70">
        <f t="shared" si="0"/>
        <v>1993</v>
      </c>
      <c r="T24" s="70">
        <f t="shared" si="5"/>
        <v>3</v>
      </c>
      <c r="U24" s="70">
        <f t="shared" si="6"/>
        <v>31</v>
      </c>
      <c r="V24" s="70">
        <f t="shared" si="1"/>
        <v>1992</v>
      </c>
      <c r="W24" s="85">
        <v>123933720</v>
      </c>
      <c r="X24" s="70"/>
      <c r="Y24" s="70"/>
      <c r="Z24" s="85">
        <v>56885571</v>
      </c>
      <c r="AA24" s="85">
        <f t="shared" si="2"/>
        <v>67048149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87">
        <f t="shared" si="7"/>
        <v>2106873</v>
      </c>
      <c r="AQ24" s="74">
        <f t="shared" si="8"/>
        <v>58992444</v>
      </c>
      <c r="AR24" s="74">
        <f t="shared" si="9"/>
        <v>64941276</v>
      </c>
      <c r="AS24" s="70" t="s">
        <v>106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>
        <v>1</v>
      </c>
      <c r="BF24" s="70"/>
      <c r="BG24" s="70"/>
      <c r="BH24" s="70"/>
      <c r="BI24" s="70">
        <f t="shared" si="10"/>
        <v>28</v>
      </c>
      <c r="BJ24" s="70" t="s">
        <v>2157</v>
      </c>
      <c r="BK24" s="74">
        <f t="shared" si="11"/>
        <v>58992444</v>
      </c>
      <c r="BL24" s="70"/>
      <c r="BM24" s="70" t="s">
        <v>2178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</row>
    <row r="25" spans="1:77" x14ac:dyDescent="0.4">
      <c r="A25" s="70">
        <v>21</v>
      </c>
      <c r="B25" s="70" t="s">
        <v>1793</v>
      </c>
      <c r="C25" s="70"/>
      <c r="D25" s="70"/>
      <c r="E25" s="70"/>
      <c r="F25" s="70" t="s">
        <v>875</v>
      </c>
      <c r="G25" s="70"/>
      <c r="H25" s="94">
        <v>2</v>
      </c>
      <c r="I25" s="94">
        <v>1</v>
      </c>
      <c r="J25" s="70" t="s">
        <v>1793</v>
      </c>
      <c r="K25" s="70"/>
      <c r="L25" s="70"/>
      <c r="M25" s="70">
        <v>60</v>
      </c>
      <c r="N25" s="70">
        <f>VLOOKUP(M25,'償却率（定額法）'!$B$6:$C$104,2)</f>
        <v>1.7000000000000001E-2</v>
      </c>
      <c r="O25" s="71">
        <v>34424</v>
      </c>
      <c r="P25" s="70">
        <v>1</v>
      </c>
      <c r="Q25" s="71"/>
      <c r="R25" s="71">
        <f t="shared" si="4"/>
        <v>34424</v>
      </c>
      <c r="S25" s="70">
        <f t="shared" si="0"/>
        <v>1994</v>
      </c>
      <c r="T25" s="70">
        <f t="shared" si="5"/>
        <v>3</v>
      </c>
      <c r="U25" s="70">
        <f t="shared" si="6"/>
        <v>31</v>
      </c>
      <c r="V25" s="70">
        <f t="shared" si="1"/>
        <v>1993</v>
      </c>
      <c r="W25" s="85">
        <v>118187790</v>
      </c>
      <c r="X25" s="70"/>
      <c r="Y25" s="70"/>
      <c r="Z25" s="85">
        <v>52238992</v>
      </c>
      <c r="AA25" s="85">
        <f t="shared" si="2"/>
        <v>65948798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87">
        <f t="shared" si="7"/>
        <v>2009192</v>
      </c>
      <c r="AQ25" s="74">
        <f t="shared" si="8"/>
        <v>54248184</v>
      </c>
      <c r="AR25" s="74">
        <f t="shared" si="9"/>
        <v>63939606</v>
      </c>
      <c r="AS25" s="70" t="s">
        <v>106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>
        <v>1</v>
      </c>
      <c r="BF25" s="70"/>
      <c r="BG25" s="70"/>
      <c r="BH25" s="70"/>
      <c r="BI25" s="70">
        <f t="shared" si="10"/>
        <v>27</v>
      </c>
      <c r="BJ25" s="70" t="s">
        <v>2157</v>
      </c>
      <c r="BK25" s="74">
        <f t="shared" si="11"/>
        <v>54248184</v>
      </c>
      <c r="BL25" s="70"/>
      <c r="BM25" s="70" t="s">
        <v>2179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x14ac:dyDescent="0.4">
      <c r="A26" s="70">
        <v>22</v>
      </c>
      <c r="B26" s="70" t="s">
        <v>1794</v>
      </c>
      <c r="C26" s="70"/>
      <c r="D26" s="70"/>
      <c r="E26" s="70"/>
      <c r="F26" s="70" t="s">
        <v>875</v>
      </c>
      <c r="G26" s="70"/>
      <c r="H26" s="94">
        <v>2</v>
      </c>
      <c r="I26" s="94">
        <v>1</v>
      </c>
      <c r="J26" s="70" t="s">
        <v>1794</v>
      </c>
      <c r="K26" s="70"/>
      <c r="L26" s="70"/>
      <c r="M26" s="70">
        <v>60</v>
      </c>
      <c r="N26" s="70">
        <f>VLOOKUP(M26,'償却率（定額法）'!$B$6:$C$104,2)</f>
        <v>1.7000000000000001E-2</v>
      </c>
      <c r="O26" s="71">
        <v>34789</v>
      </c>
      <c r="P26" s="70">
        <v>1</v>
      </c>
      <c r="Q26" s="71"/>
      <c r="R26" s="71">
        <f t="shared" si="4"/>
        <v>34789</v>
      </c>
      <c r="S26" s="70">
        <f t="shared" si="0"/>
        <v>1995</v>
      </c>
      <c r="T26" s="70">
        <f t="shared" si="5"/>
        <v>3</v>
      </c>
      <c r="U26" s="70">
        <f t="shared" si="6"/>
        <v>31</v>
      </c>
      <c r="V26" s="70">
        <f t="shared" si="1"/>
        <v>1994</v>
      </c>
      <c r="W26" s="85">
        <v>166037620</v>
      </c>
      <c r="X26" s="70"/>
      <c r="Y26" s="70"/>
      <c r="Z26" s="85">
        <v>70565975</v>
      </c>
      <c r="AA26" s="85">
        <f t="shared" si="2"/>
        <v>95471645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87">
        <f t="shared" si="7"/>
        <v>2822640</v>
      </c>
      <c r="AQ26" s="74">
        <f t="shared" si="8"/>
        <v>73388615</v>
      </c>
      <c r="AR26" s="74">
        <f t="shared" si="9"/>
        <v>92649005</v>
      </c>
      <c r="AS26" s="70" t="s">
        <v>106</v>
      </c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1</v>
      </c>
      <c r="BF26" s="70"/>
      <c r="BG26" s="70"/>
      <c r="BH26" s="70"/>
      <c r="BI26" s="70">
        <f t="shared" si="10"/>
        <v>26</v>
      </c>
      <c r="BJ26" s="70" t="s">
        <v>2157</v>
      </c>
      <c r="BK26" s="74">
        <f t="shared" si="11"/>
        <v>73388615</v>
      </c>
      <c r="BL26" s="70"/>
      <c r="BM26" s="70" t="s">
        <v>2180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  <row r="27" spans="1:77" x14ac:dyDescent="0.4">
      <c r="A27" s="70">
        <v>23</v>
      </c>
      <c r="B27" s="70" t="s">
        <v>1795</v>
      </c>
      <c r="C27" s="70"/>
      <c r="D27" s="70"/>
      <c r="E27" s="70"/>
      <c r="F27" s="70" t="s">
        <v>875</v>
      </c>
      <c r="G27" s="70"/>
      <c r="H27" s="94">
        <v>2</v>
      </c>
      <c r="I27" s="94">
        <v>1</v>
      </c>
      <c r="J27" s="70" t="s">
        <v>1795</v>
      </c>
      <c r="K27" s="70"/>
      <c r="L27" s="70"/>
      <c r="M27" s="70">
        <v>60</v>
      </c>
      <c r="N27" s="70">
        <f>VLOOKUP(M27,'償却率（定額法）'!$B$6:$C$104,2)</f>
        <v>1.7000000000000001E-2</v>
      </c>
      <c r="O27" s="71">
        <v>35155</v>
      </c>
      <c r="P27" s="70">
        <v>1</v>
      </c>
      <c r="Q27" s="71"/>
      <c r="R27" s="71">
        <f t="shared" si="4"/>
        <v>35155</v>
      </c>
      <c r="S27" s="70">
        <f t="shared" si="0"/>
        <v>1996</v>
      </c>
      <c r="T27" s="70">
        <f t="shared" si="5"/>
        <v>3</v>
      </c>
      <c r="U27" s="70">
        <f t="shared" si="6"/>
        <v>31</v>
      </c>
      <c r="V27" s="70">
        <f t="shared" si="1"/>
        <v>1995</v>
      </c>
      <c r="W27" s="85">
        <v>69315910</v>
      </c>
      <c r="X27" s="70"/>
      <c r="Y27" s="70"/>
      <c r="Z27" s="85">
        <v>28280880</v>
      </c>
      <c r="AA27" s="85">
        <f t="shared" si="2"/>
        <v>41035030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87">
        <f t="shared" si="7"/>
        <v>1178370</v>
      </c>
      <c r="AQ27" s="74">
        <f t="shared" si="8"/>
        <v>29459250</v>
      </c>
      <c r="AR27" s="74">
        <f t="shared" si="9"/>
        <v>39856660</v>
      </c>
      <c r="AS27" s="70" t="s">
        <v>106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1</v>
      </c>
      <c r="BF27" s="70"/>
      <c r="BG27" s="70"/>
      <c r="BH27" s="70"/>
      <c r="BI27" s="70">
        <f t="shared" si="10"/>
        <v>25</v>
      </c>
      <c r="BJ27" s="70" t="s">
        <v>2157</v>
      </c>
      <c r="BK27" s="74">
        <f t="shared" si="11"/>
        <v>29459250</v>
      </c>
      <c r="BL27" s="70"/>
      <c r="BM27" s="70" t="s">
        <v>2181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</row>
    <row r="28" spans="1:77" x14ac:dyDescent="0.4">
      <c r="A28" s="70">
        <v>24</v>
      </c>
      <c r="B28" s="70" t="s">
        <v>1796</v>
      </c>
      <c r="C28" s="70"/>
      <c r="D28" s="70"/>
      <c r="E28" s="70"/>
      <c r="F28" s="70" t="s">
        <v>875</v>
      </c>
      <c r="G28" s="70"/>
      <c r="H28" s="94">
        <v>2</v>
      </c>
      <c r="I28" s="94">
        <v>1</v>
      </c>
      <c r="J28" s="70" t="s">
        <v>1796</v>
      </c>
      <c r="K28" s="70"/>
      <c r="L28" s="70"/>
      <c r="M28" s="70">
        <v>60</v>
      </c>
      <c r="N28" s="70">
        <f>VLOOKUP(M28,'償却率（定額法）'!$B$6:$C$104,2)</f>
        <v>1.7000000000000001E-2</v>
      </c>
      <c r="O28" s="71">
        <v>35520</v>
      </c>
      <c r="P28" s="70">
        <v>1</v>
      </c>
      <c r="Q28" s="71"/>
      <c r="R28" s="71">
        <f t="shared" si="4"/>
        <v>35520</v>
      </c>
      <c r="S28" s="70">
        <f t="shared" si="0"/>
        <v>1997</v>
      </c>
      <c r="T28" s="70">
        <f t="shared" si="5"/>
        <v>3</v>
      </c>
      <c r="U28" s="70">
        <f t="shared" si="6"/>
        <v>31</v>
      </c>
      <c r="V28" s="70">
        <f t="shared" si="1"/>
        <v>1996</v>
      </c>
      <c r="W28" s="85">
        <v>33409080</v>
      </c>
      <c r="X28" s="70"/>
      <c r="Y28" s="70"/>
      <c r="Z28" s="85">
        <v>13062942</v>
      </c>
      <c r="AA28" s="85">
        <f t="shared" si="2"/>
        <v>20346138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87">
        <f t="shared" si="7"/>
        <v>567954</v>
      </c>
      <c r="AQ28" s="74">
        <f t="shared" si="8"/>
        <v>13630896</v>
      </c>
      <c r="AR28" s="74">
        <f t="shared" si="9"/>
        <v>19778184</v>
      </c>
      <c r="AS28" s="70" t="s">
        <v>106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1</v>
      </c>
      <c r="BF28" s="70"/>
      <c r="BG28" s="70"/>
      <c r="BH28" s="70"/>
      <c r="BI28" s="70">
        <f t="shared" si="10"/>
        <v>24</v>
      </c>
      <c r="BJ28" s="70" t="s">
        <v>2157</v>
      </c>
      <c r="BK28" s="74">
        <f t="shared" si="11"/>
        <v>13630896</v>
      </c>
      <c r="BL28" s="70"/>
      <c r="BM28" s="70" t="s">
        <v>2182</v>
      </c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</row>
    <row r="29" spans="1:77" x14ac:dyDescent="0.4">
      <c r="A29" s="70">
        <v>25</v>
      </c>
      <c r="B29" s="70" t="s">
        <v>1797</v>
      </c>
      <c r="C29" s="70"/>
      <c r="D29" s="70"/>
      <c r="E29" s="70"/>
      <c r="F29" s="70" t="s">
        <v>875</v>
      </c>
      <c r="G29" s="70"/>
      <c r="H29" s="94">
        <v>2</v>
      </c>
      <c r="I29" s="94">
        <v>1</v>
      </c>
      <c r="J29" s="70" t="s">
        <v>1797</v>
      </c>
      <c r="K29" s="70"/>
      <c r="L29" s="70"/>
      <c r="M29" s="70">
        <v>60</v>
      </c>
      <c r="N29" s="70">
        <f>VLOOKUP(M29,'償却率（定額法）'!$B$6:$C$104,2)</f>
        <v>1.7000000000000001E-2</v>
      </c>
      <c r="O29" s="71">
        <v>35885</v>
      </c>
      <c r="P29" s="70">
        <v>1</v>
      </c>
      <c r="Q29" s="71"/>
      <c r="R29" s="71">
        <f t="shared" si="4"/>
        <v>35885</v>
      </c>
      <c r="S29" s="70">
        <f t="shared" si="0"/>
        <v>1998</v>
      </c>
      <c r="T29" s="70">
        <f t="shared" si="5"/>
        <v>3</v>
      </c>
      <c r="U29" s="70">
        <f t="shared" si="6"/>
        <v>31</v>
      </c>
      <c r="V29" s="70">
        <f t="shared" si="1"/>
        <v>1997</v>
      </c>
      <c r="W29" s="85">
        <v>23929500</v>
      </c>
      <c r="X29" s="70"/>
      <c r="Y29" s="70"/>
      <c r="Z29" s="85">
        <v>8949622</v>
      </c>
      <c r="AA29" s="85">
        <f t="shared" si="2"/>
        <v>14979878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87">
        <f t="shared" si="7"/>
        <v>406802</v>
      </c>
      <c r="AQ29" s="74">
        <f t="shared" si="8"/>
        <v>9356424</v>
      </c>
      <c r="AR29" s="74">
        <f t="shared" si="9"/>
        <v>14573076</v>
      </c>
      <c r="AS29" s="70" t="s">
        <v>106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1</v>
      </c>
      <c r="BF29" s="70"/>
      <c r="BG29" s="70"/>
      <c r="BH29" s="70"/>
      <c r="BI29" s="70">
        <f t="shared" si="10"/>
        <v>23</v>
      </c>
      <c r="BJ29" s="70" t="s">
        <v>2157</v>
      </c>
      <c r="BK29" s="74">
        <f t="shared" si="11"/>
        <v>9356424</v>
      </c>
      <c r="BL29" s="70"/>
      <c r="BM29" s="70" t="s">
        <v>2183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</row>
    <row r="30" spans="1:77" x14ac:dyDescent="0.4">
      <c r="A30" s="70">
        <v>26</v>
      </c>
      <c r="B30" s="70" t="s">
        <v>1798</v>
      </c>
      <c r="C30" s="70"/>
      <c r="D30" s="70"/>
      <c r="E30" s="70"/>
      <c r="F30" s="70" t="s">
        <v>875</v>
      </c>
      <c r="G30" s="70"/>
      <c r="H30" s="94">
        <v>2</v>
      </c>
      <c r="I30" s="94">
        <v>1</v>
      </c>
      <c r="J30" s="70" t="s">
        <v>1798</v>
      </c>
      <c r="K30" s="70"/>
      <c r="L30" s="70"/>
      <c r="M30" s="70">
        <v>60</v>
      </c>
      <c r="N30" s="70">
        <f>VLOOKUP(M30,'償却率（定額法）'!$B$6:$C$104,2)</f>
        <v>1.7000000000000001E-2</v>
      </c>
      <c r="O30" s="71">
        <v>36250</v>
      </c>
      <c r="P30" s="70">
        <v>1</v>
      </c>
      <c r="Q30" s="71"/>
      <c r="R30" s="71">
        <f t="shared" si="4"/>
        <v>36250</v>
      </c>
      <c r="S30" s="70">
        <f t="shared" si="0"/>
        <v>1999</v>
      </c>
      <c r="T30" s="70">
        <f t="shared" si="5"/>
        <v>3</v>
      </c>
      <c r="U30" s="70">
        <f t="shared" si="6"/>
        <v>31</v>
      </c>
      <c r="V30" s="70">
        <f t="shared" si="1"/>
        <v>1998</v>
      </c>
      <c r="W30" s="85">
        <v>61572000</v>
      </c>
      <c r="X30" s="70"/>
      <c r="Y30" s="70"/>
      <c r="Z30" s="85">
        <v>21981204</v>
      </c>
      <c r="AA30" s="85">
        <f t="shared" si="2"/>
        <v>39590796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87">
        <f t="shared" si="7"/>
        <v>1046724</v>
      </c>
      <c r="AQ30" s="74">
        <f t="shared" si="8"/>
        <v>23027928</v>
      </c>
      <c r="AR30" s="74">
        <f t="shared" si="9"/>
        <v>38544072</v>
      </c>
      <c r="AS30" s="70" t="s">
        <v>106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>
        <v>1</v>
      </c>
      <c r="BF30" s="70"/>
      <c r="BG30" s="70"/>
      <c r="BH30" s="70"/>
      <c r="BI30" s="70">
        <f t="shared" si="10"/>
        <v>22</v>
      </c>
      <c r="BJ30" s="70" t="s">
        <v>2157</v>
      </c>
      <c r="BK30" s="74">
        <f t="shared" si="11"/>
        <v>23027928</v>
      </c>
      <c r="BL30" s="70"/>
      <c r="BM30" s="70" t="s">
        <v>2184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</row>
    <row r="31" spans="1:77" x14ac:dyDescent="0.4">
      <c r="A31" s="70">
        <v>27</v>
      </c>
      <c r="B31" s="70" t="s">
        <v>1799</v>
      </c>
      <c r="C31" s="70"/>
      <c r="D31" s="70"/>
      <c r="E31" s="70"/>
      <c r="F31" s="70" t="s">
        <v>875</v>
      </c>
      <c r="G31" s="70"/>
      <c r="H31" s="94">
        <v>2</v>
      </c>
      <c r="I31" s="94">
        <v>1</v>
      </c>
      <c r="J31" s="70" t="s">
        <v>1799</v>
      </c>
      <c r="K31" s="70"/>
      <c r="L31" s="70"/>
      <c r="M31" s="70">
        <v>60</v>
      </c>
      <c r="N31" s="70">
        <f>VLOOKUP(M31,'償却率（定額法）'!$B$6:$C$104,2)</f>
        <v>1.7000000000000001E-2</v>
      </c>
      <c r="O31" s="71">
        <v>36616</v>
      </c>
      <c r="P31" s="70">
        <v>1</v>
      </c>
      <c r="Q31" s="71"/>
      <c r="R31" s="71">
        <f t="shared" si="4"/>
        <v>36616</v>
      </c>
      <c r="S31" s="70">
        <f t="shared" si="0"/>
        <v>2000</v>
      </c>
      <c r="T31" s="70">
        <f t="shared" si="5"/>
        <v>3</v>
      </c>
      <c r="U31" s="70">
        <f t="shared" si="6"/>
        <v>31</v>
      </c>
      <c r="V31" s="70">
        <f t="shared" si="1"/>
        <v>1999</v>
      </c>
      <c r="W31" s="85">
        <v>143020500</v>
      </c>
      <c r="X31" s="70"/>
      <c r="Y31" s="70"/>
      <c r="Z31" s="85">
        <v>48626960</v>
      </c>
      <c r="AA31" s="85">
        <f t="shared" si="2"/>
        <v>94393540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87">
        <f t="shared" si="7"/>
        <v>2431349</v>
      </c>
      <c r="AQ31" s="74">
        <f t="shared" si="8"/>
        <v>51058309</v>
      </c>
      <c r="AR31" s="74">
        <f t="shared" si="9"/>
        <v>91962191</v>
      </c>
      <c r="AS31" s="70" t="s">
        <v>106</v>
      </c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>
        <v>1</v>
      </c>
      <c r="BF31" s="70"/>
      <c r="BG31" s="70"/>
      <c r="BH31" s="70"/>
      <c r="BI31" s="70">
        <f t="shared" si="10"/>
        <v>21</v>
      </c>
      <c r="BJ31" s="70" t="s">
        <v>2157</v>
      </c>
      <c r="BK31" s="74">
        <f t="shared" si="11"/>
        <v>51058309</v>
      </c>
      <c r="BL31" s="70"/>
      <c r="BM31" s="70" t="s">
        <v>2185</v>
      </c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</row>
    <row r="32" spans="1:77" x14ac:dyDescent="0.4">
      <c r="A32" s="70">
        <v>28</v>
      </c>
      <c r="B32" s="70" t="s">
        <v>1800</v>
      </c>
      <c r="C32" s="70"/>
      <c r="D32" s="70"/>
      <c r="E32" s="70"/>
      <c r="F32" s="70" t="s">
        <v>875</v>
      </c>
      <c r="G32" s="70"/>
      <c r="H32" s="94">
        <v>2</v>
      </c>
      <c r="I32" s="94">
        <v>1</v>
      </c>
      <c r="J32" s="70" t="s">
        <v>1800</v>
      </c>
      <c r="K32" s="70"/>
      <c r="L32" s="70"/>
      <c r="M32" s="70">
        <v>60</v>
      </c>
      <c r="N32" s="70">
        <f>VLOOKUP(M32,'償却率（定額法）'!$B$6:$C$104,2)</f>
        <v>1.7000000000000001E-2</v>
      </c>
      <c r="O32" s="71">
        <v>36981</v>
      </c>
      <c r="P32" s="70">
        <v>1</v>
      </c>
      <c r="Q32" s="71"/>
      <c r="R32" s="71">
        <f t="shared" si="4"/>
        <v>36981</v>
      </c>
      <c r="S32" s="70">
        <f t="shared" si="0"/>
        <v>2001</v>
      </c>
      <c r="T32" s="70">
        <f t="shared" si="5"/>
        <v>3</v>
      </c>
      <c r="U32" s="70">
        <f t="shared" si="6"/>
        <v>31</v>
      </c>
      <c r="V32" s="70">
        <f t="shared" si="1"/>
        <v>2000</v>
      </c>
      <c r="W32" s="85">
        <v>45220850</v>
      </c>
      <c r="X32" s="70"/>
      <c r="Y32" s="70"/>
      <c r="Z32" s="85">
        <v>14606326</v>
      </c>
      <c r="AA32" s="85">
        <f t="shared" si="2"/>
        <v>30614524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87">
        <f t="shared" si="7"/>
        <v>768754</v>
      </c>
      <c r="AQ32" s="74">
        <f t="shared" si="8"/>
        <v>15375080</v>
      </c>
      <c r="AR32" s="74">
        <f t="shared" si="9"/>
        <v>29845770</v>
      </c>
      <c r="AS32" s="70" t="s">
        <v>106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>
        <v>1</v>
      </c>
      <c r="BF32" s="70"/>
      <c r="BG32" s="70"/>
      <c r="BH32" s="70"/>
      <c r="BI32" s="70">
        <f t="shared" si="10"/>
        <v>20</v>
      </c>
      <c r="BJ32" s="70" t="s">
        <v>2157</v>
      </c>
      <c r="BK32" s="74">
        <f t="shared" si="11"/>
        <v>15375080</v>
      </c>
      <c r="BL32" s="70"/>
      <c r="BM32" s="70" t="s">
        <v>2186</v>
      </c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77" x14ac:dyDescent="0.4">
      <c r="A33" s="70">
        <v>29</v>
      </c>
      <c r="B33" s="70" t="s">
        <v>1801</v>
      </c>
      <c r="C33" s="70"/>
      <c r="D33" s="70"/>
      <c r="E33" s="70"/>
      <c r="F33" s="70" t="s">
        <v>875</v>
      </c>
      <c r="G33" s="70"/>
      <c r="H33" s="94">
        <v>2</v>
      </c>
      <c r="I33" s="94">
        <v>1</v>
      </c>
      <c r="J33" s="70" t="s">
        <v>1801</v>
      </c>
      <c r="K33" s="70"/>
      <c r="L33" s="70"/>
      <c r="M33" s="70">
        <v>60</v>
      </c>
      <c r="N33" s="70">
        <f>VLOOKUP(M33,'償却率（定額法）'!$B$6:$C$104,2)</f>
        <v>1.7000000000000001E-2</v>
      </c>
      <c r="O33" s="71">
        <v>37346</v>
      </c>
      <c r="P33" s="70">
        <v>1</v>
      </c>
      <c r="Q33" s="71"/>
      <c r="R33" s="71">
        <f t="shared" si="4"/>
        <v>37346</v>
      </c>
      <c r="S33" s="70">
        <f t="shared" si="0"/>
        <v>2002</v>
      </c>
      <c r="T33" s="70">
        <f t="shared" si="5"/>
        <v>3</v>
      </c>
      <c r="U33" s="70">
        <f t="shared" si="6"/>
        <v>31</v>
      </c>
      <c r="V33" s="70">
        <f t="shared" si="1"/>
        <v>2001</v>
      </c>
      <c r="W33" s="85">
        <v>51875800</v>
      </c>
      <c r="X33" s="70"/>
      <c r="Y33" s="70"/>
      <c r="Z33" s="85">
        <v>15873984</v>
      </c>
      <c r="AA33" s="85">
        <f t="shared" si="2"/>
        <v>36001816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87">
        <f t="shared" si="7"/>
        <v>881889</v>
      </c>
      <c r="AQ33" s="74">
        <f t="shared" si="8"/>
        <v>16755873</v>
      </c>
      <c r="AR33" s="74">
        <f t="shared" si="9"/>
        <v>35119927</v>
      </c>
      <c r="AS33" s="70" t="s">
        <v>106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>
        <v>1</v>
      </c>
      <c r="BF33" s="70"/>
      <c r="BG33" s="70"/>
      <c r="BH33" s="70"/>
      <c r="BI33" s="70">
        <f t="shared" si="10"/>
        <v>19</v>
      </c>
      <c r="BJ33" s="70" t="s">
        <v>2157</v>
      </c>
      <c r="BK33" s="74">
        <f t="shared" si="11"/>
        <v>16755873</v>
      </c>
      <c r="BL33" s="70"/>
      <c r="BM33" s="70" t="s">
        <v>2187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</row>
    <row r="34" spans="1:77" x14ac:dyDescent="0.4">
      <c r="A34" s="70">
        <v>30</v>
      </c>
      <c r="B34" s="70" t="s">
        <v>1802</v>
      </c>
      <c r="C34" s="70"/>
      <c r="D34" s="70"/>
      <c r="E34" s="70"/>
      <c r="F34" s="70" t="s">
        <v>875</v>
      </c>
      <c r="G34" s="70"/>
      <c r="H34" s="94">
        <v>2</v>
      </c>
      <c r="I34" s="94">
        <v>1</v>
      </c>
      <c r="J34" s="70" t="s">
        <v>1802</v>
      </c>
      <c r="K34" s="70"/>
      <c r="L34" s="70"/>
      <c r="M34" s="70">
        <v>60</v>
      </c>
      <c r="N34" s="70">
        <f>VLOOKUP(M34,'償却率（定額法）'!$B$6:$C$104,2)</f>
        <v>1.7000000000000001E-2</v>
      </c>
      <c r="O34" s="71">
        <v>37711</v>
      </c>
      <c r="P34" s="70">
        <v>1</v>
      </c>
      <c r="Q34" s="71"/>
      <c r="R34" s="71">
        <f t="shared" si="4"/>
        <v>37711</v>
      </c>
      <c r="S34" s="70">
        <f t="shared" si="0"/>
        <v>2003</v>
      </c>
      <c r="T34" s="70">
        <f t="shared" si="5"/>
        <v>3</v>
      </c>
      <c r="U34" s="70">
        <f t="shared" si="6"/>
        <v>31</v>
      </c>
      <c r="V34" s="70">
        <f t="shared" si="1"/>
        <v>2002</v>
      </c>
      <c r="W34" s="85">
        <v>35109900</v>
      </c>
      <c r="X34" s="70"/>
      <c r="Y34" s="70"/>
      <c r="Z34" s="85">
        <v>10146756</v>
      </c>
      <c r="AA34" s="85">
        <f t="shared" si="2"/>
        <v>24963144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7">
        <f t="shared" si="7"/>
        <v>596868</v>
      </c>
      <c r="AQ34" s="74">
        <f t="shared" si="8"/>
        <v>10743624</v>
      </c>
      <c r="AR34" s="74">
        <f t="shared" si="9"/>
        <v>24366276</v>
      </c>
      <c r="AS34" s="70" t="s">
        <v>106</v>
      </c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>
        <v>1</v>
      </c>
      <c r="BF34" s="70"/>
      <c r="BG34" s="70"/>
      <c r="BH34" s="70"/>
      <c r="BI34" s="70">
        <f t="shared" si="10"/>
        <v>18</v>
      </c>
      <c r="BJ34" s="70" t="s">
        <v>2157</v>
      </c>
      <c r="BK34" s="74">
        <f t="shared" si="11"/>
        <v>10743624</v>
      </c>
      <c r="BL34" s="70"/>
      <c r="BM34" s="70" t="s">
        <v>2188</v>
      </c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</row>
    <row r="35" spans="1:77" x14ac:dyDescent="0.4">
      <c r="A35" s="70">
        <v>31</v>
      </c>
      <c r="B35" s="70" t="s">
        <v>1803</v>
      </c>
      <c r="C35" s="70"/>
      <c r="D35" s="70"/>
      <c r="E35" s="70"/>
      <c r="F35" s="70" t="s">
        <v>875</v>
      </c>
      <c r="G35" s="70"/>
      <c r="H35" s="94">
        <v>2</v>
      </c>
      <c r="I35" s="94">
        <v>1</v>
      </c>
      <c r="J35" s="70" t="s">
        <v>1803</v>
      </c>
      <c r="K35" s="70"/>
      <c r="L35" s="70"/>
      <c r="M35" s="70">
        <v>60</v>
      </c>
      <c r="N35" s="70">
        <f>VLOOKUP(M35,'償却率（定額法）'!$B$6:$C$104,2)</f>
        <v>1.7000000000000001E-2</v>
      </c>
      <c r="O35" s="71">
        <v>38077</v>
      </c>
      <c r="P35" s="70">
        <v>1</v>
      </c>
      <c r="Q35" s="71"/>
      <c r="R35" s="71">
        <f t="shared" si="4"/>
        <v>38077</v>
      </c>
      <c r="S35" s="70">
        <f t="shared" si="0"/>
        <v>2004</v>
      </c>
      <c r="T35" s="70">
        <f t="shared" si="5"/>
        <v>3</v>
      </c>
      <c r="U35" s="70">
        <f t="shared" si="6"/>
        <v>31</v>
      </c>
      <c r="V35" s="70">
        <f t="shared" si="1"/>
        <v>2003</v>
      </c>
      <c r="W35" s="85">
        <v>55249950</v>
      </c>
      <c r="X35" s="70"/>
      <c r="Y35" s="70"/>
      <c r="Z35" s="85">
        <v>15027984</v>
      </c>
      <c r="AA35" s="85">
        <f t="shared" si="2"/>
        <v>40221966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87">
        <f t="shared" si="7"/>
        <v>939249</v>
      </c>
      <c r="AQ35" s="74">
        <f t="shared" si="8"/>
        <v>15967233</v>
      </c>
      <c r="AR35" s="74">
        <f t="shared" si="9"/>
        <v>39282717</v>
      </c>
      <c r="AS35" s="70" t="s">
        <v>106</v>
      </c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>
        <v>1</v>
      </c>
      <c r="BF35" s="70"/>
      <c r="BG35" s="70"/>
      <c r="BH35" s="70"/>
      <c r="BI35" s="70">
        <f t="shared" si="10"/>
        <v>17</v>
      </c>
      <c r="BJ35" s="70" t="s">
        <v>2157</v>
      </c>
      <c r="BK35" s="74">
        <f t="shared" si="11"/>
        <v>15967233</v>
      </c>
      <c r="BL35" s="70"/>
      <c r="BM35" s="70" t="s">
        <v>2189</v>
      </c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</row>
    <row r="36" spans="1:77" x14ac:dyDescent="0.4">
      <c r="A36" s="70">
        <v>32</v>
      </c>
      <c r="B36" s="70" t="s">
        <v>1804</v>
      </c>
      <c r="C36" s="70"/>
      <c r="D36" s="70"/>
      <c r="E36" s="70"/>
      <c r="F36" s="70" t="s">
        <v>875</v>
      </c>
      <c r="G36" s="70"/>
      <c r="H36" s="94">
        <v>2</v>
      </c>
      <c r="I36" s="94">
        <v>1</v>
      </c>
      <c r="J36" s="70" t="s">
        <v>1804</v>
      </c>
      <c r="K36" s="70"/>
      <c r="L36" s="70"/>
      <c r="M36" s="70">
        <v>60</v>
      </c>
      <c r="N36" s="70">
        <f>VLOOKUP(M36,'償却率（定額法）'!$B$6:$C$104,2)</f>
        <v>1.7000000000000001E-2</v>
      </c>
      <c r="O36" s="71">
        <v>38442</v>
      </c>
      <c r="P36" s="70">
        <v>1</v>
      </c>
      <c r="Q36" s="71"/>
      <c r="R36" s="71">
        <f t="shared" si="4"/>
        <v>38442</v>
      </c>
      <c r="S36" s="70">
        <f t="shared" si="0"/>
        <v>2005</v>
      </c>
      <c r="T36" s="70">
        <f t="shared" si="5"/>
        <v>3</v>
      </c>
      <c r="U36" s="70">
        <f t="shared" si="6"/>
        <v>31</v>
      </c>
      <c r="V36" s="70">
        <f t="shared" si="1"/>
        <v>2004</v>
      </c>
      <c r="W36" s="85">
        <v>106219050</v>
      </c>
      <c r="X36" s="70"/>
      <c r="Y36" s="70"/>
      <c r="Z36" s="85">
        <v>27085845</v>
      </c>
      <c r="AA36" s="85">
        <f t="shared" si="2"/>
        <v>79133205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87">
        <f t="shared" si="7"/>
        <v>1805724</v>
      </c>
      <c r="AQ36" s="74">
        <f t="shared" si="8"/>
        <v>28891569</v>
      </c>
      <c r="AR36" s="74">
        <f t="shared" si="9"/>
        <v>77327481</v>
      </c>
      <c r="AS36" s="70" t="s">
        <v>106</v>
      </c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>
        <v>1</v>
      </c>
      <c r="BF36" s="70"/>
      <c r="BG36" s="70"/>
      <c r="BH36" s="70"/>
      <c r="BI36" s="70">
        <f t="shared" si="10"/>
        <v>16</v>
      </c>
      <c r="BJ36" s="70" t="s">
        <v>2157</v>
      </c>
      <c r="BK36" s="74">
        <f t="shared" si="11"/>
        <v>28891569</v>
      </c>
      <c r="BL36" s="70"/>
      <c r="BM36" s="70" t="s">
        <v>2190</v>
      </c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</row>
    <row r="37" spans="1:77" x14ac:dyDescent="0.4">
      <c r="A37" s="70">
        <v>33</v>
      </c>
      <c r="B37" s="70" t="s">
        <v>1805</v>
      </c>
      <c r="C37" s="70"/>
      <c r="D37" s="70"/>
      <c r="E37" s="70"/>
      <c r="F37" s="70" t="s">
        <v>875</v>
      </c>
      <c r="G37" s="70"/>
      <c r="H37" s="94">
        <v>2</v>
      </c>
      <c r="I37" s="94">
        <v>1</v>
      </c>
      <c r="J37" s="70" t="s">
        <v>1805</v>
      </c>
      <c r="K37" s="70"/>
      <c r="L37" s="70"/>
      <c r="M37" s="70">
        <v>60</v>
      </c>
      <c r="N37" s="70">
        <f>VLOOKUP(M37,'償却率（定額法）'!$B$6:$C$104,2)</f>
        <v>1.7000000000000001E-2</v>
      </c>
      <c r="O37" s="71">
        <v>38807</v>
      </c>
      <c r="P37" s="70">
        <v>1</v>
      </c>
      <c r="Q37" s="71"/>
      <c r="R37" s="71">
        <f t="shared" si="4"/>
        <v>38807</v>
      </c>
      <c r="S37" s="70">
        <f t="shared" si="0"/>
        <v>2006</v>
      </c>
      <c r="T37" s="70">
        <f t="shared" si="5"/>
        <v>3</v>
      </c>
      <c r="U37" s="70">
        <f t="shared" si="6"/>
        <v>31</v>
      </c>
      <c r="V37" s="70">
        <f t="shared" si="1"/>
        <v>2005</v>
      </c>
      <c r="W37" s="85">
        <v>61455450</v>
      </c>
      <c r="X37" s="70"/>
      <c r="Y37" s="70"/>
      <c r="Z37" s="85">
        <v>14626388</v>
      </c>
      <c r="AA37" s="85">
        <f t="shared" si="2"/>
        <v>46829062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7">
        <f t="shared" si="7"/>
        <v>1044743</v>
      </c>
      <c r="AQ37" s="74">
        <f t="shared" si="8"/>
        <v>15671131</v>
      </c>
      <c r="AR37" s="74">
        <f t="shared" si="9"/>
        <v>45784319</v>
      </c>
      <c r="AS37" s="70" t="s">
        <v>106</v>
      </c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>
        <v>1</v>
      </c>
      <c r="BF37" s="70"/>
      <c r="BG37" s="70"/>
      <c r="BH37" s="70"/>
      <c r="BI37" s="70">
        <f t="shared" si="10"/>
        <v>15</v>
      </c>
      <c r="BJ37" s="70" t="s">
        <v>2157</v>
      </c>
      <c r="BK37" s="74">
        <f t="shared" si="11"/>
        <v>15671131</v>
      </c>
      <c r="BL37" s="70"/>
      <c r="BM37" s="70" t="s">
        <v>2191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</row>
    <row r="38" spans="1:77" x14ac:dyDescent="0.4">
      <c r="A38" s="70">
        <v>34</v>
      </c>
      <c r="B38" s="70" t="s">
        <v>1806</v>
      </c>
      <c r="C38" s="70"/>
      <c r="D38" s="70"/>
      <c r="E38" s="70"/>
      <c r="F38" s="70" t="s">
        <v>875</v>
      </c>
      <c r="G38" s="70"/>
      <c r="H38" s="94">
        <v>2</v>
      </c>
      <c r="I38" s="94">
        <v>1</v>
      </c>
      <c r="J38" s="70" t="s">
        <v>1806</v>
      </c>
      <c r="K38" s="70"/>
      <c r="L38" s="70"/>
      <c r="M38" s="70">
        <v>60</v>
      </c>
      <c r="N38" s="70">
        <f>VLOOKUP(M38,'償却率（定額法）'!$B$6:$C$104,2)</f>
        <v>1.7000000000000001E-2</v>
      </c>
      <c r="O38" s="71">
        <v>39172</v>
      </c>
      <c r="P38" s="70">
        <v>1</v>
      </c>
      <c r="Q38" s="71"/>
      <c r="R38" s="71">
        <f t="shared" si="4"/>
        <v>39172</v>
      </c>
      <c r="S38" s="70">
        <f t="shared" si="0"/>
        <v>2007</v>
      </c>
      <c r="T38" s="70">
        <f t="shared" si="5"/>
        <v>3</v>
      </c>
      <c r="U38" s="70">
        <f t="shared" si="6"/>
        <v>31</v>
      </c>
      <c r="V38" s="70">
        <f t="shared" si="1"/>
        <v>2006</v>
      </c>
      <c r="W38" s="85">
        <v>10446450</v>
      </c>
      <c r="X38" s="70"/>
      <c r="Y38" s="70"/>
      <c r="Z38" s="85">
        <v>2308657</v>
      </c>
      <c r="AA38" s="85">
        <f t="shared" si="2"/>
        <v>8137793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7">
        <f t="shared" si="7"/>
        <v>177590</v>
      </c>
      <c r="AQ38" s="74">
        <f t="shared" si="8"/>
        <v>2486247</v>
      </c>
      <c r="AR38" s="74">
        <f t="shared" si="9"/>
        <v>7960203</v>
      </c>
      <c r="AS38" s="70" t="s">
        <v>106</v>
      </c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>
        <v>1</v>
      </c>
      <c r="BF38" s="70"/>
      <c r="BG38" s="70"/>
      <c r="BH38" s="70"/>
      <c r="BI38" s="70">
        <f t="shared" si="10"/>
        <v>14</v>
      </c>
      <c r="BJ38" s="70" t="s">
        <v>2157</v>
      </c>
      <c r="BK38" s="74">
        <f t="shared" si="11"/>
        <v>2486247</v>
      </c>
      <c r="BL38" s="70"/>
      <c r="BM38" s="70" t="s">
        <v>2192</v>
      </c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</row>
    <row r="39" spans="1:77" x14ac:dyDescent="0.4">
      <c r="A39" s="70">
        <v>35</v>
      </c>
      <c r="B39" s="70" t="s">
        <v>1807</v>
      </c>
      <c r="C39" s="70"/>
      <c r="D39" s="70"/>
      <c r="E39" s="70"/>
      <c r="F39" s="70" t="s">
        <v>875</v>
      </c>
      <c r="G39" s="70"/>
      <c r="H39" s="94">
        <v>2</v>
      </c>
      <c r="I39" s="94">
        <v>1</v>
      </c>
      <c r="J39" s="70" t="s">
        <v>1807</v>
      </c>
      <c r="K39" s="70"/>
      <c r="L39" s="70"/>
      <c r="M39" s="70">
        <v>60</v>
      </c>
      <c r="N39" s="70">
        <f>VLOOKUP(M39,'償却率（定額法）'!$B$6:$C$104,2)</f>
        <v>1.7000000000000001E-2</v>
      </c>
      <c r="O39" s="71">
        <v>39538</v>
      </c>
      <c r="P39" s="70">
        <v>1</v>
      </c>
      <c r="Q39" s="71"/>
      <c r="R39" s="71">
        <f t="shared" si="4"/>
        <v>39538</v>
      </c>
      <c r="S39" s="70">
        <f t="shared" si="0"/>
        <v>2008</v>
      </c>
      <c r="T39" s="70">
        <f t="shared" si="5"/>
        <v>3</v>
      </c>
      <c r="U39" s="70">
        <f t="shared" si="6"/>
        <v>31</v>
      </c>
      <c r="V39" s="70">
        <f t="shared" si="1"/>
        <v>2007</v>
      </c>
      <c r="W39" s="85">
        <v>33375300</v>
      </c>
      <c r="X39" s="70"/>
      <c r="Y39" s="70"/>
      <c r="Z39" s="85">
        <v>6808560</v>
      </c>
      <c r="AA39" s="85">
        <f t="shared" si="2"/>
        <v>26566740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87">
        <f t="shared" si="7"/>
        <v>567380</v>
      </c>
      <c r="AQ39" s="74">
        <f t="shared" si="8"/>
        <v>7375940</v>
      </c>
      <c r="AR39" s="74">
        <f t="shared" si="9"/>
        <v>25999360</v>
      </c>
      <c r="AS39" s="70" t="s">
        <v>106</v>
      </c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>
        <v>1</v>
      </c>
      <c r="BF39" s="70"/>
      <c r="BG39" s="70"/>
      <c r="BH39" s="70"/>
      <c r="BI39" s="70">
        <f t="shared" si="10"/>
        <v>13</v>
      </c>
      <c r="BJ39" s="70" t="s">
        <v>2157</v>
      </c>
      <c r="BK39" s="74">
        <f t="shared" si="11"/>
        <v>7375940</v>
      </c>
      <c r="BL39" s="70"/>
      <c r="BM39" s="70" t="s">
        <v>2193</v>
      </c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</row>
    <row r="40" spans="1:77" x14ac:dyDescent="0.4">
      <c r="A40" s="70">
        <v>36</v>
      </c>
      <c r="B40" s="70" t="s">
        <v>1808</v>
      </c>
      <c r="C40" s="70"/>
      <c r="D40" s="70"/>
      <c r="E40" s="70"/>
      <c r="F40" s="70" t="s">
        <v>875</v>
      </c>
      <c r="G40" s="70"/>
      <c r="H40" s="94">
        <v>2</v>
      </c>
      <c r="I40" s="94">
        <v>1</v>
      </c>
      <c r="J40" s="70" t="s">
        <v>1808</v>
      </c>
      <c r="K40" s="70"/>
      <c r="L40" s="70"/>
      <c r="M40" s="70">
        <v>60</v>
      </c>
      <c r="N40" s="70">
        <f>VLOOKUP(M40,'償却率（定額法）'!$B$6:$C$104,2)</f>
        <v>1.7000000000000001E-2</v>
      </c>
      <c r="O40" s="71">
        <v>39903</v>
      </c>
      <c r="P40" s="70">
        <v>1</v>
      </c>
      <c r="Q40" s="71"/>
      <c r="R40" s="71">
        <f t="shared" si="4"/>
        <v>39903</v>
      </c>
      <c r="S40" s="70">
        <f t="shared" si="0"/>
        <v>2009</v>
      </c>
      <c r="T40" s="70">
        <f t="shared" si="5"/>
        <v>3</v>
      </c>
      <c r="U40" s="70">
        <f t="shared" si="6"/>
        <v>31</v>
      </c>
      <c r="V40" s="70">
        <f t="shared" si="1"/>
        <v>2008</v>
      </c>
      <c r="W40" s="85">
        <v>19603500</v>
      </c>
      <c r="X40" s="70"/>
      <c r="Y40" s="70"/>
      <c r="Z40" s="85">
        <v>3665849</v>
      </c>
      <c r="AA40" s="85">
        <f t="shared" si="2"/>
        <v>15937651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87">
        <f t="shared" si="7"/>
        <v>333260</v>
      </c>
      <c r="AQ40" s="74">
        <f t="shared" si="8"/>
        <v>3999109</v>
      </c>
      <c r="AR40" s="74">
        <f t="shared" si="9"/>
        <v>15604391</v>
      </c>
      <c r="AS40" s="70" t="s">
        <v>106</v>
      </c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>
        <v>1</v>
      </c>
      <c r="BF40" s="70"/>
      <c r="BG40" s="70"/>
      <c r="BH40" s="70"/>
      <c r="BI40" s="70">
        <f t="shared" si="10"/>
        <v>12</v>
      </c>
      <c r="BJ40" s="70" t="s">
        <v>2157</v>
      </c>
      <c r="BK40" s="74">
        <f t="shared" si="11"/>
        <v>3999109</v>
      </c>
      <c r="BL40" s="70"/>
      <c r="BM40" s="70" t="s">
        <v>2194</v>
      </c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</row>
    <row r="41" spans="1:77" x14ac:dyDescent="0.4">
      <c r="A41" s="70">
        <v>37</v>
      </c>
      <c r="B41" s="70" t="s">
        <v>1809</v>
      </c>
      <c r="C41" s="70"/>
      <c r="D41" s="70"/>
      <c r="E41" s="70"/>
      <c r="F41" s="70" t="s">
        <v>875</v>
      </c>
      <c r="G41" s="70"/>
      <c r="H41" s="94">
        <v>2</v>
      </c>
      <c r="I41" s="94">
        <v>1</v>
      </c>
      <c r="J41" s="70" t="s">
        <v>1809</v>
      </c>
      <c r="K41" s="70"/>
      <c r="L41" s="70"/>
      <c r="M41" s="70">
        <v>60</v>
      </c>
      <c r="N41" s="70">
        <f>VLOOKUP(M41,'償却率（定額法）'!$B$6:$C$104,2)</f>
        <v>1.7000000000000001E-2</v>
      </c>
      <c r="O41" s="71">
        <v>40268</v>
      </c>
      <c r="P41" s="70">
        <v>1</v>
      </c>
      <c r="Q41" s="71"/>
      <c r="R41" s="71">
        <f t="shared" si="4"/>
        <v>40268</v>
      </c>
      <c r="S41" s="70">
        <f t="shared" si="0"/>
        <v>2010</v>
      </c>
      <c r="T41" s="70">
        <f t="shared" si="5"/>
        <v>3</v>
      </c>
      <c r="U41" s="70">
        <f t="shared" si="6"/>
        <v>31</v>
      </c>
      <c r="V41" s="70">
        <f t="shared" si="1"/>
        <v>2009</v>
      </c>
      <c r="W41" s="85">
        <v>74747400</v>
      </c>
      <c r="X41" s="70"/>
      <c r="Y41" s="70"/>
      <c r="Z41" s="85">
        <v>12707050</v>
      </c>
      <c r="AA41" s="85">
        <f t="shared" si="2"/>
        <v>62040350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87">
        <f t="shared" si="7"/>
        <v>1270706</v>
      </c>
      <c r="AQ41" s="74">
        <f t="shared" si="8"/>
        <v>13977756</v>
      </c>
      <c r="AR41" s="74">
        <f t="shared" si="9"/>
        <v>60769644</v>
      </c>
      <c r="AS41" s="70" t="s">
        <v>106</v>
      </c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>
        <v>1</v>
      </c>
      <c r="BF41" s="70"/>
      <c r="BG41" s="70"/>
      <c r="BH41" s="70"/>
      <c r="BI41" s="70">
        <f t="shared" si="10"/>
        <v>11</v>
      </c>
      <c r="BJ41" s="70" t="s">
        <v>2157</v>
      </c>
      <c r="BK41" s="74">
        <f t="shared" si="11"/>
        <v>13977756</v>
      </c>
      <c r="BL41" s="70"/>
      <c r="BM41" s="70" t="s">
        <v>2195</v>
      </c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</row>
    <row r="42" spans="1:77" x14ac:dyDescent="0.4">
      <c r="A42" s="70">
        <v>38</v>
      </c>
      <c r="B42" s="70" t="s">
        <v>1810</v>
      </c>
      <c r="C42" s="70"/>
      <c r="D42" s="70"/>
      <c r="E42" s="70"/>
      <c r="F42" s="70" t="s">
        <v>875</v>
      </c>
      <c r="G42" s="70"/>
      <c r="H42" s="94">
        <v>2</v>
      </c>
      <c r="I42" s="94">
        <v>1</v>
      </c>
      <c r="J42" s="70" t="s">
        <v>1810</v>
      </c>
      <c r="K42" s="70"/>
      <c r="L42" s="70"/>
      <c r="M42" s="70">
        <v>60</v>
      </c>
      <c r="N42" s="70">
        <f>VLOOKUP(M42,'償却率（定額法）'!$B$6:$C$104,2)</f>
        <v>1.7000000000000001E-2</v>
      </c>
      <c r="O42" s="71">
        <v>40633</v>
      </c>
      <c r="P42" s="70">
        <v>1</v>
      </c>
      <c r="Q42" s="71"/>
      <c r="R42" s="71">
        <f t="shared" si="4"/>
        <v>40633</v>
      </c>
      <c r="S42" s="70">
        <f t="shared" si="0"/>
        <v>2011</v>
      </c>
      <c r="T42" s="70">
        <f t="shared" si="5"/>
        <v>3</v>
      </c>
      <c r="U42" s="70">
        <f t="shared" si="6"/>
        <v>31</v>
      </c>
      <c r="V42" s="70">
        <f t="shared" si="1"/>
        <v>2010</v>
      </c>
      <c r="W42" s="85">
        <v>20639850</v>
      </c>
      <c r="X42" s="70"/>
      <c r="Y42" s="70"/>
      <c r="Z42" s="85">
        <v>3157893</v>
      </c>
      <c r="AA42" s="85">
        <f t="shared" si="2"/>
        <v>17481957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87">
        <f t="shared" si="7"/>
        <v>350877</v>
      </c>
      <c r="AQ42" s="74">
        <f t="shared" si="8"/>
        <v>3508770</v>
      </c>
      <c r="AR42" s="74">
        <f t="shared" si="9"/>
        <v>17131080</v>
      </c>
      <c r="AS42" s="70" t="s">
        <v>106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>
        <v>1</v>
      </c>
      <c r="BF42" s="70"/>
      <c r="BG42" s="70"/>
      <c r="BH42" s="70"/>
      <c r="BI42" s="70">
        <f t="shared" si="10"/>
        <v>10</v>
      </c>
      <c r="BJ42" s="70" t="s">
        <v>2157</v>
      </c>
      <c r="BK42" s="74">
        <f t="shared" si="11"/>
        <v>3508770</v>
      </c>
      <c r="BL42" s="70"/>
      <c r="BM42" s="70" t="s">
        <v>2196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</row>
    <row r="43" spans="1:77" x14ac:dyDescent="0.4">
      <c r="A43" s="70">
        <v>39</v>
      </c>
      <c r="B43" s="70" t="s">
        <v>1811</v>
      </c>
      <c r="C43" s="70"/>
      <c r="D43" s="70"/>
      <c r="E43" s="70"/>
      <c r="F43" s="70" t="s">
        <v>875</v>
      </c>
      <c r="G43" s="70"/>
      <c r="H43" s="94">
        <v>2</v>
      </c>
      <c r="I43" s="94">
        <v>1</v>
      </c>
      <c r="J43" s="70" t="s">
        <v>1811</v>
      </c>
      <c r="K43" s="70"/>
      <c r="L43" s="70"/>
      <c r="M43" s="70">
        <v>60</v>
      </c>
      <c r="N43" s="70">
        <f>VLOOKUP(M43,'償却率（定額法）'!$B$6:$C$104,2)</f>
        <v>1.7000000000000001E-2</v>
      </c>
      <c r="O43" s="71">
        <v>40999</v>
      </c>
      <c r="P43" s="70">
        <v>1</v>
      </c>
      <c r="Q43" s="71"/>
      <c r="R43" s="71">
        <f t="shared" si="4"/>
        <v>40999</v>
      </c>
      <c r="S43" s="70">
        <f t="shared" si="0"/>
        <v>2012</v>
      </c>
      <c r="T43" s="70">
        <f t="shared" si="5"/>
        <v>3</v>
      </c>
      <c r="U43" s="70">
        <f t="shared" si="6"/>
        <v>31</v>
      </c>
      <c r="V43" s="70">
        <f t="shared" si="1"/>
        <v>2011</v>
      </c>
      <c r="W43" s="85">
        <v>34828600</v>
      </c>
      <c r="X43" s="70"/>
      <c r="Y43" s="70"/>
      <c r="Z43" s="85">
        <v>4736688</v>
      </c>
      <c r="AA43" s="85">
        <f t="shared" si="2"/>
        <v>30091912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87">
        <f t="shared" si="7"/>
        <v>592086</v>
      </c>
      <c r="AQ43" s="74">
        <f t="shared" si="8"/>
        <v>5328774</v>
      </c>
      <c r="AR43" s="74">
        <f t="shared" si="9"/>
        <v>29499826</v>
      </c>
      <c r="AS43" s="70" t="s">
        <v>106</v>
      </c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>
        <v>1</v>
      </c>
      <c r="BF43" s="70"/>
      <c r="BG43" s="70"/>
      <c r="BH43" s="70"/>
      <c r="BI43" s="70">
        <f t="shared" si="10"/>
        <v>9</v>
      </c>
      <c r="BJ43" s="70" t="s">
        <v>2157</v>
      </c>
      <c r="BK43" s="74">
        <f t="shared" si="11"/>
        <v>5328774</v>
      </c>
      <c r="BL43" s="70"/>
      <c r="BM43" s="70" t="s">
        <v>2197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77" x14ac:dyDescent="0.4">
      <c r="A44" s="70">
        <v>40</v>
      </c>
      <c r="B44" s="70" t="s">
        <v>1812</v>
      </c>
      <c r="C44" s="70"/>
      <c r="D44" s="70"/>
      <c r="E44" s="70"/>
      <c r="F44" s="70" t="s">
        <v>875</v>
      </c>
      <c r="G44" s="70"/>
      <c r="H44" s="94">
        <v>2</v>
      </c>
      <c r="I44" s="94">
        <v>1</v>
      </c>
      <c r="J44" s="70" t="s">
        <v>1812</v>
      </c>
      <c r="K44" s="70"/>
      <c r="L44" s="70"/>
      <c r="M44" s="70">
        <v>60</v>
      </c>
      <c r="N44" s="70">
        <f>VLOOKUP(M44,'償却率（定額法）'!$B$6:$C$104,2)</f>
        <v>1.7000000000000001E-2</v>
      </c>
      <c r="O44" s="71">
        <v>41364</v>
      </c>
      <c r="P44" s="70">
        <v>1</v>
      </c>
      <c r="Q44" s="71"/>
      <c r="R44" s="71">
        <f t="shared" si="4"/>
        <v>41364</v>
      </c>
      <c r="S44" s="70">
        <f t="shared" si="0"/>
        <v>2013</v>
      </c>
      <c r="T44" s="70">
        <f t="shared" si="5"/>
        <v>3</v>
      </c>
      <c r="U44" s="70">
        <f t="shared" si="6"/>
        <v>31</v>
      </c>
      <c r="V44" s="70">
        <f t="shared" si="1"/>
        <v>2012</v>
      </c>
      <c r="W44" s="85">
        <v>48228500</v>
      </c>
      <c r="X44" s="70"/>
      <c r="Y44" s="70"/>
      <c r="Z44" s="85">
        <v>5739188</v>
      </c>
      <c r="AA44" s="85">
        <f t="shared" si="2"/>
        <v>42489312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87">
        <f t="shared" si="7"/>
        <v>819885</v>
      </c>
      <c r="AQ44" s="74">
        <f t="shared" si="8"/>
        <v>6559073</v>
      </c>
      <c r="AR44" s="74">
        <f t="shared" si="9"/>
        <v>41669427</v>
      </c>
      <c r="AS44" s="70" t="s">
        <v>106</v>
      </c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>
        <v>1</v>
      </c>
      <c r="BF44" s="70"/>
      <c r="BG44" s="70"/>
      <c r="BH44" s="70"/>
      <c r="BI44" s="70">
        <f t="shared" si="10"/>
        <v>8</v>
      </c>
      <c r="BJ44" s="70" t="s">
        <v>2157</v>
      </c>
      <c r="BK44" s="74">
        <f t="shared" si="11"/>
        <v>6559073</v>
      </c>
      <c r="BL44" s="70"/>
      <c r="BM44" s="70" t="s">
        <v>2198</v>
      </c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7" x14ac:dyDescent="0.4">
      <c r="A45" s="70">
        <v>41</v>
      </c>
      <c r="B45" s="70" t="s">
        <v>1813</v>
      </c>
      <c r="C45" s="70"/>
      <c r="D45" s="70"/>
      <c r="E45" s="70"/>
      <c r="F45" s="70" t="s">
        <v>875</v>
      </c>
      <c r="G45" s="70"/>
      <c r="H45" s="94">
        <v>2</v>
      </c>
      <c r="I45" s="94">
        <v>1</v>
      </c>
      <c r="J45" s="70" t="s">
        <v>1813</v>
      </c>
      <c r="K45" s="70"/>
      <c r="L45" s="70"/>
      <c r="M45" s="70">
        <v>60</v>
      </c>
      <c r="N45" s="70">
        <f>VLOOKUP(M45,'償却率（定額法）'!$B$6:$C$104,2)</f>
        <v>1.7000000000000001E-2</v>
      </c>
      <c r="O45" s="71">
        <v>41729</v>
      </c>
      <c r="P45" s="70">
        <v>1</v>
      </c>
      <c r="Q45" s="71"/>
      <c r="R45" s="71">
        <f t="shared" si="4"/>
        <v>41729</v>
      </c>
      <c r="S45" s="70">
        <f t="shared" si="0"/>
        <v>2014</v>
      </c>
      <c r="T45" s="70">
        <f t="shared" si="5"/>
        <v>3</v>
      </c>
      <c r="U45" s="70">
        <f t="shared" si="6"/>
        <v>31</v>
      </c>
      <c r="V45" s="70">
        <f t="shared" si="1"/>
        <v>2013</v>
      </c>
      <c r="W45" s="85">
        <v>48248550</v>
      </c>
      <c r="X45" s="70"/>
      <c r="Y45" s="70"/>
      <c r="Z45" s="85">
        <v>4921350</v>
      </c>
      <c r="AA45" s="85">
        <f t="shared" si="2"/>
        <v>43327200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87">
        <f t="shared" si="7"/>
        <v>820225</v>
      </c>
      <c r="AQ45" s="74">
        <f t="shared" si="8"/>
        <v>5741575</v>
      </c>
      <c r="AR45" s="74">
        <f t="shared" si="9"/>
        <v>42506975</v>
      </c>
      <c r="AS45" s="70" t="s">
        <v>106</v>
      </c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>
        <v>1</v>
      </c>
      <c r="BF45" s="70"/>
      <c r="BG45" s="70"/>
      <c r="BH45" s="70"/>
      <c r="BI45" s="70">
        <f t="shared" si="10"/>
        <v>7</v>
      </c>
      <c r="BJ45" s="70" t="s">
        <v>2157</v>
      </c>
      <c r="BK45" s="74">
        <f t="shared" si="11"/>
        <v>5741575</v>
      </c>
      <c r="BL45" s="70"/>
      <c r="BM45" s="70" t="s">
        <v>2199</v>
      </c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7" x14ac:dyDescent="0.4">
      <c r="A46" s="70">
        <v>42</v>
      </c>
      <c r="B46" s="70" t="s">
        <v>1814</v>
      </c>
      <c r="C46" s="70"/>
      <c r="D46" s="70"/>
      <c r="E46" s="70"/>
      <c r="F46" s="70" t="s">
        <v>875</v>
      </c>
      <c r="G46" s="70"/>
      <c r="H46" s="94">
        <v>2</v>
      </c>
      <c r="I46" s="94">
        <v>1</v>
      </c>
      <c r="J46" s="70" t="s">
        <v>1814</v>
      </c>
      <c r="K46" s="70"/>
      <c r="L46" s="70"/>
      <c r="M46" s="70">
        <v>60</v>
      </c>
      <c r="N46" s="70">
        <f>VLOOKUP(M46,'償却率（定額法）'!$B$6:$C$104,2)</f>
        <v>1.7000000000000001E-2</v>
      </c>
      <c r="O46" s="71">
        <v>42094</v>
      </c>
      <c r="P46" s="70">
        <v>1</v>
      </c>
      <c r="Q46" s="71"/>
      <c r="R46" s="71">
        <f t="shared" si="4"/>
        <v>42094</v>
      </c>
      <c r="S46" s="70">
        <f t="shared" si="0"/>
        <v>2015</v>
      </c>
      <c r="T46" s="70">
        <f t="shared" si="5"/>
        <v>3</v>
      </c>
      <c r="U46" s="70">
        <f t="shared" si="6"/>
        <v>31</v>
      </c>
      <c r="V46" s="70">
        <f t="shared" si="1"/>
        <v>2014</v>
      </c>
      <c r="W46" s="85">
        <v>16852500</v>
      </c>
      <c r="X46" s="70"/>
      <c r="Y46" s="70"/>
      <c r="Z46" s="85">
        <v>1432460</v>
      </c>
      <c r="AA46" s="85">
        <f t="shared" si="2"/>
        <v>15420040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7">
        <f t="shared" si="7"/>
        <v>286493</v>
      </c>
      <c r="AQ46" s="74">
        <f t="shared" si="8"/>
        <v>1718953</v>
      </c>
      <c r="AR46" s="74">
        <f t="shared" si="9"/>
        <v>15133547</v>
      </c>
      <c r="AS46" s="70" t="s">
        <v>106</v>
      </c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>
        <v>1</v>
      </c>
      <c r="BF46" s="70"/>
      <c r="BG46" s="70"/>
      <c r="BH46" s="70"/>
      <c r="BI46" s="70">
        <f t="shared" si="10"/>
        <v>6</v>
      </c>
      <c r="BJ46" s="70" t="s">
        <v>2157</v>
      </c>
      <c r="BK46" s="74">
        <f t="shared" si="11"/>
        <v>1718953</v>
      </c>
      <c r="BL46" s="70"/>
      <c r="BM46" s="70" t="s">
        <v>2200</v>
      </c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</row>
    <row r="47" spans="1:77" x14ac:dyDescent="0.4">
      <c r="A47" s="70">
        <v>43</v>
      </c>
      <c r="B47" s="70" t="s">
        <v>1815</v>
      </c>
      <c r="C47" s="70"/>
      <c r="D47" s="70" t="s">
        <v>2035</v>
      </c>
      <c r="E47" s="70"/>
      <c r="F47" s="70" t="s">
        <v>874</v>
      </c>
      <c r="G47" s="70"/>
      <c r="H47" s="94">
        <v>1</v>
      </c>
      <c r="I47" s="94">
        <v>6</v>
      </c>
      <c r="J47" s="70" t="s">
        <v>1815</v>
      </c>
      <c r="K47" s="70"/>
      <c r="L47" s="70"/>
      <c r="M47" s="70">
        <v>30</v>
      </c>
      <c r="N47" s="70">
        <f>VLOOKUP(M47,'償却率（定額法）'!$B$6:$C$104,2)</f>
        <v>3.4000000000000002E-2</v>
      </c>
      <c r="O47" s="71">
        <v>20180</v>
      </c>
      <c r="P47" s="70">
        <v>1</v>
      </c>
      <c r="Q47" s="71"/>
      <c r="R47" s="71">
        <f t="shared" si="4"/>
        <v>20180</v>
      </c>
      <c r="S47" s="70">
        <f t="shared" si="0"/>
        <v>1955</v>
      </c>
      <c r="T47" s="70">
        <f t="shared" si="5"/>
        <v>4</v>
      </c>
      <c r="U47" s="70">
        <f t="shared" si="6"/>
        <v>1</v>
      </c>
      <c r="V47" s="70">
        <f t="shared" si="1"/>
        <v>1955</v>
      </c>
      <c r="W47" s="85">
        <v>3166556</v>
      </c>
      <c r="X47" s="70"/>
      <c r="Y47" s="70"/>
      <c r="Z47" s="85">
        <v>3166555</v>
      </c>
      <c r="AA47" s="85">
        <f t="shared" si="2"/>
        <v>1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87">
        <f t="shared" si="7"/>
        <v>0</v>
      </c>
      <c r="AQ47" s="74">
        <f t="shared" si="8"/>
        <v>3166555</v>
      </c>
      <c r="AR47" s="74">
        <f t="shared" si="9"/>
        <v>1</v>
      </c>
      <c r="AS47" s="70" t="s">
        <v>106</v>
      </c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>
        <v>1</v>
      </c>
      <c r="BF47" s="70"/>
      <c r="BG47" s="70"/>
      <c r="BH47" s="70"/>
      <c r="BI47" s="70">
        <f t="shared" si="10"/>
        <v>65</v>
      </c>
      <c r="BJ47" s="70" t="s">
        <v>1606</v>
      </c>
      <c r="BK47" s="74">
        <f t="shared" si="11"/>
        <v>3166555</v>
      </c>
      <c r="BL47" s="70"/>
      <c r="BM47" s="70" t="s">
        <v>2201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</row>
    <row r="48" spans="1:77" x14ac:dyDescent="0.4">
      <c r="A48" s="70">
        <v>44</v>
      </c>
      <c r="B48" s="70" t="s">
        <v>1816</v>
      </c>
      <c r="C48" s="70"/>
      <c r="D48" s="70" t="s">
        <v>2036</v>
      </c>
      <c r="E48" s="70"/>
      <c r="F48" s="70" t="s">
        <v>874</v>
      </c>
      <c r="G48" s="70"/>
      <c r="H48" s="94">
        <v>1</v>
      </c>
      <c r="I48" s="94">
        <v>6</v>
      </c>
      <c r="J48" s="70" t="s">
        <v>1816</v>
      </c>
      <c r="K48" s="70"/>
      <c r="L48" s="70"/>
      <c r="M48" s="70">
        <v>30</v>
      </c>
      <c r="N48" s="70">
        <f>VLOOKUP(M48,'償却率（定額法）'!$B$6:$C$104,2)</f>
        <v>3.4000000000000002E-2</v>
      </c>
      <c r="O48" s="71">
        <v>20180</v>
      </c>
      <c r="P48" s="70">
        <v>1</v>
      </c>
      <c r="Q48" s="71"/>
      <c r="R48" s="71">
        <f t="shared" si="4"/>
        <v>20180</v>
      </c>
      <c r="S48" s="70">
        <f t="shared" si="0"/>
        <v>1955</v>
      </c>
      <c r="T48" s="70">
        <f t="shared" si="5"/>
        <v>4</v>
      </c>
      <c r="U48" s="70">
        <f t="shared" si="6"/>
        <v>1</v>
      </c>
      <c r="V48" s="70">
        <f t="shared" si="1"/>
        <v>1955</v>
      </c>
      <c r="W48" s="85">
        <v>3818494</v>
      </c>
      <c r="X48" s="70"/>
      <c r="Y48" s="70"/>
      <c r="Z48" s="85">
        <v>3818493</v>
      </c>
      <c r="AA48" s="85">
        <f t="shared" si="2"/>
        <v>1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87">
        <f t="shared" si="7"/>
        <v>0</v>
      </c>
      <c r="AQ48" s="74">
        <f t="shared" si="8"/>
        <v>3818493</v>
      </c>
      <c r="AR48" s="74">
        <f t="shared" si="9"/>
        <v>1</v>
      </c>
      <c r="AS48" s="70" t="s">
        <v>106</v>
      </c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>
        <v>1</v>
      </c>
      <c r="BF48" s="70"/>
      <c r="BG48" s="70"/>
      <c r="BH48" s="70"/>
      <c r="BI48" s="70">
        <f t="shared" si="10"/>
        <v>65</v>
      </c>
      <c r="BJ48" s="70" t="s">
        <v>1606</v>
      </c>
      <c r="BK48" s="74">
        <f t="shared" si="11"/>
        <v>3818493</v>
      </c>
      <c r="BL48" s="70"/>
      <c r="BM48" s="70" t="s">
        <v>2202</v>
      </c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</row>
    <row r="49" spans="1:77" x14ac:dyDescent="0.4">
      <c r="A49" s="70">
        <v>45</v>
      </c>
      <c r="B49" s="70" t="s">
        <v>1817</v>
      </c>
      <c r="C49" s="70"/>
      <c r="D49" s="70" t="s">
        <v>2037</v>
      </c>
      <c r="E49" s="70"/>
      <c r="F49" s="70" t="s">
        <v>874</v>
      </c>
      <c r="G49" s="70"/>
      <c r="H49" s="94">
        <v>1</v>
      </c>
      <c r="I49" s="94">
        <v>6</v>
      </c>
      <c r="J49" s="70" t="s">
        <v>1817</v>
      </c>
      <c r="K49" s="70"/>
      <c r="L49" s="70"/>
      <c r="M49" s="70">
        <v>30</v>
      </c>
      <c r="N49" s="70">
        <f>VLOOKUP(M49,'償却率（定額法）'!$B$6:$C$104,2)</f>
        <v>3.4000000000000002E-2</v>
      </c>
      <c r="O49" s="71">
        <v>20180</v>
      </c>
      <c r="P49" s="70">
        <v>1</v>
      </c>
      <c r="Q49" s="71"/>
      <c r="R49" s="71">
        <f t="shared" si="4"/>
        <v>20180</v>
      </c>
      <c r="S49" s="70">
        <f t="shared" si="0"/>
        <v>1955</v>
      </c>
      <c r="T49" s="70">
        <f t="shared" si="5"/>
        <v>4</v>
      </c>
      <c r="U49" s="70">
        <f t="shared" si="6"/>
        <v>1</v>
      </c>
      <c r="V49" s="70">
        <f t="shared" si="1"/>
        <v>1955</v>
      </c>
      <c r="W49" s="85">
        <v>1024474</v>
      </c>
      <c r="X49" s="70"/>
      <c r="Y49" s="70"/>
      <c r="Z49" s="85">
        <v>1024473</v>
      </c>
      <c r="AA49" s="85">
        <f t="shared" si="2"/>
        <v>1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87">
        <f t="shared" si="7"/>
        <v>0</v>
      </c>
      <c r="AQ49" s="74">
        <f t="shared" si="8"/>
        <v>1024473</v>
      </c>
      <c r="AR49" s="74">
        <f t="shared" si="9"/>
        <v>1</v>
      </c>
      <c r="AS49" s="70" t="s">
        <v>106</v>
      </c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>
        <v>1</v>
      </c>
      <c r="BF49" s="70"/>
      <c r="BG49" s="70"/>
      <c r="BH49" s="70"/>
      <c r="BI49" s="70">
        <f t="shared" si="10"/>
        <v>65</v>
      </c>
      <c r="BJ49" s="70" t="s">
        <v>1606</v>
      </c>
      <c r="BK49" s="74">
        <f t="shared" si="11"/>
        <v>1024473</v>
      </c>
      <c r="BL49" s="70"/>
      <c r="BM49" s="70" t="s">
        <v>2203</v>
      </c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7" x14ac:dyDescent="0.4">
      <c r="A50" s="70">
        <v>46</v>
      </c>
      <c r="B50" s="70" t="s">
        <v>1818</v>
      </c>
      <c r="C50" s="70"/>
      <c r="D50" s="70" t="s">
        <v>2038</v>
      </c>
      <c r="E50" s="70"/>
      <c r="F50" s="70" t="s">
        <v>874</v>
      </c>
      <c r="G50" s="70"/>
      <c r="H50" s="94">
        <v>1</v>
      </c>
      <c r="I50" s="94">
        <v>6</v>
      </c>
      <c r="J50" s="70" t="s">
        <v>1818</v>
      </c>
      <c r="K50" s="70"/>
      <c r="L50" s="70"/>
      <c r="M50" s="70">
        <v>30</v>
      </c>
      <c r="N50" s="70">
        <f>VLOOKUP(M50,'償却率（定額法）'!$B$6:$C$104,2)</f>
        <v>3.4000000000000002E-2</v>
      </c>
      <c r="O50" s="71">
        <v>20180</v>
      </c>
      <c r="P50" s="70">
        <v>1</v>
      </c>
      <c r="Q50" s="71"/>
      <c r="R50" s="71">
        <f t="shared" si="4"/>
        <v>20180</v>
      </c>
      <c r="S50" s="70">
        <f t="shared" si="0"/>
        <v>1955</v>
      </c>
      <c r="T50" s="70">
        <f t="shared" si="5"/>
        <v>4</v>
      </c>
      <c r="U50" s="70">
        <f t="shared" si="6"/>
        <v>1</v>
      </c>
      <c r="V50" s="70">
        <f t="shared" si="1"/>
        <v>1955</v>
      </c>
      <c r="W50" s="85">
        <v>1955814</v>
      </c>
      <c r="X50" s="70"/>
      <c r="Y50" s="70"/>
      <c r="Z50" s="85">
        <v>1955813</v>
      </c>
      <c r="AA50" s="85">
        <f t="shared" si="2"/>
        <v>1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87">
        <f t="shared" si="7"/>
        <v>0</v>
      </c>
      <c r="AQ50" s="74">
        <f t="shared" si="8"/>
        <v>1955813</v>
      </c>
      <c r="AR50" s="74">
        <f t="shared" si="9"/>
        <v>1</v>
      </c>
      <c r="AS50" s="70" t="s">
        <v>106</v>
      </c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>
        <v>1</v>
      </c>
      <c r="BF50" s="70"/>
      <c r="BG50" s="70"/>
      <c r="BH50" s="70"/>
      <c r="BI50" s="70">
        <f t="shared" si="10"/>
        <v>65</v>
      </c>
      <c r="BJ50" s="70" t="s">
        <v>1606</v>
      </c>
      <c r="BK50" s="74">
        <f t="shared" si="11"/>
        <v>1955813</v>
      </c>
      <c r="BL50" s="70"/>
      <c r="BM50" s="70" t="s">
        <v>2204</v>
      </c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</row>
    <row r="51" spans="1:77" x14ac:dyDescent="0.4">
      <c r="A51" s="70">
        <v>47</v>
      </c>
      <c r="B51" s="70" t="s">
        <v>1819</v>
      </c>
      <c r="C51" s="70"/>
      <c r="D51" s="70" t="s">
        <v>2039</v>
      </c>
      <c r="E51" s="70"/>
      <c r="F51" s="70" t="s">
        <v>874</v>
      </c>
      <c r="G51" s="70"/>
      <c r="H51" s="94">
        <v>1</v>
      </c>
      <c r="I51" s="94">
        <v>6</v>
      </c>
      <c r="J51" s="70" t="s">
        <v>1819</v>
      </c>
      <c r="K51" s="70"/>
      <c r="L51" s="70"/>
      <c r="M51" s="70">
        <v>30</v>
      </c>
      <c r="N51" s="70">
        <f>VLOOKUP(M51,'償却率（定額法）'!$B$6:$C$104,2)</f>
        <v>3.4000000000000002E-2</v>
      </c>
      <c r="O51" s="71">
        <v>20180</v>
      </c>
      <c r="P51" s="70">
        <v>1</v>
      </c>
      <c r="Q51" s="71"/>
      <c r="R51" s="71">
        <f t="shared" si="4"/>
        <v>20180</v>
      </c>
      <c r="S51" s="70">
        <f t="shared" si="0"/>
        <v>1955</v>
      </c>
      <c r="T51" s="70">
        <f t="shared" si="5"/>
        <v>4</v>
      </c>
      <c r="U51" s="70">
        <f t="shared" si="6"/>
        <v>1</v>
      </c>
      <c r="V51" s="70">
        <f t="shared" si="1"/>
        <v>1955</v>
      </c>
      <c r="W51" s="85">
        <v>465670</v>
      </c>
      <c r="X51" s="70"/>
      <c r="Y51" s="70"/>
      <c r="Z51" s="85">
        <v>465669</v>
      </c>
      <c r="AA51" s="85">
        <f t="shared" si="2"/>
        <v>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87">
        <f t="shared" si="7"/>
        <v>0</v>
      </c>
      <c r="AQ51" s="74">
        <f t="shared" si="8"/>
        <v>465669</v>
      </c>
      <c r="AR51" s="74">
        <f t="shared" si="9"/>
        <v>1</v>
      </c>
      <c r="AS51" s="70" t="s">
        <v>106</v>
      </c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>
        <v>1</v>
      </c>
      <c r="BF51" s="70"/>
      <c r="BG51" s="70"/>
      <c r="BH51" s="70"/>
      <c r="BI51" s="70">
        <f t="shared" si="10"/>
        <v>65</v>
      </c>
      <c r="BJ51" s="70" t="s">
        <v>1606</v>
      </c>
      <c r="BK51" s="74">
        <f t="shared" si="11"/>
        <v>465669</v>
      </c>
      <c r="BL51" s="70"/>
      <c r="BM51" s="70" t="s">
        <v>2205</v>
      </c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7" x14ac:dyDescent="0.4">
      <c r="A52" s="70">
        <v>48</v>
      </c>
      <c r="B52" s="70" t="s">
        <v>1820</v>
      </c>
      <c r="C52" s="70"/>
      <c r="D52" s="70" t="s">
        <v>2040</v>
      </c>
      <c r="E52" s="70"/>
      <c r="F52" s="70" t="s">
        <v>874</v>
      </c>
      <c r="G52" s="70"/>
      <c r="H52" s="94">
        <v>1</v>
      </c>
      <c r="I52" s="94">
        <v>6</v>
      </c>
      <c r="J52" s="70" t="s">
        <v>1820</v>
      </c>
      <c r="K52" s="70"/>
      <c r="L52" s="70"/>
      <c r="M52" s="70">
        <v>30</v>
      </c>
      <c r="N52" s="70">
        <f>VLOOKUP(M52,'償却率（定額法）'!$B$6:$C$104,2)</f>
        <v>3.4000000000000002E-2</v>
      </c>
      <c r="O52" s="71">
        <v>20180</v>
      </c>
      <c r="P52" s="70">
        <v>1</v>
      </c>
      <c r="Q52" s="71"/>
      <c r="R52" s="71">
        <f t="shared" si="4"/>
        <v>20180</v>
      </c>
      <c r="S52" s="70">
        <f t="shared" si="0"/>
        <v>1955</v>
      </c>
      <c r="T52" s="70">
        <f t="shared" si="5"/>
        <v>4</v>
      </c>
      <c r="U52" s="70">
        <f t="shared" si="6"/>
        <v>1</v>
      </c>
      <c r="V52" s="70">
        <f t="shared" si="1"/>
        <v>1955</v>
      </c>
      <c r="W52" s="85">
        <v>3166556</v>
      </c>
      <c r="X52" s="70"/>
      <c r="Y52" s="70"/>
      <c r="Z52" s="85">
        <v>3166555</v>
      </c>
      <c r="AA52" s="85">
        <f t="shared" si="2"/>
        <v>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87">
        <f t="shared" si="7"/>
        <v>0</v>
      </c>
      <c r="AQ52" s="74">
        <f t="shared" si="8"/>
        <v>3166555</v>
      </c>
      <c r="AR52" s="74">
        <f t="shared" si="9"/>
        <v>1</v>
      </c>
      <c r="AS52" s="70" t="s">
        <v>106</v>
      </c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>
        <v>1</v>
      </c>
      <c r="BF52" s="70"/>
      <c r="BG52" s="70"/>
      <c r="BH52" s="70"/>
      <c r="BI52" s="70">
        <f t="shared" si="10"/>
        <v>65</v>
      </c>
      <c r="BJ52" s="70" t="s">
        <v>1606</v>
      </c>
      <c r="BK52" s="74">
        <f t="shared" si="11"/>
        <v>3166555</v>
      </c>
      <c r="BL52" s="70"/>
      <c r="BM52" s="70" t="s">
        <v>2206</v>
      </c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</row>
    <row r="53" spans="1:77" x14ac:dyDescent="0.4">
      <c r="A53" s="70">
        <v>49</v>
      </c>
      <c r="B53" s="70" t="s">
        <v>1821</v>
      </c>
      <c r="C53" s="70"/>
      <c r="D53" s="70" t="s">
        <v>2040</v>
      </c>
      <c r="E53" s="70"/>
      <c r="F53" s="70" t="s">
        <v>874</v>
      </c>
      <c r="G53" s="70"/>
      <c r="H53" s="94">
        <v>1</v>
      </c>
      <c r="I53" s="94">
        <v>6</v>
      </c>
      <c r="J53" s="70" t="s">
        <v>1821</v>
      </c>
      <c r="K53" s="70"/>
      <c r="L53" s="70"/>
      <c r="M53" s="70">
        <v>30</v>
      </c>
      <c r="N53" s="70">
        <f>VLOOKUP(M53,'償却率（定額法）'!$B$6:$C$104,2)</f>
        <v>3.4000000000000002E-2</v>
      </c>
      <c r="O53" s="71">
        <v>20180</v>
      </c>
      <c r="P53" s="70">
        <v>1</v>
      </c>
      <c r="Q53" s="71"/>
      <c r="R53" s="71">
        <f t="shared" si="4"/>
        <v>20180</v>
      </c>
      <c r="S53" s="70">
        <f t="shared" si="0"/>
        <v>1955</v>
      </c>
      <c r="T53" s="70">
        <f t="shared" si="5"/>
        <v>4</v>
      </c>
      <c r="U53" s="70">
        <f t="shared" si="6"/>
        <v>1</v>
      </c>
      <c r="V53" s="70">
        <f t="shared" si="1"/>
        <v>1955</v>
      </c>
      <c r="W53" s="85">
        <v>1024474</v>
      </c>
      <c r="X53" s="70"/>
      <c r="Y53" s="70"/>
      <c r="Z53" s="85">
        <v>1024473</v>
      </c>
      <c r="AA53" s="85">
        <f t="shared" si="2"/>
        <v>1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87">
        <f t="shared" si="7"/>
        <v>0</v>
      </c>
      <c r="AQ53" s="74">
        <f t="shared" si="8"/>
        <v>1024473</v>
      </c>
      <c r="AR53" s="74">
        <f t="shared" si="9"/>
        <v>1</v>
      </c>
      <c r="AS53" s="70" t="s">
        <v>106</v>
      </c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>
        <v>1</v>
      </c>
      <c r="BF53" s="70"/>
      <c r="BG53" s="70"/>
      <c r="BH53" s="70"/>
      <c r="BI53" s="70">
        <f t="shared" si="10"/>
        <v>65</v>
      </c>
      <c r="BJ53" s="70" t="s">
        <v>1606</v>
      </c>
      <c r="BK53" s="74">
        <f t="shared" si="11"/>
        <v>1024473</v>
      </c>
      <c r="BL53" s="70"/>
      <c r="BM53" s="70" t="s">
        <v>2207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</row>
    <row r="54" spans="1:77" x14ac:dyDescent="0.4">
      <c r="A54" s="70">
        <v>50</v>
      </c>
      <c r="B54" s="70" t="s">
        <v>1822</v>
      </c>
      <c r="C54" s="70"/>
      <c r="D54" s="70" t="s">
        <v>2041</v>
      </c>
      <c r="E54" s="70"/>
      <c r="F54" s="70" t="s">
        <v>874</v>
      </c>
      <c r="G54" s="70"/>
      <c r="H54" s="94">
        <v>1</v>
      </c>
      <c r="I54" s="94">
        <v>6</v>
      </c>
      <c r="J54" s="70" t="s">
        <v>1822</v>
      </c>
      <c r="K54" s="70"/>
      <c r="L54" s="70"/>
      <c r="M54" s="70">
        <v>30</v>
      </c>
      <c r="N54" s="70">
        <f>VLOOKUP(M54,'償却率（定額法）'!$B$6:$C$104,2)</f>
        <v>3.4000000000000002E-2</v>
      </c>
      <c r="O54" s="71">
        <v>20180</v>
      </c>
      <c r="P54" s="70">
        <v>1</v>
      </c>
      <c r="Q54" s="71"/>
      <c r="R54" s="71">
        <f t="shared" si="4"/>
        <v>20180</v>
      </c>
      <c r="S54" s="70">
        <f t="shared" si="0"/>
        <v>1955</v>
      </c>
      <c r="T54" s="70">
        <f t="shared" si="5"/>
        <v>4</v>
      </c>
      <c r="U54" s="70">
        <f t="shared" si="6"/>
        <v>1</v>
      </c>
      <c r="V54" s="70">
        <f t="shared" si="1"/>
        <v>1955</v>
      </c>
      <c r="W54" s="85">
        <v>1490144</v>
      </c>
      <c r="X54" s="70"/>
      <c r="Y54" s="70"/>
      <c r="Z54" s="85">
        <v>1490143</v>
      </c>
      <c r="AA54" s="85">
        <f t="shared" si="2"/>
        <v>1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87">
        <f t="shared" si="7"/>
        <v>0</v>
      </c>
      <c r="AQ54" s="74">
        <f t="shared" si="8"/>
        <v>1490143</v>
      </c>
      <c r="AR54" s="74">
        <f t="shared" si="9"/>
        <v>1</v>
      </c>
      <c r="AS54" s="70" t="s">
        <v>106</v>
      </c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>
        <v>1</v>
      </c>
      <c r="BF54" s="70"/>
      <c r="BG54" s="70"/>
      <c r="BH54" s="70"/>
      <c r="BI54" s="70">
        <f t="shared" si="10"/>
        <v>65</v>
      </c>
      <c r="BJ54" s="70" t="s">
        <v>1606</v>
      </c>
      <c r="BK54" s="74">
        <f t="shared" si="11"/>
        <v>1490143</v>
      </c>
      <c r="BL54" s="70"/>
      <c r="BM54" s="70" t="s">
        <v>2208</v>
      </c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</row>
    <row r="55" spans="1:77" x14ac:dyDescent="0.4">
      <c r="A55" s="70">
        <v>51</v>
      </c>
      <c r="B55" s="70" t="s">
        <v>1823</v>
      </c>
      <c r="C55" s="70"/>
      <c r="D55" s="70" t="s">
        <v>2041</v>
      </c>
      <c r="E55" s="70"/>
      <c r="F55" s="70" t="s">
        <v>874</v>
      </c>
      <c r="G55" s="70"/>
      <c r="H55" s="94">
        <v>1</v>
      </c>
      <c r="I55" s="94">
        <v>6</v>
      </c>
      <c r="J55" s="70" t="s">
        <v>1823</v>
      </c>
      <c r="K55" s="70"/>
      <c r="L55" s="70"/>
      <c r="M55" s="70">
        <v>30</v>
      </c>
      <c r="N55" s="70">
        <f>VLOOKUP(M55,'償却率（定額法）'!$B$6:$C$104,2)</f>
        <v>3.4000000000000002E-2</v>
      </c>
      <c r="O55" s="71">
        <v>20180</v>
      </c>
      <c r="P55" s="70">
        <v>1</v>
      </c>
      <c r="Q55" s="71"/>
      <c r="R55" s="71">
        <f t="shared" si="4"/>
        <v>20180</v>
      </c>
      <c r="S55" s="70">
        <f t="shared" si="0"/>
        <v>1955</v>
      </c>
      <c r="T55" s="70">
        <f t="shared" si="5"/>
        <v>4</v>
      </c>
      <c r="U55" s="70">
        <f t="shared" si="6"/>
        <v>1</v>
      </c>
      <c r="V55" s="70">
        <f t="shared" si="1"/>
        <v>1955</v>
      </c>
      <c r="W55" s="85">
        <v>4004762</v>
      </c>
      <c r="X55" s="70"/>
      <c r="Y55" s="70"/>
      <c r="Z55" s="85">
        <v>4004761</v>
      </c>
      <c r="AA55" s="85">
        <f t="shared" si="2"/>
        <v>1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87">
        <f t="shared" si="7"/>
        <v>0</v>
      </c>
      <c r="AQ55" s="74">
        <f t="shared" si="8"/>
        <v>4004761</v>
      </c>
      <c r="AR55" s="74">
        <f t="shared" si="9"/>
        <v>1</v>
      </c>
      <c r="AS55" s="70" t="s">
        <v>106</v>
      </c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>
        <v>1</v>
      </c>
      <c r="BF55" s="70"/>
      <c r="BG55" s="70"/>
      <c r="BH55" s="70"/>
      <c r="BI55" s="70">
        <f t="shared" si="10"/>
        <v>65</v>
      </c>
      <c r="BJ55" s="70" t="s">
        <v>1606</v>
      </c>
      <c r="BK55" s="74">
        <f t="shared" si="11"/>
        <v>4004761</v>
      </c>
      <c r="BL55" s="70"/>
      <c r="BM55" s="70" t="s">
        <v>2209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</row>
    <row r="56" spans="1:77" x14ac:dyDescent="0.4">
      <c r="A56" s="70">
        <v>52</v>
      </c>
      <c r="B56" s="70" t="s">
        <v>1824</v>
      </c>
      <c r="C56" s="70"/>
      <c r="D56" s="70" t="s">
        <v>2042</v>
      </c>
      <c r="E56" s="70"/>
      <c r="F56" s="70" t="s">
        <v>874</v>
      </c>
      <c r="G56" s="70"/>
      <c r="H56" s="94">
        <v>1</v>
      </c>
      <c r="I56" s="94">
        <v>6</v>
      </c>
      <c r="J56" s="70" t="s">
        <v>1824</v>
      </c>
      <c r="K56" s="70"/>
      <c r="L56" s="70"/>
      <c r="M56" s="70">
        <v>30</v>
      </c>
      <c r="N56" s="70">
        <f>VLOOKUP(M56,'償却率（定額法）'!$B$6:$C$104,2)</f>
        <v>3.4000000000000002E-2</v>
      </c>
      <c r="O56" s="71">
        <v>20180</v>
      </c>
      <c r="P56" s="70">
        <v>1</v>
      </c>
      <c r="Q56" s="71"/>
      <c r="R56" s="71">
        <f t="shared" si="4"/>
        <v>20180</v>
      </c>
      <c r="S56" s="70">
        <f t="shared" si="0"/>
        <v>1955</v>
      </c>
      <c r="T56" s="70">
        <f t="shared" si="5"/>
        <v>4</v>
      </c>
      <c r="U56" s="70">
        <f t="shared" si="6"/>
        <v>1</v>
      </c>
      <c r="V56" s="70">
        <f t="shared" si="1"/>
        <v>1955</v>
      </c>
      <c r="W56" s="85">
        <v>558804</v>
      </c>
      <c r="X56" s="70"/>
      <c r="Y56" s="70"/>
      <c r="Z56" s="85">
        <v>558803</v>
      </c>
      <c r="AA56" s="85">
        <f t="shared" si="2"/>
        <v>1</v>
      </c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87">
        <f t="shared" si="7"/>
        <v>0</v>
      </c>
      <c r="AQ56" s="74">
        <f t="shared" si="8"/>
        <v>558803</v>
      </c>
      <c r="AR56" s="74">
        <f t="shared" si="9"/>
        <v>1</v>
      </c>
      <c r="AS56" s="70" t="s">
        <v>106</v>
      </c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>
        <v>1</v>
      </c>
      <c r="BF56" s="70"/>
      <c r="BG56" s="70"/>
      <c r="BH56" s="70"/>
      <c r="BI56" s="70">
        <f t="shared" si="10"/>
        <v>65</v>
      </c>
      <c r="BJ56" s="70" t="s">
        <v>1606</v>
      </c>
      <c r="BK56" s="74">
        <f t="shared" si="11"/>
        <v>558803</v>
      </c>
      <c r="BL56" s="70"/>
      <c r="BM56" s="70" t="s">
        <v>2210</v>
      </c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</row>
    <row r="57" spans="1:77" x14ac:dyDescent="0.4">
      <c r="A57" s="70">
        <v>53</v>
      </c>
      <c r="B57" s="70" t="s">
        <v>1825</v>
      </c>
      <c r="C57" s="70"/>
      <c r="D57" s="70" t="s">
        <v>2042</v>
      </c>
      <c r="E57" s="70"/>
      <c r="F57" s="70" t="s">
        <v>874</v>
      </c>
      <c r="G57" s="70"/>
      <c r="H57" s="94">
        <v>1</v>
      </c>
      <c r="I57" s="94">
        <v>6</v>
      </c>
      <c r="J57" s="70" t="s">
        <v>1825</v>
      </c>
      <c r="K57" s="70"/>
      <c r="L57" s="70"/>
      <c r="M57" s="70">
        <v>30</v>
      </c>
      <c r="N57" s="70">
        <f>VLOOKUP(M57,'償却率（定額法）'!$B$6:$C$104,2)</f>
        <v>3.4000000000000002E-2</v>
      </c>
      <c r="O57" s="71">
        <v>20180</v>
      </c>
      <c r="P57" s="70">
        <v>1</v>
      </c>
      <c r="Q57" s="71"/>
      <c r="R57" s="71">
        <f t="shared" si="4"/>
        <v>20180</v>
      </c>
      <c r="S57" s="70">
        <f t="shared" si="0"/>
        <v>1955</v>
      </c>
      <c r="T57" s="70">
        <f t="shared" si="5"/>
        <v>4</v>
      </c>
      <c r="U57" s="70">
        <f t="shared" si="6"/>
        <v>1</v>
      </c>
      <c r="V57" s="70">
        <f t="shared" si="1"/>
        <v>1955</v>
      </c>
      <c r="W57" s="85">
        <v>3259690</v>
      </c>
      <c r="X57" s="70"/>
      <c r="Y57" s="70"/>
      <c r="Z57" s="85">
        <v>3259689</v>
      </c>
      <c r="AA57" s="85">
        <f t="shared" si="2"/>
        <v>1</v>
      </c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87">
        <f t="shared" si="7"/>
        <v>0</v>
      </c>
      <c r="AQ57" s="74">
        <f t="shared" si="8"/>
        <v>3259689</v>
      </c>
      <c r="AR57" s="74">
        <f t="shared" si="9"/>
        <v>1</v>
      </c>
      <c r="AS57" s="70" t="s">
        <v>106</v>
      </c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>
        <v>1</v>
      </c>
      <c r="BF57" s="70"/>
      <c r="BG57" s="70"/>
      <c r="BH57" s="70"/>
      <c r="BI57" s="70">
        <f t="shared" si="10"/>
        <v>65</v>
      </c>
      <c r="BJ57" s="70" t="s">
        <v>1606</v>
      </c>
      <c r="BK57" s="74">
        <f t="shared" si="11"/>
        <v>3259689</v>
      </c>
      <c r="BL57" s="70"/>
      <c r="BM57" s="70" t="s">
        <v>2211</v>
      </c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</row>
    <row r="58" spans="1:77" x14ac:dyDescent="0.4">
      <c r="A58" s="70">
        <v>54</v>
      </c>
      <c r="B58" s="70" t="s">
        <v>1826</v>
      </c>
      <c r="C58" s="70"/>
      <c r="D58" s="70" t="s">
        <v>2043</v>
      </c>
      <c r="E58" s="70"/>
      <c r="F58" s="70" t="s">
        <v>874</v>
      </c>
      <c r="G58" s="70"/>
      <c r="H58" s="94">
        <v>1</v>
      </c>
      <c r="I58" s="94">
        <v>6</v>
      </c>
      <c r="J58" s="70" t="s">
        <v>1826</v>
      </c>
      <c r="K58" s="70"/>
      <c r="L58" s="70"/>
      <c r="M58" s="70">
        <v>30</v>
      </c>
      <c r="N58" s="70">
        <f>VLOOKUP(M58,'償却率（定額法）'!$B$6:$C$104,2)</f>
        <v>3.4000000000000002E-2</v>
      </c>
      <c r="O58" s="71">
        <v>20180</v>
      </c>
      <c r="P58" s="70">
        <v>1</v>
      </c>
      <c r="Q58" s="71"/>
      <c r="R58" s="71">
        <f t="shared" si="4"/>
        <v>20180</v>
      </c>
      <c r="S58" s="70">
        <f t="shared" si="0"/>
        <v>1955</v>
      </c>
      <c r="T58" s="70">
        <f t="shared" si="5"/>
        <v>4</v>
      </c>
      <c r="U58" s="70">
        <f t="shared" si="6"/>
        <v>1</v>
      </c>
      <c r="V58" s="70">
        <f t="shared" si="1"/>
        <v>1955</v>
      </c>
      <c r="W58" s="85">
        <v>1303876</v>
      </c>
      <c r="X58" s="70"/>
      <c r="Y58" s="70"/>
      <c r="Z58" s="85">
        <v>1303875</v>
      </c>
      <c r="AA58" s="85">
        <f t="shared" si="2"/>
        <v>1</v>
      </c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87">
        <f t="shared" si="7"/>
        <v>0</v>
      </c>
      <c r="AQ58" s="74">
        <f t="shared" si="8"/>
        <v>1303875</v>
      </c>
      <c r="AR58" s="74">
        <f t="shared" si="9"/>
        <v>1</v>
      </c>
      <c r="AS58" s="70" t="s">
        <v>106</v>
      </c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>
        <v>1</v>
      </c>
      <c r="BF58" s="70"/>
      <c r="BG58" s="70"/>
      <c r="BH58" s="70"/>
      <c r="BI58" s="70">
        <f t="shared" si="10"/>
        <v>65</v>
      </c>
      <c r="BJ58" s="70" t="s">
        <v>1606</v>
      </c>
      <c r="BK58" s="74">
        <f t="shared" si="11"/>
        <v>1303875</v>
      </c>
      <c r="BL58" s="70"/>
      <c r="BM58" s="70" t="s">
        <v>2212</v>
      </c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</row>
    <row r="59" spans="1:77" x14ac:dyDescent="0.4">
      <c r="A59" s="70">
        <v>55</v>
      </c>
      <c r="B59" s="70" t="s">
        <v>1827</v>
      </c>
      <c r="C59" s="70"/>
      <c r="D59" s="70" t="s">
        <v>2043</v>
      </c>
      <c r="E59" s="70"/>
      <c r="F59" s="70" t="s">
        <v>874</v>
      </c>
      <c r="G59" s="70"/>
      <c r="H59" s="94">
        <v>1</v>
      </c>
      <c r="I59" s="94">
        <v>6</v>
      </c>
      <c r="J59" s="70" t="s">
        <v>1827</v>
      </c>
      <c r="K59" s="70"/>
      <c r="L59" s="70"/>
      <c r="M59" s="70">
        <v>30</v>
      </c>
      <c r="N59" s="70">
        <f>VLOOKUP(M59,'償却率（定額法）'!$B$6:$C$104,2)</f>
        <v>3.4000000000000002E-2</v>
      </c>
      <c r="O59" s="71">
        <v>33694</v>
      </c>
      <c r="P59" s="70">
        <v>1</v>
      </c>
      <c r="Q59" s="71"/>
      <c r="R59" s="71">
        <f t="shared" si="4"/>
        <v>33694</v>
      </c>
      <c r="S59" s="70">
        <f t="shared" si="0"/>
        <v>1992</v>
      </c>
      <c r="T59" s="70">
        <f t="shared" si="5"/>
        <v>3</v>
      </c>
      <c r="U59" s="70">
        <f t="shared" si="6"/>
        <v>31</v>
      </c>
      <c r="V59" s="70">
        <f t="shared" si="1"/>
        <v>1991</v>
      </c>
      <c r="W59" s="85">
        <v>4004762</v>
      </c>
      <c r="X59" s="70"/>
      <c r="Y59" s="70"/>
      <c r="Z59" s="85">
        <v>3812508</v>
      </c>
      <c r="AA59" s="85">
        <f t="shared" si="2"/>
        <v>192254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87">
        <f t="shared" si="7"/>
        <v>136162</v>
      </c>
      <c r="AQ59" s="74">
        <f t="shared" si="8"/>
        <v>3948670</v>
      </c>
      <c r="AR59" s="74">
        <f t="shared" si="9"/>
        <v>56092</v>
      </c>
      <c r="AS59" s="70" t="s">
        <v>106</v>
      </c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>
        <v>1</v>
      </c>
      <c r="BF59" s="70"/>
      <c r="BG59" s="70"/>
      <c r="BH59" s="70"/>
      <c r="BI59" s="70">
        <f t="shared" si="10"/>
        <v>29</v>
      </c>
      <c r="BJ59" s="70" t="s">
        <v>1606</v>
      </c>
      <c r="BK59" s="74">
        <f t="shared" si="11"/>
        <v>3948670</v>
      </c>
      <c r="BL59" s="70"/>
      <c r="BM59" s="70" t="s">
        <v>2213</v>
      </c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</row>
    <row r="60" spans="1:77" x14ac:dyDescent="0.4">
      <c r="A60" s="70">
        <v>56</v>
      </c>
      <c r="B60" s="70" t="s">
        <v>1828</v>
      </c>
      <c r="C60" s="70"/>
      <c r="D60" s="70" t="s">
        <v>2044</v>
      </c>
      <c r="E60" s="70"/>
      <c r="F60" s="70" t="s">
        <v>874</v>
      </c>
      <c r="G60" s="70"/>
      <c r="H60" s="94">
        <v>1</v>
      </c>
      <c r="I60" s="94">
        <v>6</v>
      </c>
      <c r="J60" s="70" t="s">
        <v>1828</v>
      </c>
      <c r="K60" s="70"/>
      <c r="L60" s="70"/>
      <c r="M60" s="70">
        <v>30</v>
      </c>
      <c r="N60" s="70">
        <f>VLOOKUP(M60,'償却率（定額法）'!$B$6:$C$104,2)</f>
        <v>3.4000000000000002E-2</v>
      </c>
      <c r="O60" s="71">
        <v>20180</v>
      </c>
      <c r="P60" s="70">
        <v>1</v>
      </c>
      <c r="Q60" s="71"/>
      <c r="R60" s="71">
        <f t="shared" si="4"/>
        <v>20180</v>
      </c>
      <c r="S60" s="70">
        <f t="shared" si="0"/>
        <v>1955</v>
      </c>
      <c r="T60" s="70">
        <f t="shared" si="5"/>
        <v>4</v>
      </c>
      <c r="U60" s="70">
        <f t="shared" si="6"/>
        <v>1</v>
      </c>
      <c r="V60" s="70">
        <f t="shared" si="1"/>
        <v>1955</v>
      </c>
      <c r="W60" s="85">
        <v>1303876</v>
      </c>
      <c r="X60" s="70"/>
      <c r="Y60" s="70"/>
      <c r="Z60" s="85">
        <v>1303875</v>
      </c>
      <c r="AA60" s="85">
        <f t="shared" si="2"/>
        <v>1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87">
        <f t="shared" si="7"/>
        <v>0</v>
      </c>
      <c r="AQ60" s="74">
        <f t="shared" si="8"/>
        <v>1303875</v>
      </c>
      <c r="AR60" s="74">
        <f t="shared" si="9"/>
        <v>1</v>
      </c>
      <c r="AS60" s="70" t="s">
        <v>106</v>
      </c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>
        <v>1</v>
      </c>
      <c r="BF60" s="70"/>
      <c r="BG60" s="70"/>
      <c r="BH60" s="70"/>
      <c r="BI60" s="70">
        <f t="shared" si="10"/>
        <v>65</v>
      </c>
      <c r="BJ60" s="70" t="s">
        <v>1606</v>
      </c>
      <c r="BK60" s="74">
        <f t="shared" si="11"/>
        <v>1303875</v>
      </c>
      <c r="BL60" s="70"/>
      <c r="BM60" s="70" t="s">
        <v>2214</v>
      </c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</row>
    <row r="61" spans="1:77" x14ac:dyDescent="0.4">
      <c r="A61" s="70">
        <v>57</v>
      </c>
      <c r="B61" s="70" t="s">
        <v>1829</v>
      </c>
      <c r="C61" s="70"/>
      <c r="D61" s="70" t="s">
        <v>2045</v>
      </c>
      <c r="E61" s="70"/>
      <c r="F61" s="70" t="s">
        <v>874</v>
      </c>
      <c r="G61" s="70"/>
      <c r="H61" s="94">
        <v>1</v>
      </c>
      <c r="I61" s="94">
        <v>6</v>
      </c>
      <c r="J61" s="70" t="s">
        <v>1829</v>
      </c>
      <c r="K61" s="70"/>
      <c r="L61" s="70"/>
      <c r="M61" s="70">
        <v>30</v>
      </c>
      <c r="N61" s="70">
        <f>VLOOKUP(M61,'償却率（定額法）'!$B$6:$C$104,2)</f>
        <v>3.4000000000000002E-2</v>
      </c>
      <c r="O61" s="71">
        <v>20180</v>
      </c>
      <c r="P61" s="70">
        <v>1</v>
      </c>
      <c r="Q61" s="71"/>
      <c r="R61" s="71">
        <f t="shared" si="4"/>
        <v>20180</v>
      </c>
      <c r="S61" s="70">
        <f t="shared" si="0"/>
        <v>1955</v>
      </c>
      <c r="T61" s="70">
        <f t="shared" si="5"/>
        <v>4</v>
      </c>
      <c r="U61" s="70">
        <f t="shared" si="6"/>
        <v>1</v>
      </c>
      <c r="V61" s="70">
        <f t="shared" si="1"/>
        <v>1955</v>
      </c>
      <c r="W61" s="85">
        <v>1583278</v>
      </c>
      <c r="X61" s="70"/>
      <c r="Y61" s="70"/>
      <c r="Z61" s="85">
        <v>1583277</v>
      </c>
      <c r="AA61" s="85">
        <f t="shared" si="2"/>
        <v>1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87">
        <f t="shared" si="7"/>
        <v>0</v>
      </c>
      <c r="AQ61" s="74">
        <f t="shared" si="8"/>
        <v>1583277</v>
      </c>
      <c r="AR61" s="74">
        <f t="shared" si="9"/>
        <v>1</v>
      </c>
      <c r="AS61" s="70" t="s">
        <v>106</v>
      </c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>
        <v>1</v>
      </c>
      <c r="BF61" s="70"/>
      <c r="BG61" s="70"/>
      <c r="BH61" s="70"/>
      <c r="BI61" s="70">
        <f t="shared" si="10"/>
        <v>65</v>
      </c>
      <c r="BJ61" s="70" t="s">
        <v>1606</v>
      </c>
      <c r="BK61" s="74">
        <f t="shared" si="11"/>
        <v>1583277</v>
      </c>
      <c r="BL61" s="70"/>
      <c r="BM61" s="70" t="s">
        <v>2215</v>
      </c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</row>
    <row r="62" spans="1:77" x14ac:dyDescent="0.4">
      <c r="A62" s="70">
        <v>58</v>
      </c>
      <c r="B62" s="70" t="s">
        <v>1830</v>
      </c>
      <c r="C62" s="70"/>
      <c r="D62" s="70" t="s">
        <v>2046</v>
      </c>
      <c r="E62" s="70"/>
      <c r="F62" s="70" t="s">
        <v>874</v>
      </c>
      <c r="G62" s="70"/>
      <c r="H62" s="94">
        <v>1</v>
      </c>
      <c r="I62" s="94">
        <v>6</v>
      </c>
      <c r="J62" s="70" t="s">
        <v>1830</v>
      </c>
      <c r="K62" s="70"/>
      <c r="L62" s="70"/>
      <c r="M62" s="70">
        <v>30</v>
      </c>
      <c r="N62" s="70">
        <f>VLOOKUP(M62,'償却率（定額法）'!$B$6:$C$104,2)</f>
        <v>3.4000000000000002E-2</v>
      </c>
      <c r="O62" s="71">
        <v>20180</v>
      </c>
      <c r="P62" s="70">
        <v>1</v>
      </c>
      <c r="Q62" s="71"/>
      <c r="R62" s="71">
        <f t="shared" si="4"/>
        <v>20180</v>
      </c>
      <c r="S62" s="70">
        <f t="shared" si="0"/>
        <v>1955</v>
      </c>
      <c r="T62" s="70">
        <f t="shared" si="5"/>
        <v>4</v>
      </c>
      <c r="U62" s="70">
        <f t="shared" si="6"/>
        <v>1</v>
      </c>
      <c r="V62" s="70">
        <f t="shared" si="1"/>
        <v>1955</v>
      </c>
      <c r="W62" s="85">
        <v>1024474</v>
      </c>
      <c r="X62" s="70"/>
      <c r="Y62" s="70"/>
      <c r="Z62" s="85">
        <v>1024473</v>
      </c>
      <c r="AA62" s="85">
        <f t="shared" si="2"/>
        <v>1</v>
      </c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87">
        <f t="shared" si="7"/>
        <v>0</v>
      </c>
      <c r="AQ62" s="74">
        <f t="shared" si="8"/>
        <v>1024473</v>
      </c>
      <c r="AR62" s="74">
        <f t="shared" si="9"/>
        <v>1</v>
      </c>
      <c r="AS62" s="70" t="s">
        <v>106</v>
      </c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>
        <v>1</v>
      </c>
      <c r="BF62" s="70"/>
      <c r="BG62" s="70"/>
      <c r="BH62" s="70"/>
      <c r="BI62" s="70">
        <f t="shared" si="10"/>
        <v>65</v>
      </c>
      <c r="BJ62" s="70" t="s">
        <v>1606</v>
      </c>
      <c r="BK62" s="74">
        <f t="shared" si="11"/>
        <v>1024473</v>
      </c>
      <c r="BL62" s="70"/>
      <c r="BM62" s="70" t="s">
        <v>2216</v>
      </c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</row>
    <row r="63" spans="1:77" x14ac:dyDescent="0.4">
      <c r="A63" s="70">
        <v>59</v>
      </c>
      <c r="B63" s="70" t="s">
        <v>1831</v>
      </c>
      <c r="C63" s="70"/>
      <c r="D63" s="70" t="s">
        <v>2047</v>
      </c>
      <c r="E63" s="70"/>
      <c r="F63" s="70" t="s">
        <v>874</v>
      </c>
      <c r="G63" s="70"/>
      <c r="H63" s="94">
        <v>1</v>
      </c>
      <c r="I63" s="94">
        <v>6</v>
      </c>
      <c r="J63" s="70" t="s">
        <v>1831</v>
      </c>
      <c r="K63" s="70"/>
      <c r="L63" s="70"/>
      <c r="M63" s="70">
        <v>30</v>
      </c>
      <c r="N63" s="70">
        <f>VLOOKUP(M63,'償却率（定額法）'!$B$6:$C$104,2)</f>
        <v>3.4000000000000002E-2</v>
      </c>
      <c r="O63" s="71">
        <v>20180</v>
      </c>
      <c r="P63" s="70">
        <v>1</v>
      </c>
      <c r="Q63" s="71"/>
      <c r="R63" s="71">
        <f t="shared" si="4"/>
        <v>20180</v>
      </c>
      <c r="S63" s="70">
        <f t="shared" si="0"/>
        <v>1955</v>
      </c>
      <c r="T63" s="70">
        <f t="shared" si="5"/>
        <v>4</v>
      </c>
      <c r="U63" s="70">
        <f t="shared" si="6"/>
        <v>1</v>
      </c>
      <c r="V63" s="70">
        <f t="shared" si="1"/>
        <v>1955</v>
      </c>
      <c r="W63" s="85">
        <v>1769546</v>
      </c>
      <c r="X63" s="70"/>
      <c r="Y63" s="70"/>
      <c r="Z63" s="85">
        <v>1769545</v>
      </c>
      <c r="AA63" s="85">
        <f t="shared" si="2"/>
        <v>1</v>
      </c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87">
        <f t="shared" si="7"/>
        <v>0</v>
      </c>
      <c r="AQ63" s="74">
        <f t="shared" si="8"/>
        <v>1769545</v>
      </c>
      <c r="AR63" s="74">
        <f t="shared" si="9"/>
        <v>1</v>
      </c>
      <c r="AS63" s="70" t="s">
        <v>106</v>
      </c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>
        <v>1</v>
      </c>
      <c r="BF63" s="70"/>
      <c r="BG63" s="70"/>
      <c r="BH63" s="70"/>
      <c r="BI63" s="70">
        <f t="shared" si="10"/>
        <v>65</v>
      </c>
      <c r="BJ63" s="70" t="s">
        <v>1606</v>
      </c>
      <c r="BK63" s="74">
        <f t="shared" si="11"/>
        <v>1769545</v>
      </c>
      <c r="BL63" s="70"/>
      <c r="BM63" s="70" t="s">
        <v>2217</v>
      </c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</row>
    <row r="64" spans="1:77" x14ac:dyDescent="0.4">
      <c r="A64" s="70">
        <v>60</v>
      </c>
      <c r="B64" s="70" t="s">
        <v>1832</v>
      </c>
      <c r="C64" s="70"/>
      <c r="D64" s="70" t="s">
        <v>2048</v>
      </c>
      <c r="E64" s="70"/>
      <c r="F64" s="70" t="s">
        <v>874</v>
      </c>
      <c r="G64" s="70"/>
      <c r="H64" s="94">
        <v>1</v>
      </c>
      <c r="I64" s="94">
        <v>6</v>
      </c>
      <c r="J64" s="70" t="s">
        <v>1832</v>
      </c>
      <c r="K64" s="70"/>
      <c r="L64" s="70"/>
      <c r="M64" s="70">
        <v>30</v>
      </c>
      <c r="N64" s="70">
        <f>VLOOKUP(M64,'償却率（定額法）'!$B$6:$C$104,2)</f>
        <v>3.4000000000000002E-2</v>
      </c>
      <c r="O64" s="71">
        <v>20180</v>
      </c>
      <c r="P64" s="70">
        <v>1</v>
      </c>
      <c r="Q64" s="71"/>
      <c r="R64" s="71">
        <f t="shared" si="4"/>
        <v>20180</v>
      </c>
      <c r="S64" s="70">
        <f t="shared" si="0"/>
        <v>1955</v>
      </c>
      <c r="T64" s="70">
        <f t="shared" si="5"/>
        <v>4</v>
      </c>
      <c r="U64" s="70">
        <f t="shared" si="6"/>
        <v>1</v>
      </c>
      <c r="V64" s="70">
        <f t="shared" si="1"/>
        <v>1955</v>
      </c>
      <c r="W64" s="85">
        <v>4004762</v>
      </c>
      <c r="X64" s="70"/>
      <c r="Y64" s="70"/>
      <c r="Z64" s="85">
        <v>4004761</v>
      </c>
      <c r="AA64" s="85">
        <f t="shared" si="2"/>
        <v>1</v>
      </c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87">
        <f t="shared" si="7"/>
        <v>0</v>
      </c>
      <c r="AQ64" s="74">
        <f t="shared" si="8"/>
        <v>4004761</v>
      </c>
      <c r="AR64" s="74">
        <f t="shared" si="9"/>
        <v>1</v>
      </c>
      <c r="AS64" s="70" t="s">
        <v>106</v>
      </c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>
        <v>1</v>
      </c>
      <c r="BF64" s="70"/>
      <c r="BG64" s="70"/>
      <c r="BH64" s="70"/>
      <c r="BI64" s="70">
        <f t="shared" si="10"/>
        <v>65</v>
      </c>
      <c r="BJ64" s="70" t="s">
        <v>1606</v>
      </c>
      <c r="BK64" s="74">
        <f t="shared" si="11"/>
        <v>4004761</v>
      </c>
      <c r="BL64" s="70"/>
      <c r="BM64" s="70" t="s">
        <v>2218</v>
      </c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</row>
    <row r="65" spans="1:77" x14ac:dyDescent="0.4">
      <c r="A65" s="70">
        <v>61</v>
      </c>
      <c r="B65" s="70" t="s">
        <v>1833</v>
      </c>
      <c r="C65" s="70"/>
      <c r="D65" s="70" t="s">
        <v>2049</v>
      </c>
      <c r="E65" s="70"/>
      <c r="F65" s="70" t="s">
        <v>874</v>
      </c>
      <c r="G65" s="70"/>
      <c r="H65" s="94">
        <v>1</v>
      </c>
      <c r="I65" s="94">
        <v>6</v>
      </c>
      <c r="J65" s="70" t="s">
        <v>1833</v>
      </c>
      <c r="K65" s="70"/>
      <c r="L65" s="70"/>
      <c r="M65" s="70">
        <v>30</v>
      </c>
      <c r="N65" s="70">
        <f>VLOOKUP(M65,'償却率（定額法）'!$B$6:$C$104,2)</f>
        <v>3.4000000000000002E-2</v>
      </c>
      <c r="O65" s="71">
        <v>27850</v>
      </c>
      <c r="P65" s="70">
        <v>1</v>
      </c>
      <c r="Q65" s="71"/>
      <c r="R65" s="71">
        <f t="shared" si="4"/>
        <v>27850</v>
      </c>
      <c r="S65" s="70">
        <f t="shared" si="0"/>
        <v>1976</v>
      </c>
      <c r="T65" s="70">
        <f t="shared" si="5"/>
        <v>3</v>
      </c>
      <c r="U65" s="70">
        <f t="shared" si="6"/>
        <v>31</v>
      </c>
      <c r="V65" s="70">
        <f t="shared" si="1"/>
        <v>1975</v>
      </c>
      <c r="W65" s="85">
        <v>3725360</v>
      </c>
      <c r="X65" s="70"/>
      <c r="Y65" s="70"/>
      <c r="Z65" s="85">
        <v>3725359</v>
      </c>
      <c r="AA65" s="85">
        <f t="shared" si="2"/>
        <v>1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87">
        <f t="shared" si="7"/>
        <v>0</v>
      </c>
      <c r="AQ65" s="74">
        <f t="shared" si="8"/>
        <v>3725359</v>
      </c>
      <c r="AR65" s="74">
        <f t="shared" si="9"/>
        <v>1</v>
      </c>
      <c r="AS65" s="70" t="s">
        <v>106</v>
      </c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>
        <v>1</v>
      </c>
      <c r="BF65" s="70"/>
      <c r="BG65" s="70"/>
      <c r="BH65" s="70"/>
      <c r="BI65" s="70">
        <f t="shared" si="10"/>
        <v>45</v>
      </c>
      <c r="BJ65" s="70" t="s">
        <v>1606</v>
      </c>
      <c r="BK65" s="74">
        <f t="shared" si="11"/>
        <v>3725359</v>
      </c>
      <c r="BL65" s="70"/>
      <c r="BM65" s="70" t="s">
        <v>2219</v>
      </c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</row>
    <row r="66" spans="1:77" x14ac:dyDescent="0.4">
      <c r="A66" s="70">
        <v>62</v>
      </c>
      <c r="B66" s="70" t="s">
        <v>1834</v>
      </c>
      <c r="C66" s="70"/>
      <c r="D66" s="70" t="s">
        <v>2050</v>
      </c>
      <c r="E66" s="70"/>
      <c r="F66" s="70" t="s">
        <v>874</v>
      </c>
      <c r="G66" s="70"/>
      <c r="H66" s="94">
        <v>1</v>
      </c>
      <c r="I66" s="94">
        <v>6</v>
      </c>
      <c r="J66" s="70" t="s">
        <v>1834</v>
      </c>
      <c r="K66" s="70"/>
      <c r="L66" s="70"/>
      <c r="M66" s="70">
        <v>30</v>
      </c>
      <c r="N66" s="70">
        <f>VLOOKUP(M66,'償却率（定額法）'!$B$6:$C$104,2)</f>
        <v>3.4000000000000002E-2</v>
      </c>
      <c r="O66" s="71">
        <v>27484</v>
      </c>
      <c r="P66" s="70">
        <v>1</v>
      </c>
      <c r="Q66" s="71"/>
      <c r="R66" s="71">
        <f t="shared" si="4"/>
        <v>27484</v>
      </c>
      <c r="S66" s="70">
        <f t="shared" si="0"/>
        <v>1975</v>
      </c>
      <c r="T66" s="70">
        <f t="shared" si="5"/>
        <v>3</v>
      </c>
      <c r="U66" s="70">
        <f t="shared" si="6"/>
        <v>31</v>
      </c>
      <c r="V66" s="70">
        <f t="shared" si="1"/>
        <v>1974</v>
      </c>
      <c r="W66" s="85">
        <v>3073422</v>
      </c>
      <c r="X66" s="70"/>
      <c r="Y66" s="70"/>
      <c r="Z66" s="85">
        <v>3073421</v>
      </c>
      <c r="AA66" s="85">
        <f t="shared" si="2"/>
        <v>1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87">
        <f t="shared" si="7"/>
        <v>0</v>
      </c>
      <c r="AQ66" s="74">
        <f t="shared" si="8"/>
        <v>3073421</v>
      </c>
      <c r="AR66" s="74">
        <f t="shared" si="9"/>
        <v>1</v>
      </c>
      <c r="AS66" s="70" t="s">
        <v>106</v>
      </c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>
        <v>1</v>
      </c>
      <c r="BF66" s="70"/>
      <c r="BG66" s="70"/>
      <c r="BH66" s="70"/>
      <c r="BI66" s="70">
        <f t="shared" si="10"/>
        <v>46</v>
      </c>
      <c r="BJ66" s="70" t="s">
        <v>1606</v>
      </c>
      <c r="BK66" s="74">
        <f t="shared" si="11"/>
        <v>3073421</v>
      </c>
      <c r="BL66" s="70"/>
      <c r="BM66" s="70" t="s">
        <v>2220</v>
      </c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</row>
    <row r="67" spans="1:77" x14ac:dyDescent="0.4">
      <c r="A67" s="70">
        <v>64</v>
      </c>
      <c r="B67" s="70" t="s">
        <v>1835</v>
      </c>
      <c r="C67" s="70"/>
      <c r="D67" s="70" t="s">
        <v>2051</v>
      </c>
      <c r="E67" s="70"/>
      <c r="F67" s="70" t="s">
        <v>874</v>
      </c>
      <c r="G67" s="70"/>
      <c r="H67" s="94">
        <v>1</v>
      </c>
      <c r="I67" s="94">
        <v>6</v>
      </c>
      <c r="J67" s="70" t="s">
        <v>1835</v>
      </c>
      <c r="K67" s="70"/>
      <c r="L67" s="70"/>
      <c r="M67" s="70">
        <v>30</v>
      </c>
      <c r="N67" s="70">
        <f>VLOOKUP(M67,'償却率（定額法）'!$B$6:$C$104,2)</f>
        <v>3.4000000000000002E-2</v>
      </c>
      <c r="O67" s="71">
        <v>20180</v>
      </c>
      <c r="P67" s="70">
        <v>1</v>
      </c>
      <c r="Q67" s="71"/>
      <c r="R67" s="71">
        <f t="shared" si="4"/>
        <v>20180</v>
      </c>
      <c r="S67" s="70">
        <f t="shared" si="0"/>
        <v>1955</v>
      </c>
      <c r="T67" s="70">
        <f t="shared" si="5"/>
        <v>4</v>
      </c>
      <c r="U67" s="70">
        <f t="shared" si="6"/>
        <v>1</v>
      </c>
      <c r="V67" s="70">
        <f t="shared" si="1"/>
        <v>1955</v>
      </c>
      <c r="W67" s="85">
        <v>465670</v>
      </c>
      <c r="X67" s="70"/>
      <c r="Y67" s="70"/>
      <c r="Z67" s="85">
        <v>465669</v>
      </c>
      <c r="AA67" s="85">
        <f t="shared" si="2"/>
        <v>1</v>
      </c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87">
        <f t="shared" si="7"/>
        <v>0</v>
      </c>
      <c r="AQ67" s="74">
        <f t="shared" si="8"/>
        <v>465669</v>
      </c>
      <c r="AR67" s="74">
        <f t="shared" si="9"/>
        <v>1</v>
      </c>
      <c r="AS67" s="70" t="s">
        <v>106</v>
      </c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>
        <v>1</v>
      </c>
      <c r="BF67" s="70"/>
      <c r="BG67" s="70"/>
      <c r="BH67" s="70"/>
      <c r="BI67" s="70">
        <f t="shared" si="10"/>
        <v>65</v>
      </c>
      <c r="BJ67" s="70" t="s">
        <v>1606</v>
      </c>
      <c r="BK67" s="74">
        <f t="shared" si="11"/>
        <v>465669</v>
      </c>
      <c r="BL67" s="70"/>
      <c r="BM67" s="70" t="s">
        <v>2221</v>
      </c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</row>
    <row r="68" spans="1:77" x14ac:dyDescent="0.4">
      <c r="A68" s="70">
        <v>65</v>
      </c>
      <c r="B68" s="70" t="s">
        <v>1836</v>
      </c>
      <c r="C68" s="70"/>
      <c r="D68" s="70" t="s">
        <v>2035</v>
      </c>
      <c r="E68" s="70"/>
      <c r="F68" s="70" t="s">
        <v>874</v>
      </c>
      <c r="G68" s="70"/>
      <c r="H68" s="94">
        <v>1</v>
      </c>
      <c r="I68" s="94">
        <v>6</v>
      </c>
      <c r="J68" s="70" t="s">
        <v>1836</v>
      </c>
      <c r="K68" s="70"/>
      <c r="L68" s="70"/>
      <c r="M68" s="70">
        <v>30</v>
      </c>
      <c r="N68" s="70">
        <f>VLOOKUP(M68,'償却率（定額法）'!$B$6:$C$104,2)</f>
        <v>3.4000000000000002E-2</v>
      </c>
      <c r="O68" s="71">
        <v>28914</v>
      </c>
      <c r="P68" s="70">
        <v>1</v>
      </c>
      <c r="Q68" s="71"/>
      <c r="R68" s="71">
        <f t="shared" si="4"/>
        <v>28914</v>
      </c>
      <c r="S68" s="70">
        <f t="shared" si="0"/>
        <v>1979</v>
      </c>
      <c r="T68" s="70">
        <f t="shared" si="5"/>
        <v>2</v>
      </c>
      <c r="U68" s="70">
        <f t="shared" si="6"/>
        <v>28</v>
      </c>
      <c r="V68" s="70">
        <f t="shared" si="1"/>
        <v>1978</v>
      </c>
      <c r="W68" s="85">
        <v>4004762</v>
      </c>
      <c r="X68" s="70"/>
      <c r="Y68" s="70"/>
      <c r="Z68" s="85">
        <v>4004761</v>
      </c>
      <c r="AA68" s="85">
        <f t="shared" si="2"/>
        <v>1</v>
      </c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87">
        <f t="shared" si="7"/>
        <v>0</v>
      </c>
      <c r="AQ68" s="74">
        <f t="shared" si="8"/>
        <v>4004761</v>
      </c>
      <c r="AR68" s="74">
        <f t="shared" si="9"/>
        <v>1</v>
      </c>
      <c r="AS68" s="70" t="s">
        <v>106</v>
      </c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>
        <v>1</v>
      </c>
      <c r="BF68" s="70"/>
      <c r="BG68" s="70"/>
      <c r="BH68" s="70"/>
      <c r="BI68" s="70">
        <f t="shared" si="10"/>
        <v>42</v>
      </c>
      <c r="BJ68" s="70" t="s">
        <v>1606</v>
      </c>
      <c r="BK68" s="74">
        <f t="shared" si="11"/>
        <v>4004761</v>
      </c>
      <c r="BL68" s="70"/>
      <c r="BM68" s="70" t="s">
        <v>2222</v>
      </c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</row>
    <row r="69" spans="1:77" x14ac:dyDescent="0.4">
      <c r="A69" s="70">
        <v>66</v>
      </c>
      <c r="B69" s="70" t="s">
        <v>1837</v>
      </c>
      <c r="C69" s="70"/>
      <c r="D69" s="70" t="s">
        <v>2052</v>
      </c>
      <c r="E69" s="70"/>
      <c r="F69" s="70" t="s">
        <v>874</v>
      </c>
      <c r="G69" s="70"/>
      <c r="H69" s="94">
        <v>1</v>
      </c>
      <c r="I69" s="94">
        <v>6</v>
      </c>
      <c r="J69" s="70" t="s">
        <v>1837</v>
      </c>
      <c r="K69" s="70"/>
      <c r="L69" s="70"/>
      <c r="M69" s="70">
        <v>30</v>
      </c>
      <c r="N69" s="70">
        <f>VLOOKUP(M69,'償却率（定額法）'!$B$6:$C$104,2)</f>
        <v>3.4000000000000002E-2</v>
      </c>
      <c r="O69" s="71">
        <v>20180</v>
      </c>
      <c r="P69" s="70">
        <v>1</v>
      </c>
      <c r="Q69" s="71"/>
      <c r="R69" s="71">
        <f t="shared" ref="R69:R98" si="12">IF(Q69="",O69,Q69)</f>
        <v>20180</v>
      </c>
      <c r="S69" s="70">
        <f t="shared" ref="S69:S98" si="13">YEAR(R69)</f>
        <v>1955</v>
      </c>
      <c r="T69" s="70">
        <f t="shared" ref="T69:T98" si="14">MONTH(R69)</f>
        <v>4</v>
      </c>
      <c r="U69" s="70">
        <f t="shared" ref="U69:U98" si="15">DAY(O69)</f>
        <v>1</v>
      </c>
      <c r="V69" s="70">
        <f t="shared" si="1"/>
        <v>1955</v>
      </c>
      <c r="W69" s="85">
        <v>1210742</v>
      </c>
      <c r="X69" s="70"/>
      <c r="Y69" s="70"/>
      <c r="Z69" s="85">
        <v>1210741</v>
      </c>
      <c r="AA69" s="85">
        <f t="shared" ref="AA69:AA132" si="16">W69-Z69</f>
        <v>1</v>
      </c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87">
        <f t="shared" si="7"/>
        <v>0</v>
      </c>
      <c r="AQ69" s="74">
        <f t="shared" si="8"/>
        <v>1210741</v>
      </c>
      <c r="AR69" s="74">
        <f t="shared" si="9"/>
        <v>1</v>
      </c>
      <c r="AS69" s="70" t="s">
        <v>106</v>
      </c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>
        <v>1</v>
      </c>
      <c r="BF69" s="70"/>
      <c r="BG69" s="70"/>
      <c r="BH69" s="70"/>
      <c r="BI69" s="70">
        <f t="shared" ref="BI69:BI98" si="17">IF(V69="",0,$Q$1-V69)</f>
        <v>65</v>
      </c>
      <c r="BJ69" s="70" t="s">
        <v>1606</v>
      </c>
      <c r="BK69" s="74">
        <f t="shared" ref="BK69:BK98" si="18">W69-AR69</f>
        <v>1210741</v>
      </c>
      <c r="BL69" s="70"/>
      <c r="BM69" s="70" t="s">
        <v>2223</v>
      </c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</row>
    <row r="70" spans="1:77" x14ac:dyDescent="0.4">
      <c r="A70" s="70">
        <v>67</v>
      </c>
      <c r="B70" s="70" t="s">
        <v>1838</v>
      </c>
      <c r="C70" s="70"/>
      <c r="D70" s="70" t="s">
        <v>2053</v>
      </c>
      <c r="E70" s="70"/>
      <c r="F70" s="70" t="s">
        <v>874</v>
      </c>
      <c r="G70" s="70"/>
      <c r="H70" s="94">
        <v>1</v>
      </c>
      <c r="I70" s="94">
        <v>6</v>
      </c>
      <c r="J70" s="70" t="s">
        <v>1838</v>
      </c>
      <c r="K70" s="70"/>
      <c r="L70" s="70"/>
      <c r="M70" s="70">
        <v>30</v>
      </c>
      <c r="N70" s="70">
        <f>VLOOKUP(M70,'償却率（定額法）'!$B$6:$C$104,2)</f>
        <v>3.4000000000000002E-2</v>
      </c>
      <c r="O70" s="71">
        <v>20180</v>
      </c>
      <c r="P70" s="70">
        <v>1</v>
      </c>
      <c r="Q70" s="71"/>
      <c r="R70" s="71">
        <f t="shared" si="12"/>
        <v>20180</v>
      </c>
      <c r="S70" s="70">
        <f t="shared" si="13"/>
        <v>1955</v>
      </c>
      <c r="T70" s="70">
        <f t="shared" si="14"/>
        <v>4</v>
      </c>
      <c r="U70" s="70">
        <f t="shared" si="15"/>
        <v>1</v>
      </c>
      <c r="V70" s="70">
        <f t="shared" si="1"/>
        <v>1955</v>
      </c>
      <c r="W70" s="85">
        <v>1769546</v>
      </c>
      <c r="X70" s="70"/>
      <c r="Y70" s="70"/>
      <c r="Z70" s="85">
        <v>1769545</v>
      </c>
      <c r="AA70" s="85">
        <f t="shared" si="16"/>
        <v>1</v>
      </c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87">
        <f t="shared" ref="AP70:AP133" si="19">IF(BI70=0,0,IF(BI70=M70,AA70-1,IF(AA70=1,0,ROUND(W70*N70,0))))</f>
        <v>0</v>
      </c>
      <c r="AQ70" s="74">
        <f t="shared" ref="AQ70:AQ133" si="20">Z70+AP70</f>
        <v>1769545</v>
      </c>
      <c r="AR70" s="74">
        <f t="shared" ref="AR70:AR133" si="21">AA70-AP70</f>
        <v>1</v>
      </c>
      <c r="AS70" s="70" t="s">
        <v>106</v>
      </c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>
        <v>1</v>
      </c>
      <c r="BF70" s="70"/>
      <c r="BG70" s="70"/>
      <c r="BH70" s="70"/>
      <c r="BI70" s="70">
        <f t="shared" si="17"/>
        <v>65</v>
      </c>
      <c r="BJ70" s="70" t="s">
        <v>1606</v>
      </c>
      <c r="BK70" s="74">
        <f t="shared" si="18"/>
        <v>1769545</v>
      </c>
      <c r="BL70" s="70"/>
      <c r="BM70" s="70" t="s">
        <v>2224</v>
      </c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</row>
    <row r="71" spans="1:77" x14ac:dyDescent="0.4">
      <c r="A71" s="70">
        <v>68</v>
      </c>
      <c r="B71" s="70" t="s">
        <v>1839</v>
      </c>
      <c r="C71" s="70"/>
      <c r="D71" s="70" t="s">
        <v>2054</v>
      </c>
      <c r="E71" s="70"/>
      <c r="F71" s="70" t="s">
        <v>874</v>
      </c>
      <c r="G71" s="70"/>
      <c r="H71" s="94">
        <v>1</v>
      </c>
      <c r="I71" s="94">
        <v>6</v>
      </c>
      <c r="J71" s="70" t="s">
        <v>1839</v>
      </c>
      <c r="K71" s="70"/>
      <c r="L71" s="70"/>
      <c r="M71" s="70">
        <v>30</v>
      </c>
      <c r="N71" s="70">
        <f>VLOOKUP(M71,'償却率（定額法）'!$B$6:$C$104,2)</f>
        <v>3.4000000000000002E-2</v>
      </c>
      <c r="O71" s="71">
        <v>20180</v>
      </c>
      <c r="P71" s="70">
        <v>1</v>
      </c>
      <c r="Q71" s="71"/>
      <c r="R71" s="71">
        <f t="shared" si="12"/>
        <v>20180</v>
      </c>
      <c r="S71" s="70">
        <f t="shared" si="13"/>
        <v>1955</v>
      </c>
      <c r="T71" s="70">
        <f t="shared" si="14"/>
        <v>4</v>
      </c>
      <c r="U71" s="70">
        <f t="shared" si="15"/>
        <v>1</v>
      </c>
      <c r="V71" s="70">
        <f t="shared" si="1"/>
        <v>1955</v>
      </c>
      <c r="W71" s="85">
        <v>1490144</v>
      </c>
      <c r="X71" s="70"/>
      <c r="Y71" s="70"/>
      <c r="Z71" s="85">
        <v>1490143</v>
      </c>
      <c r="AA71" s="85">
        <f t="shared" si="16"/>
        <v>1</v>
      </c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87">
        <f t="shared" si="19"/>
        <v>0</v>
      </c>
      <c r="AQ71" s="74">
        <f t="shared" si="20"/>
        <v>1490143</v>
      </c>
      <c r="AR71" s="74">
        <f t="shared" si="21"/>
        <v>1</v>
      </c>
      <c r="AS71" s="70" t="s">
        <v>106</v>
      </c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>
        <v>1</v>
      </c>
      <c r="BF71" s="70"/>
      <c r="BG71" s="70"/>
      <c r="BH71" s="70"/>
      <c r="BI71" s="70">
        <f t="shared" si="17"/>
        <v>65</v>
      </c>
      <c r="BJ71" s="70" t="s">
        <v>1606</v>
      </c>
      <c r="BK71" s="74">
        <f t="shared" si="18"/>
        <v>1490143</v>
      </c>
      <c r="BL71" s="70"/>
      <c r="BM71" s="70" t="s">
        <v>2225</v>
      </c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</row>
    <row r="72" spans="1:77" x14ac:dyDescent="0.4">
      <c r="A72" s="70">
        <v>69</v>
      </c>
      <c r="B72" s="70" t="s">
        <v>1840</v>
      </c>
      <c r="C72" s="70"/>
      <c r="D72" s="70" t="s">
        <v>2055</v>
      </c>
      <c r="E72" s="70"/>
      <c r="F72" s="70" t="s">
        <v>874</v>
      </c>
      <c r="G72" s="70"/>
      <c r="H72" s="94">
        <v>1</v>
      </c>
      <c r="I72" s="94">
        <v>6</v>
      </c>
      <c r="J72" s="70" t="s">
        <v>1840</v>
      </c>
      <c r="K72" s="70"/>
      <c r="L72" s="70"/>
      <c r="M72" s="70">
        <v>30</v>
      </c>
      <c r="N72" s="70">
        <f>VLOOKUP(M72,'償却率（定額法）'!$B$6:$C$104,2)</f>
        <v>3.4000000000000002E-2</v>
      </c>
      <c r="O72" s="71">
        <v>20180</v>
      </c>
      <c r="P72" s="70">
        <v>1</v>
      </c>
      <c r="Q72" s="71"/>
      <c r="R72" s="71">
        <f t="shared" si="12"/>
        <v>20180</v>
      </c>
      <c r="S72" s="70">
        <f t="shared" si="13"/>
        <v>1955</v>
      </c>
      <c r="T72" s="70">
        <f t="shared" si="14"/>
        <v>4</v>
      </c>
      <c r="U72" s="70">
        <f t="shared" si="15"/>
        <v>1</v>
      </c>
      <c r="V72" s="70">
        <f t="shared" si="1"/>
        <v>1955</v>
      </c>
      <c r="W72" s="85">
        <v>4004762</v>
      </c>
      <c r="X72" s="70"/>
      <c r="Y72" s="70"/>
      <c r="Z72" s="85">
        <v>4004761</v>
      </c>
      <c r="AA72" s="85">
        <f t="shared" si="16"/>
        <v>1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87">
        <f t="shared" si="19"/>
        <v>0</v>
      </c>
      <c r="AQ72" s="74">
        <f t="shared" si="20"/>
        <v>4004761</v>
      </c>
      <c r="AR72" s="74">
        <f t="shared" si="21"/>
        <v>1</v>
      </c>
      <c r="AS72" s="70" t="s">
        <v>106</v>
      </c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>
        <v>1</v>
      </c>
      <c r="BF72" s="70"/>
      <c r="BG72" s="70"/>
      <c r="BH72" s="70"/>
      <c r="BI72" s="70">
        <f t="shared" si="17"/>
        <v>65</v>
      </c>
      <c r="BJ72" s="70" t="s">
        <v>1606</v>
      </c>
      <c r="BK72" s="74">
        <f t="shared" si="18"/>
        <v>4004761</v>
      </c>
      <c r="BL72" s="70"/>
      <c r="BM72" s="70" t="s">
        <v>2226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</row>
    <row r="73" spans="1:77" x14ac:dyDescent="0.4">
      <c r="A73" s="70">
        <v>70</v>
      </c>
      <c r="B73" s="70" t="s">
        <v>1841</v>
      </c>
      <c r="C73" s="70"/>
      <c r="D73" s="70" t="s">
        <v>2056</v>
      </c>
      <c r="E73" s="70"/>
      <c r="F73" s="70" t="s">
        <v>874</v>
      </c>
      <c r="G73" s="70"/>
      <c r="H73" s="94">
        <v>1</v>
      </c>
      <c r="I73" s="94">
        <v>6</v>
      </c>
      <c r="J73" s="70" t="s">
        <v>1841</v>
      </c>
      <c r="K73" s="70"/>
      <c r="L73" s="70"/>
      <c r="M73" s="70">
        <v>30</v>
      </c>
      <c r="N73" s="70">
        <f>VLOOKUP(M73,'償却率（定額法）'!$B$6:$C$104,2)</f>
        <v>3.4000000000000002E-2</v>
      </c>
      <c r="O73" s="71">
        <v>20180</v>
      </c>
      <c r="P73" s="70">
        <v>1</v>
      </c>
      <c r="Q73" s="71"/>
      <c r="R73" s="71">
        <f t="shared" si="12"/>
        <v>20180</v>
      </c>
      <c r="S73" s="70">
        <f t="shared" si="13"/>
        <v>1955</v>
      </c>
      <c r="T73" s="70">
        <f t="shared" si="14"/>
        <v>4</v>
      </c>
      <c r="U73" s="70">
        <f t="shared" si="15"/>
        <v>1</v>
      </c>
      <c r="V73" s="70">
        <f t="shared" si="1"/>
        <v>1955</v>
      </c>
      <c r="W73" s="85">
        <v>3073422</v>
      </c>
      <c r="X73" s="70"/>
      <c r="Y73" s="70"/>
      <c r="Z73" s="85">
        <v>3073421</v>
      </c>
      <c r="AA73" s="85">
        <f t="shared" si="16"/>
        <v>1</v>
      </c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87">
        <f t="shared" si="19"/>
        <v>0</v>
      </c>
      <c r="AQ73" s="74">
        <f t="shared" si="20"/>
        <v>3073421</v>
      </c>
      <c r="AR73" s="74">
        <f t="shared" si="21"/>
        <v>1</v>
      </c>
      <c r="AS73" s="70" t="s">
        <v>106</v>
      </c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>
        <v>1</v>
      </c>
      <c r="BF73" s="70"/>
      <c r="BG73" s="70"/>
      <c r="BH73" s="70"/>
      <c r="BI73" s="70">
        <f t="shared" si="17"/>
        <v>65</v>
      </c>
      <c r="BJ73" s="70" t="s">
        <v>1606</v>
      </c>
      <c r="BK73" s="74">
        <f t="shared" si="18"/>
        <v>3073421</v>
      </c>
      <c r="BL73" s="70"/>
      <c r="BM73" s="70" t="s">
        <v>2227</v>
      </c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</row>
    <row r="74" spans="1:77" x14ac:dyDescent="0.4">
      <c r="A74" s="70">
        <v>71</v>
      </c>
      <c r="B74" s="70" t="s">
        <v>1842</v>
      </c>
      <c r="C74" s="70"/>
      <c r="D74" s="70" t="s">
        <v>2057</v>
      </c>
      <c r="E74" s="70"/>
      <c r="F74" s="70" t="s">
        <v>874</v>
      </c>
      <c r="G74" s="70"/>
      <c r="H74" s="94">
        <v>1</v>
      </c>
      <c r="I74" s="94">
        <v>6</v>
      </c>
      <c r="J74" s="70" t="s">
        <v>1842</v>
      </c>
      <c r="K74" s="70"/>
      <c r="L74" s="70"/>
      <c r="M74" s="70">
        <v>30</v>
      </c>
      <c r="N74" s="70">
        <f>VLOOKUP(M74,'償却率（定額法）'!$B$6:$C$104,2)</f>
        <v>3.4000000000000002E-2</v>
      </c>
      <c r="O74" s="71">
        <v>20180</v>
      </c>
      <c r="P74" s="70">
        <v>1</v>
      </c>
      <c r="Q74" s="71"/>
      <c r="R74" s="71">
        <f t="shared" si="12"/>
        <v>20180</v>
      </c>
      <c r="S74" s="70">
        <f t="shared" si="13"/>
        <v>1955</v>
      </c>
      <c r="T74" s="70">
        <f t="shared" si="14"/>
        <v>4</v>
      </c>
      <c r="U74" s="70">
        <f t="shared" si="15"/>
        <v>1</v>
      </c>
      <c r="V74" s="70">
        <f t="shared" si="1"/>
        <v>1955</v>
      </c>
      <c r="W74" s="85">
        <v>1583278</v>
      </c>
      <c r="X74" s="70"/>
      <c r="Y74" s="70"/>
      <c r="Z74" s="85">
        <v>1583277</v>
      </c>
      <c r="AA74" s="85">
        <f t="shared" si="16"/>
        <v>1</v>
      </c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87">
        <f t="shared" si="19"/>
        <v>0</v>
      </c>
      <c r="AQ74" s="74">
        <f t="shared" si="20"/>
        <v>1583277</v>
      </c>
      <c r="AR74" s="74">
        <f t="shared" si="21"/>
        <v>1</v>
      </c>
      <c r="AS74" s="70" t="s">
        <v>106</v>
      </c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>
        <v>1</v>
      </c>
      <c r="BF74" s="70"/>
      <c r="BG74" s="70"/>
      <c r="BH74" s="70"/>
      <c r="BI74" s="70">
        <f t="shared" si="17"/>
        <v>65</v>
      </c>
      <c r="BJ74" s="70" t="s">
        <v>1606</v>
      </c>
      <c r="BK74" s="74">
        <f t="shared" si="18"/>
        <v>1583277</v>
      </c>
      <c r="BL74" s="70"/>
      <c r="BM74" s="70" t="s">
        <v>2228</v>
      </c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</row>
    <row r="75" spans="1:77" x14ac:dyDescent="0.4">
      <c r="A75" s="70">
        <v>72</v>
      </c>
      <c r="B75" s="70" t="s">
        <v>1843</v>
      </c>
      <c r="C75" s="70"/>
      <c r="D75" s="70" t="s">
        <v>2058</v>
      </c>
      <c r="E75" s="70"/>
      <c r="F75" s="70" t="s">
        <v>874</v>
      </c>
      <c r="G75" s="70"/>
      <c r="H75" s="94">
        <v>1</v>
      </c>
      <c r="I75" s="94">
        <v>6</v>
      </c>
      <c r="J75" s="70" t="s">
        <v>1843</v>
      </c>
      <c r="K75" s="70"/>
      <c r="L75" s="70"/>
      <c r="M75" s="70">
        <v>30</v>
      </c>
      <c r="N75" s="70">
        <f>VLOOKUP(M75,'償却率（定額法）'!$B$6:$C$104,2)</f>
        <v>3.4000000000000002E-2</v>
      </c>
      <c r="O75" s="71">
        <v>33358</v>
      </c>
      <c r="P75" s="70">
        <v>1</v>
      </c>
      <c r="Q75" s="71"/>
      <c r="R75" s="71">
        <f t="shared" si="12"/>
        <v>33358</v>
      </c>
      <c r="S75" s="70">
        <f t="shared" si="13"/>
        <v>1991</v>
      </c>
      <c r="T75" s="70">
        <f t="shared" si="14"/>
        <v>4</v>
      </c>
      <c r="U75" s="70">
        <f t="shared" si="15"/>
        <v>30</v>
      </c>
      <c r="V75" s="70">
        <f t="shared" si="1"/>
        <v>1991</v>
      </c>
      <c r="W75" s="85">
        <v>4004762</v>
      </c>
      <c r="X75" s="70"/>
      <c r="Y75" s="70"/>
      <c r="Z75" s="85">
        <v>3812508</v>
      </c>
      <c r="AA75" s="85">
        <f t="shared" si="16"/>
        <v>192254</v>
      </c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87">
        <f t="shared" si="19"/>
        <v>136162</v>
      </c>
      <c r="AQ75" s="74">
        <f t="shared" si="20"/>
        <v>3948670</v>
      </c>
      <c r="AR75" s="74">
        <f t="shared" si="21"/>
        <v>56092</v>
      </c>
      <c r="AS75" s="70" t="s">
        <v>106</v>
      </c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>
        <v>1</v>
      </c>
      <c r="BF75" s="70"/>
      <c r="BG75" s="70"/>
      <c r="BH75" s="70"/>
      <c r="BI75" s="70">
        <f t="shared" si="17"/>
        <v>29</v>
      </c>
      <c r="BJ75" s="70" t="s">
        <v>1606</v>
      </c>
      <c r="BK75" s="74">
        <f t="shared" si="18"/>
        <v>3948670</v>
      </c>
      <c r="BL75" s="70"/>
      <c r="BM75" s="70" t="s">
        <v>2229</v>
      </c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</row>
    <row r="76" spans="1:77" x14ac:dyDescent="0.4">
      <c r="A76" s="70">
        <v>73</v>
      </c>
      <c r="B76" s="70" t="s">
        <v>1844</v>
      </c>
      <c r="C76" s="70"/>
      <c r="D76" s="70" t="s">
        <v>2059</v>
      </c>
      <c r="E76" s="70"/>
      <c r="F76" s="70" t="s">
        <v>874</v>
      </c>
      <c r="G76" s="70"/>
      <c r="H76" s="94">
        <v>1</v>
      </c>
      <c r="I76" s="94">
        <v>6</v>
      </c>
      <c r="J76" s="70" t="s">
        <v>1844</v>
      </c>
      <c r="K76" s="70"/>
      <c r="L76" s="70"/>
      <c r="M76" s="70">
        <v>30</v>
      </c>
      <c r="N76" s="70">
        <f>VLOOKUP(M76,'償却率（定額法）'!$B$6:$C$104,2)</f>
        <v>3.4000000000000002E-2</v>
      </c>
      <c r="O76" s="71">
        <v>35155</v>
      </c>
      <c r="P76" s="70">
        <v>1</v>
      </c>
      <c r="Q76" s="71"/>
      <c r="R76" s="71">
        <f t="shared" si="12"/>
        <v>35155</v>
      </c>
      <c r="S76" s="70">
        <f t="shared" si="13"/>
        <v>1996</v>
      </c>
      <c r="T76" s="70">
        <f t="shared" si="14"/>
        <v>3</v>
      </c>
      <c r="U76" s="70">
        <f t="shared" si="15"/>
        <v>31</v>
      </c>
      <c r="V76" s="70">
        <f t="shared" si="1"/>
        <v>1995</v>
      </c>
      <c r="W76" s="85">
        <v>3911628</v>
      </c>
      <c r="X76" s="70"/>
      <c r="Y76" s="70"/>
      <c r="Z76" s="85">
        <v>3191880</v>
      </c>
      <c r="AA76" s="85">
        <f t="shared" si="16"/>
        <v>719748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87">
        <f t="shared" si="19"/>
        <v>132995</v>
      </c>
      <c r="AQ76" s="74">
        <f t="shared" si="20"/>
        <v>3324875</v>
      </c>
      <c r="AR76" s="74">
        <f t="shared" si="21"/>
        <v>586753</v>
      </c>
      <c r="AS76" s="70" t="s">
        <v>106</v>
      </c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>
        <v>1</v>
      </c>
      <c r="BF76" s="70"/>
      <c r="BG76" s="70"/>
      <c r="BH76" s="70"/>
      <c r="BI76" s="70">
        <f t="shared" si="17"/>
        <v>25</v>
      </c>
      <c r="BJ76" s="70" t="s">
        <v>1606</v>
      </c>
      <c r="BK76" s="74">
        <f t="shared" si="18"/>
        <v>3324875</v>
      </c>
      <c r="BL76" s="70"/>
      <c r="BM76" s="70" t="s">
        <v>2230</v>
      </c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</row>
    <row r="77" spans="1:77" x14ac:dyDescent="0.4">
      <c r="A77" s="70">
        <v>74</v>
      </c>
      <c r="B77" s="70" t="s">
        <v>1845</v>
      </c>
      <c r="C77" s="70"/>
      <c r="D77" s="70" t="s">
        <v>2060</v>
      </c>
      <c r="E77" s="70"/>
      <c r="F77" s="70" t="s">
        <v>874</v>
      </c>
      <c r="G77" s="70"/>
      <c r="H77" s="94">
        <v>1</v>
      </c>
      <c r="I77" s="94">
        <v>6</v>
      </c>
      <c r="J77" s="70" t="s">
        <v>1845</v>
      </c>
      <c r="K77" s="70"/>
      <c r="L77" s="70"/>
      <c r="M77" s="70">
        <v>30</v>
      </c>
      <c r="N77" s="70">
        <f>VLOOKUP(M77,'償却率（定額法）'!$B$6:$C$104,2)</f>
        <v>3.4000000000000002E-2</v>
      </c>
      <c r="O77" s="71">
        <v>35581</v>
      </c>
      <c r="P77" s="70">
        <v>1</v>
      </c>
      <c r="Q77" s="71"/>
      <c r="R77" s="71">
        <f t="shared" si="12"/>
        <v>35581</v>
      </c>
      <c r="S77" s="70">
        <f t="shared" si="13"/>
        <v>1997</v>
      </c>
      <c r="T77" s="70">
        <f t="shared" si="14"/>
        <v>5</v>
      </c>
      <c r="U77" s="70">
        <f t="shared" si="15"/>
        <v>31</v>
      </c>
      <c r="V77" s="70">
        <f t="shared" si="1"/>
        <v>1997</v>
      </c>
      <c r="W77" s="85">
        <v>4004762</v>
      </c>
      <c r="X77" s="70"/>
      <c r="Y77" s="70"/>
      <c r="Z77" s="85">
        <v>2995542</v>
      </c>
      <c r="AA77" s="85">
        <f t="shared" si="16"/>
        <v>1009220</v>
      </c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87">
        <f t="shared" si="19"/>
        <v>136162</v>
      </c>
      <c r="AQ77" s="74">
        <f t="shared" si="20"/>
        <v>3131704</v>
      </c>
      <c r="AR77" s="74">
        <f t="shared" si="21"/>
        <v>873058</v>
      </c>
      <c r="AS77" s="70" t="s">
        <v>106</v>
      </c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>
        <v>1</v>
      </c>
      <c r="BF77" s="70"/>
      <c r="BG77" s="70"/>
      <c r="BH77" s="70"/>
      <c r="BI77" s="70">
        <f t="shared" si="17"/>
        <v>23</v>
      </c>
      <c r="BJ77" s="70" t="s">
        <v>1606</v>
      </c>
      <c r="BK77" s="74">
        <f t="shared" si="18"/>
        <v>3131704</v>
      </c>
      <c r="BL77" s="70"/>
      <c r="BM77" s="70" t="s">
        <v>2231</v>
      </c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</row>
    <row r="78" spans="1:77" x14ac:dyDescent="0.4">
      <c r="A78" s="70">
        <v>75</v>
      </c>
      <c r="B78" s="70" t="s">
        <v>1846</v>
      </c>
      <c r="C78" s="70"/>
      <c r="D78" s="70" t="s">
        <v>2061</v>
      </c>
      <c r="E78" s="70"/>
      <c r="F78" s="70" t="s">
        <v>874</v>
      </c>
      <c r="G78" s="70"/>
      <c r="H78" s="94">
        <v>1</v>
      </c>
      <c r="I78" s="94">
        <v>6</v>
      </c>
      <c r="J78" s="70" t="s">
        <v>1846</v>
      </c>
      <c r="K78" s="70"/>
      <c r="L78" s="70"/>
      <c r="M78" s="70">
        <v>30</v>
      </c>
      <c r="N78" s="70">
        <f>VLOOKUP(M78,'償却率（定額法）'!$B$6:$C$104,2)</f>
        <v>3.4000000000000002E-2</v>
      </c>
      <c r="O78" s="71">
        <v>38321</v>
      </c>
      <c r="P78" s="70">
        <v>1</v>
      </c>
      <c r="Q78" s="71"/>
      <c r="R78" s="71">
        <f t="shared" si="12"/>
        <v>38321</v>
      </c>
      <c r="S78" s="70">
        <f t="shared" si="13"/>
        <v>2004</v>
      </c>
      <c r="T78" s="70">
        <f t="shared" si="14"/>
        <v>11</v>
      </c>
      <c r="U78" s="70">
        <f t="shared" si="15"/>
        <v>30</v>
      </c>
      <c r="V78" s="70">
        <f t="shared" si="1"/>
        <v>2004</v>
      </c>
      <c r="W78" s="85">
        <v>3818494</v>
      </c>
      <c r="X78" s="70"/>
      <c r="Y78" s="70"/>
      <c r="Z78" s="85">
        <v>1947420</v>
      </c>
      <c r="AA78" s="85">
        <f t="shared" si="16"/>
        <v>1871074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87">
        <f t="shared" si="19"/>
        <v>129829</v>
      </c>
      <c r="AQ78" s="74">
        <f t="shared" si="20"/>
        <v>2077249</v>
      </c>
      <c r="AR78" s="74">
        <f t="shared" si="21"/>
        <v>1741245</v>
      </c>
      <c r="AS78" s="70" t="s">
        <v>106</v>
      </c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>
        <v>1</v>
      </c>
      <c r="BF78" s="70"/>
      <c r="BG78" s="70"/>
      <c r="BH78" s="70"/>
      <c r="BI78" s="70">
        <f t="shared" si="17"/>
        <v>16</v>
      </c>
      <c r="BJ78" s="70" t="s">
        <v>1606</v>
      </c>
      <c r="BK78" s="74">
        <f t="shared" si="18"/>
        <v>2077249</v>
      </c>
      <c r="BL78" s="70"/>
      <c r="BM78" s="70" t="s">
        <v>2232</v>
      </c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</row>
    <row r="79" spans="1:77" x14ac:dyDescent="0.4">
      <c r="A79" s="70">
        <v>76</v>
      </c>
      <c r="B79" s="70" t="s">
        <v>1847</v>
      </c>
      <c r="C79" s="70"/>
      <c r="D79" s="70" t="s">
        <v>2062</v>
      </c>
      <c r="E79" s="70"/>
      <c r="F79" s="70" t="s">
        <v>874</v>
      </c>
      <c r="G79" s="70"/>
      <c r="H79" s="94">
        <v>1</v>
      </c>
      <c r="I79" s="94">
        <v>6</v>
      </c>
      <c r="J79" s="70" t="s">
        <v>1847</v>
      </c>
      <c r="K79" s="70"/>
      <c r="L79" s="70"/>
      <c r="M79" s="70">
        <v>30</v>
      </c>
      <c r="N79" s="70">
        <f>VLOOKUP(M79,'償却率（定額法）'!$B$6:$C$104,2)</f>
        <v>3.4000000000000002E-2</v>
      </c>
      <c r="O79" s="71">
        <v>28945</v>
      </c>
      <c r="P79" s="70">
        <v>1</v>
      </c>
      <c r="Q79" s="71"/>
      <c r="R79" s="71">
        <f t="shared" si="12"/>
        <v>28945</v>
      </c>
      <c r="S79" s="70">
        <f t="shared" si="13"/>
        <v>1979</v>
      </c>
      <c r="T79" s="70">
        <f t="shared" si="14"/>
        <v>3</v>
      </c>
      <c r="U79" s="70">
        <f t="shared" si="15"/>
        <v>31</v>
      </c>
      <c r="V79" s="70">
        <f t="shared" si="1"/>
        <v>1978</v>
      </c>
      <c r="W79" s="85">
        <v>0</v>
      </c>
      <c r="X79" s="70"/>
      <c r="Y79" s="70"/>
      <c r="Z79" s="85">
        <v>0</v>
      </c>
      <c r="AA79" s="85">
        <f t="shared" si="16"/>
        <v>0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87">
        <f t="shared" si="19"/>
        <v>0</v>
      </c>
      <c r="AQ79" s="74">
        <f t="shared" si="20"/>
        <v>0</v>
      </c>
      <c r="AR79" s="74">
        <f t="shared" si="21"/>
        <v>0</v>
      </c>
      <c r="AS79" s="70" t="s">
        <v>106</v>
      </c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>
        <v>1</v>
      </c>
      <c r="BF79" s="70"/>
      <c r="BG79" s="70"/>
      <c r="BH79" s="70"/>
      <c r="BI79" s="70">
        <f t="shared" si="17"/>
        <v>42</v>
      </c>
      <c r="BJ79" s="70" t="s">
        <v>1606</v>
      </c>
      <c r="BK79" s="74">
        <f t="shared" si="18"/>
        <v>0</v>
      </c>
      <c r="BL79" s="70"/>
      <c r="BM79" s="70" t="s">
        <v>2233</v>
      </c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</row>
    <row r="80" spans="1:77" x14ac:dyDescent="0.4">
      <c r="A80" s="70">
        <v>77</v>
      </c>
      <c r="B80" s="70" t="s">
        <v>1848</v>
      </c>
      <c r="C80" s="70"/>
      <c r="D80" s="70" t="s">
        <v>2063</v>
      </c>
      <c r="E80" s="70"/>
      <c r="F80" s="70" t="s">
        <v>874</v>
      </c>
      <c r="G80" s="70"/>
      <c r="H80" s="94">
        <v>1</v>
      </c>
      <c r="I80" s="94">
        <v>6</v>
      </c>
      <c r="J80" s="70" t="s">
        <v>1848</v>
      </c>
      <c r="K80" s="70"/>
      <c r="L80" s="70"/>
      <c r="M80" s="70">
        <v>30</v>
      </c>
      <c r="N80" s="70">
        <f>VLOOKUP(M80,'償却率（定額法）'!$B$6:$C$104,2)</f>
        <v>3.4000000000000002E-2</v>
      </c>
      <c r="O80" s="71">
        <v>26754</v>
      </c>
      <c r="P80" s="70">
        <v>1</v>
      </c>
      <c r="Q80" s="71"/>
      <c r="R80" s="71">
        <f t="shared" si="12"/>
        <v>26754</v>
      </c>
      <c r="S80" s="70">
        <f t="shared" si="13"/>
        <v>1973</v>
      </c>
      <c r="T80" s="70">
        <f t="shared" si="14"/>
        <v>3</v>
      </c>
      <c r="U80" s="70">
        <f t="shared" si="15"/>
        <v>31</v>
      </c>
      <c r="V80" s="70">
        <f t="shared" si="1"/>
        <v>1972</v>
      </c>
      <c r="W80" s="85">
        <v>3445958</v>
      </c>
      <c r="X80" s="70"/>
      <c r="Y80" s="70"/>
      <c r="Z80" s="85">
        <v>3445957</v>
      </c>
      <c r="AA80" s="85">
        <f t="shared" si="16"/>
        <v>1</v>
      </c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87">
        <f t="shared" si="19"/>
        <v>0</v>
      </c>
      <c r="AQ80" s="74">
        <f t="shared" si="20"/>
        <v>3445957</v>
      </c>
      <c r="AR80" s="74">
        <f t="shared" si="21"/>
        <v>1</v>
      </c>
      <c r="AS80" s="70" t="s">
        <v>106</v>
      </c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>
        <v>1</v>
      </c>
      <c r="BF80" s="70"/>
      <c r="BG80" s="70"/>
      <c r="BH80" s="70"/>
      <c r="BI80" s="70">
        <f t="shared" si="17"/>
        <v>48</v>
      </c>
      <c r="BJ80" s="70" t="s">
        <v>1606</v>
      </c>
      <c r="BK80" s="74">
        <f t="shared" si="18"/>
        <v>3445957</v>
      </c>
      <c r="BL80" s="70"/>
      <c r="BM80" s="70" t="s">
        <v>2234</v>
      </c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</row>
    <row r="81" spans="1:77" x14ac:dyDescent="0.4">
      <c r="A81" s="70">
        <v>78</v>
      </c>
      <c r="B81" s="70" t="s">
        <v>1849</v>
      </c>
      <c r="C81" s="70"/>
      <c r="D81" s="70" t="s">
        <v>2064</v>
      </c>
      <c r="E81" s="70"/>
      <c r="F81" s="70" t="s">
        <v>874</v>
      </c>
      <c r="G81" s="70"/>
      <c r="H81" s="94">
        <v>1</v>
      </c>
      <c r="I81" s="94">
        <v>6</v>
      </c>
      <c r="J81" s="70" t="s">
        <v>1849</v>
      </c>
      <c r="K81" s="70"/>
      <c r="L81" s="70"/>
      <c r="M81" s="70">
        <v>30</v>
      </c>
      <c r="N81" s="70">
        <f>VLOOKUP(M81,'償却率（定額法）'!$B$6:$C$104,2)</f>
        <v>3.4000000000000002E-2</v>
      </c>
      <c r="O81" s="71">
        <v>26389</v>
      </c>
      <c r="P81" s="70">
        <v>1</v>
      </c>
      <c r="Q81" s="71"/>
      <c r="R81" s="71">
        <f t="shared" si="12"/>
        <v>26389</v>
      </c>
      <c r="S81" s="70">
        <f t="shared" si="13"/>
        <v>1972</v>
      </c>
      <c r="T81" s="70">
        <f t="shared" si="14"/>
        <v>3</v>
      </c>
      <c r="U81" s="70">
        <f t="shared" si="15"/>
        <v>31</v>
      </c>
      <c r="V81" s="70">
        <f t="shared" si="1"/>
        <v>1971</v>
      </c>
      <c r="W81" s="85">
        <v>3166556</v>
      </c>
      <c r="X81" s="70"/>
      <c r="Y81" s="70"/>
      <c r="Z81" s="85">
        <v>3166555</v>
      </c>
      <c r="AA81" s="85">
        <f t="shared" si="16"/>
        <v>1</v>
      </c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87">
        <f t="shared" si="19"/>
        <v>0</v>
      </c>
      <c r="AQ81" s="74">
        <f t="shared" si="20"/>
        <v>3166555</v>
      </c>
      <c r="AR81" s="74">
        <f t="shared" si="21"/>
        <v>1</v>
      </c>
      <c r="AS81" s="70" t="s">
        <v>106</v>
      </c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>
        <v>1</v>
      </c>
      <c r="BF81" s="70"/>
      <c r="BG81" s="70"/>
      <c r="BH81" s="70"/>
      <c r="BI81" s="70">
        <f t="shared" si="17"/>
        <v>49</v>
      </c>
      <c r="BJ81" s="70" t="s">
        <v>1606</v>
      </c>
      <c r="BK81" s="74">
        <f t="shared" si="18"/>
        <v>3166555</v>
      </c>
      <c r="BL81" s="70"/>
      <c r="BM81" s="70" t="s">
        <v>2235</v>
      </c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</row>
    <row r="82" spans="1:77" x14ac:dyDescent="0.4">
      <c r="A82" s="70">
        <v>79</v>
      </c>
      <c r="B82" s="70" t="s">
        <v>1850</v>
      </c>
      <c r="C82" s="70"/>
      <c r="D82" s="70" t="s">
        <v>2065</v>
      </c>
      <c r="E82" s="70"/>
      <c r="F82" s="70" t="s">
        <v>874</v>
      </c>
      <c r="G82" s="70"/>
      <c r="H82" s="94">
        <v>1</v>
      </c>
      <c r="I82" s="94">
        <v>6</v>
      </c>
      <c r="J82" s="70" t="s">
        <v>1850</v>
      </c>
      <c r="K82" s="70"/>
      <c r="L82" s="70"/>
      <c r="M82" s="70">
        <v>30</v>
      </c>
      <c r="N82" s="70">
        <f>VLOOKUP(M82,'償却率（定額法）'!$B$6:$C$104,2)</f>
        <v>3.4000000000000002E-2</v>
      </c>
      <c r="O82" s="71">
        <v>20180</v>
      </c>
      <c r="P82" s="70">
        <v>1</v>
      </c>
      <c r="Q82" s="71"/>
      <c r="R82" s="71">
        <f t="shared" si="12"/>
        <v>20180</v>
      </c>
      <c r="S82" s="70">
        <f t="shared" si="13"/>
        <v>1955</v>
      </c>
      <c r="T82" s="70">
        <f t="shared" si="14"/>
        <v>4</v>
      </c>
      <c r="U82" s="70">
        <f t="shared" si="15"/>
        <v>1</v>
      </c>
      <c r="V82" s="70">
        <f t="shared" si="1"/>
        <v>1955</v>
      </c>
      <c r="W82" s="85">
        <v>3166556</v>
      </c>
      <c r="X82" s="70"/>
      <c r="Y82" s="70"/>
      <c r="Z82" s="85">
        <v>3166555</v>
      </c>
      <c r="AA82" s="85">
        <f t="shared" si="16"/>
        <v>1</v>
      </c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87">
        <f t="shared" si="19"/>
        <v>0</v>
      </c>
      <c r="AQ82" s="74">
        <f t="shared" si="20"/>
        <v>3166555</v>
      </c>
      <c r="AR82" s="74">
        <f t="shared" si="21"/>
        <v>1</v>
      </c>
      <c r="AS82" s="70" t="s">
        <v>106</v>
      </c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>
        <v>1</v>
      </c>
      <c r="BF82" s="70"/>
      <c r="BG82" s="70"/>
      <c r="BH82" s="70"/>
      <c r="BI82" s="70">
        <f t="shared" si="17"/>
        <v>65</v>
      </c>
      <c r="BJ82" s="70" t="s">
        <v>1606</v>
      </c>
      <c r="BK82" s="74">
        <f t="shared" si="18"/>
        <v>3166555</v>
      </c>
      <c r="BL82" s="70"/>
      <c r="BM82" s="70" t="s">
        <v>2236</v>
      </c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</row>
    <row r="83" spans="1:77" x14ac:dyDescent="0.4">
      <c r="A83" s="70">
        <v>80</v>
      </c>
      <c r="B83" s="70" t="s">
        <v>1851</v>
      </c>
      <c r="C83" s="70"/>
      <c r="D83" s="70" t="s">
        <v>2066</v>
      </c>
      <c r="E83" s="70"/>
      <c r="F83" s="70" t="s">
        <v>874</v>
      </c>
      <c r="G83" s="70"/>
      <c r="H83" s="94">
        <v>1</v>
      </c>
      <c r="I83" s="94">
        <v>6</v>
      </c>
      <c r="J83" s="70" t="s">
        <v>1851</v>
      </c>
      <c r="K83" s="70"/>
      <c r="L83" s="70"/>
      <c r="M83" s="70">
        <v>30</v>
      </c>
      <c r="N83" s="70">
        <f>VLOOKUP(M83,'償却率（定額法）'!$B$6:$C$104,2)</f>
        <v>3.4000000000000002E-2</v>
      </c>
      <c r="O83" s="71">
        <v>20180</v>
      </c>
      <c r="P83" s="70">
        <v>1</v>
      </c>
      <c r="Q83" s="71"/>
      <c r="R83" s="71">
        <f t="shared" si="12"/>
        <v>20180</v>
      </c>
      <c r="S83" s="70">
        <f t="shared" si="13"/>
        <v>1955</v>
      </c>
      <c r="T83" s="70">
        <f t="shared" si="14"/>
        <v>4</v>
      </c>
      <c r="U83" s="70">
        <f t="shared" si="15"/>
        <v>1</v>
      </c>
      <c r="V83" s="70">
        <f t="shared" si="1"/>
        <v>1955</v>
      </c>
      <c r="W83" s="85">
        <v>558804</v>
      </c>
      <c r="X83" s="70"/>
      <c r="Y83" s="70"/>
      <c r="Z83" s="85">
        <v>558803</v>
      </c>
      <c r="AA83" s="85">
        <f t="shared" si="16"/>
        <v>1</v>
      </c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87">
        <f t="shared" si="19"/>
        <v>0</v>
      </c>
      <c r="AQ83" s="74">
        <f t="shared" si="20"/>
        <v>558803</v>
      </c>
      <c r="AR83" s="74">
        <f t="shared" si="21"/>
        <v>1</v>
      </c>
      <c r="AS83" s="70" t="s">
        <v>106</v>
      </c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>
        <v>1</v>
      </c>
      <c r="BF83" s="70"/>
      <c r="BG83" s="70"/>
      <c r="BH83" s="70"/>
      <c r="BI83" s="70">
        <f t="shared" si="17"/>
        <v>65</v>
      </c>
      <c r="BJ83" s="70" t="s">
        <v>1606</v>
      </c>
      <c r="BK83" s="74">
        <f t="shared" si="18"/>
        <v>558803</v>
      </c>
      <c r="BL83" s="70"/>
      <c r="BM83" s="70" t="s">
        <v>2237</v>
      </c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</row>
    <row r="84" spans="1:77" x14ac:dyDescent="0.4">
      <c r="A84" s="70">
        <v>81</v>
      </c>
      <c r="B84" s="70" t="s">
        <v>1852</v>
      </c>
      <c r="C84" s="70"/>
      <c r="D84" s="70" t="s">
        <v>2067</v>
      </c>
      <c r="E84" s="70"/>
      <c r="F84" s="70" t="s">
        <v>874</v>
      </c>
      <c r="G84" s="70"/>
      <c r="H84" s="94">
        <v>1</v>
      </c>
      <c r="I84" s="94">
        <v>6</v>
      </c>
      <c r="J84" s="70" t="s">
        <v>1852</v>
      </c>
      <c r="K84" s="70"/>
      <c r="L84" s="70"/>
      <c r="M84" s="70">
        <v>30</v>
      </c>
      <c r="N84" s="70">
        <f>VLOOKUP(M84,'償却率（定額法）'!$B$6:$C$104,2)</f>
        <v>3.4000000000000002E-2</v>
      </c>
      <c r="O84" s="71">
        <v>27119</v>
      </c>
      <c r="P84" s="70">
        <v>1</v>
      </c>
      <c r="Q84" s="71"/>
      <c r="R84" s="71">
        <f t="shared" si="12"/>
        <v>27119</v>
      </c>
      <c r="S84" s="70">
        <f t="shared" si="13"/>
        <v>1974</v>
      </c>
      <c r="T84" s="70">
        <f t="shared" si="14"/>
        <v>3</v>
      </c>
      <c r="U84" s="70">
        <f t="shared" si="15"/>
        <v>31</v>
      </c>
      <c r="V84" s="70">
        <f t="shared" si="1"/>
        <v>1973</v>
      </c>
      <c r="W84" s="85">
        <v>4470432</v>
      </c>
      <c r="X84" s="70"/>
      <c r="Y84" s="70"/>
      <c r="Z84" s="85">
        <v>4470431</v>
      </c>
      <c r="AA84" s="85">
        <f t="shared" si="16"/>
        <v>1</v>
      </c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87">
        <f t="shared" si="19"/>
        <v>0</v>
      </c>
      <c r="AQ84" s="74">
        <f t="shared" si="20"/>
        <v>4470431</v>
      </c>
      <c r="AR84" s="74">
        <f t="shared" si="21"/>
        <v>1</v>
      </c>
      <c r="AS84" s="70" t="s">
        <v>106</v>
      </c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>
        <v>1</v>
      </c>
      <c r="BF84" s="70"/>
      <c r="BG84" s="70"/>
      <c r="BH84" s="70"/>
      <c r="BI84" s="70">
        <f t="shared" si="17"/>
        <v>47</v>
      </c>
      <c r="BJ84" s="70" t="s">
        <v>1606</v>
      </c>
      <c r="BK84" s="74">
        <f t="shared" si="18"/>
        <v>4470431</v>
      </c>
      <c r="BL84" s="70"/>
      <c r="BM84" s="70" t="s">
        <v>2238</v>
      </c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</row>
    <row r="85" spans="1:77" x14ac:dyDescent="0.4">
      <c r="A85" s="70">
        <v>82</v>
      </c>
      <c r="B85" s="70" t="s">
        <v>1853</v>
      </c>
      <c r="C85" s="70"/>
      <c r="D85" s="70" t="s">
        <v>2068</v>
      </c>
      <c r="E85" s="70"/>
      <c r="F85" s="70" t="s">
        <v>874</v>
      </c>
      <c r="G85" s="70"/>
      <c r="H85" s="94">
        <v>1</v>
      </c>
      <c r="I85" s="94">
        <v>6</v>
      </c>
      <c r="J85" s="70" t="s">
        <v>1853</v>
      </c>
      <c r="K85" s="70"/>
      <c r="L85" s="70"/>
      <c r="M85" s="70">
        <v>30</v>
      </c>
      <c r="N85" s="70">
        <f>VLOOKUP(M85,'償却率（定額法）'!$B$6:$C$104,2)</f>
        <v>3.4000000000000002E-2</v>
      </c>
      <c r="O85" s="71">
        <v>20180</v>
      </c>
      <c r="P85" s="70">
        <v>1</v>
      </c>
      <c r="Q85" s="71"/>
      <c r="R85" s="71">
        <f t="shared" si="12"/>
        <v>20180</v>
      </c>
      <c r="S85" s="70">
        <f t="shared" si="13"/>
        <v>1955</v>
      </c>
      <c r="T85" s="70">
        <f t="shared" si="14"/>
        <v>4</v>
      </c>
      <c r="U85" s="70">
        <f t="shared" si="15"/>
        <v>1</v>
      </c>
      <c r="V85" s="70">
        <f t="shared" si="1"/>
        <v>1955</v>
      </c>
      <c r="W85" s="85">
        <v>2142082</v>
      </c>
      <c r="X85" s="70"/>
      <c r="Y85" s="70"/>
      <c r="Z85" s="85">
        <v>2142081</v>
      </c>
      <c r="AA85" s="85">
        <f t="shared" si="16"/>
        <v>1</v>
      </c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87">
        <f t="shared" si="19"/>
        <v>0</v>
      </c>
      <c r="AQ85" s="74">
        <f t="shared" si="20"/>
        <v>2142081</v>
      </c>
      <c r="AR85" s="74">
        <f t="shared" si="21"/>
        <v>1</v>
      </c>
      <c r="AS85" s="70" t="s">
        <v>106</v>
      </c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>
        <v>1</v>
      </c>
      <c r="BF85" s="70"/>
      <c r="BG85" s="70"/>
      <c r="BH85" s="70"/>
      <c r="BI85" s="70">
        <f t="shared" si="17"/>
        <v>65</v>
      </c>
      <c r="BJ85" s="70" t="s">
        <v>1606</v>
      </c>
      <c r="BK85" s="74">
        <f t="shared" si="18"/>
        <v>2142081</v>
      </c>
      <c r="BL85" s="70"/>
      <c r="BM85" s="70" t="s">
        <v>2239</v>
      </c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</row>
    <row r="86" spans="1:77" x14ac:dyDescent="0.4">
      <c r="A86" s="70">
        <v>83</v>
      </c>
      <c r="B86" s="70" t="s">
        <v>1854</v>
      </c>
      <c r="C86" s="70"/>
      <c r="D86" s="70" t="s">
        <v>2069</v>
      </c>
      <c r="E86" s="70"/>
      <c r="F86" s="70" t="s">
        <v>874</v>
      </c>
      <c r="G86" s="70"/>
      <c r="H86" s="94">
        <v>1</v>
      </c>
      <c r="I86" s="94">
        <v>6</v>
      </c>
      <c r="J86" s="70" t="s">
        <v>1854</v>
      </c>
      <c r="K86" s="70"/>
      <c r="L86" s="70"/>
      <c r="M86" s="70">
        <v>30</v>
      </c>
      <c r="N86" s="70">
        <f>VLOOKUP(M86,'償却率（定額法）'!$B$6:$C$104,2)</f>
        <v>3.4000000000000002E-2</v>
      </c>
      <c r="O86" s="71">
        <v>20180</v>
      </c>
      <c r="P86" s="70">
        <v>1</v>
      </c>
      <c r="Q86" s="71"/>
      <c r="R86" s="71">
        <f t="shared" si="12"/>
        <v>20180</v>
      </c>
      <c r="S86" s="70">
        <f t="shared" si="13"/>
        <v>1955</v>
      </c>
      <c r="T86" s="70">
        <f t="shared" si="14"/>
        <v>4</v>
      </c>
      <c r="U86" s="70">
        <f t="shared" si="15"/>
        <v>1</v>
      </c>
      <c r="V86" s="70">
        <f t="shared" si="1"/>
        <v>1955</v>
      </c>
      <c r="W86" s="85">
        <v>3166556</v>
      </c>
      <c r="X86" s="70"/>
      <c r="Y86" s="70"/>
      <c r="Z86" s="85">
        <v>3166555</v>
      </c>
      <c r="AA86" s="85">
        <f t="shared" si="16"/>
        <v>1</v>
      </c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87">
        <f t="shared" si="19"/>
        <v>0</v>
      </c>
      <c r="AQ86" s="74">
        <f t="shared" si="20"/>
        <v>3166555</v>
      </c>
      <c r="AR86" s="74">
        <f t="shared" si="21"/>
        <v>1</v>
      </c>
      <c r="AS86" s="70" t="s">
        <v>106</v>
      </c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>
        <v>1</v>
      </c>
      <c r="BF86" s="70"/>
      <c r="BG86" s="70"/>
      <c r="BH86" s="70"/>
      <c r="BI86" s="70">
        <f t="shared" si="17"/>
        <v>65</v>
      </c>
      <c r="BJ86" s="70" t="s">
        <v>1606</v>
      </c>
      <c r="BK86" s="74">
        <f t="shared" si="18"/>
        <v>3166555</v>
      </c>
      <c r="BL86" s="70"/>
      <c r="BM86" s="70" t="s">
        <v>2240</v>
      </c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</row>
    <row r="87" spans="1:77" x14ac:dyDescent="0.4">
      <c r="A87" s="70">
        <v>84</v>
      </c>
      <c r="B87" s="70" t="s">
        <v>1855</v>
      </c>
      <c r="C87" s="70"/>
      <c r="D87" s="70" t="s">
        <v>2070</v>
      </c>
      <c r="E87" s="70"/>
      <c r="F87" s="70" t="s">
        <v>874</v>
      </c>
      <c r="G87" s="70"/>
      <c r="H87" s="94">
        <v>1</v>
      </c>
      <c r="I87" s="94">
        <v>6</v>
      </c>
      <c r="J87" s="70" t="s">
        <v>1855</v>
      </c>
      <c r="K87" s="70"/>
      <c r="L87" s="70"/>
      <c r="M87" s="70">
        <v>30</v>
      </c>
      <c r="N87" s="70">
        <f>VLOOKUP(M87,'償却率（定額法）'!$B$6:$C$104,2)</f>
        <v>3.4000000000000002E-2</v>
      </c>
      <c r="O87" s="71">
        <v>27484</v>
      </c>
      <c r="P87" s="70">
        <v>1</v>
      </c>
      <c r="Q87" s="71"/>
      <c r="R87" s="71">
        <f t="shared" si="12"/>
        <v>27484</v>
      </c>
      <c r="S87" s="70">
        <f t="shared" si="13"/>
        <v>1975</v>
      </c>
      <c r="T87" s="70">
        <f t="shared" si="14"/>
        <v>3</v>
      </c>
      <c r="U87" s="70">
        <f t="shared" si="15"/>
        <v>31</v>
      </c>
      <c r="V87" s="70">
        <f t="shared" si="1"/>
        <v>1974</v>
      </c>
      <c r="W87" s="85">
        <v>3818494</v>
      </c>
      <c r="X87" s="70"/>
      <c r="Y87" s="70"/>
      <c r="Z87" s="85">
        <v>3818493</v>
      </c>
      <c r="AA87" s="85">
        <f t="shared" si="16"/>
        <v>1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87">
        <f t="shared" si="19"/>
        <v>0</v>
      </c>
      <c r="AQ87" s="74">
        <f t="shared" si="20"/>
        <v>3818493</v>
      </c>
      <c r="AR87" s="74">
        <f t="shared" si="21"/>
        <v>1</v>
      </c>
      <c r="AS87" s="70" t="s">
        <v>106</v>
      </c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>
        <v>1</v>
      </c>
      <c r="BF87" s="70"/>
      <c r="BG87" s="70"/>
      <c r="BH87" s="70"/>
      <c r="BI87" s="70">
        <f t="shared" si="17"/>
        <v>46</v>
      </c>
      <c r="BJ87" s="70" t="s">
        <v>1606</v>
      </c>
      <c r="BK87" s="74">
        <f t="shared" si="18"/>
        <v>3818493</v>
      </c>
      <c r="BL87" s="70"/>
      <c r="BM87" s="70" t="s">
        <v>2241</v>
      </c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</row>
    <row r="88" spans="1:77" x14ac:dyDescent="0.4">
      <c r="A88" s="70">
        <v>85</v>
      </c>
      <c r="B88" s="70" t="s">
        <v>1856</v>
      </c>
      <c r="C88" s="70"/>
      <c r="D88" s="70" t="s">
        <v>2071</v>
      </c>
      <c r="E88" s="70"/>
      <c r="F88" s="70" t="s">
        <v>874</v>
      </c>
      <c r="G88" s="70"/>
      <c r="H88" s="94">
        <v>1</v>
      </c>
      <c r="I88" s="94">
        <v>6</v>
      </c>
      <c r="J88" s="70" t="s">
        <v>1856</v>
      </c>
      <c r="K88" s="70"/>
      <c r="L88" s="70"/>
      <c r="M88" s="70">
        <v>30</v>
      </c>
      <c r="N88" s="70">
        <f>VLOOKUP(M88,'償却率（定額法）'!$B$6:$C$104,2)</f>
        <v>3.4000000000000002E-2</v>
      </c>
      <c r="O88" s="71">
        <v>35155</v>
      </c>
      <c r="P88" s="70">
        <v>1</v>
      </c>
      <c r="Q88" s="71"/>
      <c r="R88" s="71">
        <f t="shared" si="12"/>
        <v>35155</v>
      </c>
      <c r="S88" s="70">
        <f t="shared" si="13"/>
        <v>1996</v>
      </c>
      <c r="T88" s="70">
        <f t="shared" si="14"/>
        <v>3</v>
      </c>
      <c r="U88" s="70">
        <f t="shared" si="15"/>
        <v>31</v>
      </c>
      <c r="V88" s="70">
        <f t="shared" si="1"/>
        <v>1995</v>
      </c>
      <c r="W88" s="85">
        <v>3818494</v>
      </c>
      <c r="X88" s="70"/>
      <c r="Y88" s="70"/>
      <c r="Z88" s="85">
        <v>3115872</v>
      </c>
      <c r="AA88" s="85">
        <f t="shared" si="16"/>
        <v>702622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87">
        <f t="shared" si="19"/>
        <v>129829</v>
      </c>
      <c r="AQ88" s="74">
        <f t="shared" si="20"/>
        <v>3245701</v>
      </c>
      <c r="AR88" s="74">
        <f t="shared" si="21"/>
        <v>572793</v>
      </c>
      <c r="AS88" s="70" t="s">
        <v>106</v>
      </c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>
        <v>1</v>
      </c>
      <c r="BF88" s="70"/>
      <c r="BG88" s="70"/>
      <c r="BH88" s="70"/>
      <c r="BI88" s="70">
        <f t="shared" si="17"/>
        <v>25</v>
      </c>
      <c r="BJ88" s="70" t="s">
        <v>1606</v>
      </c>
      <c r="BK88" s="74">
        <f t="shared" si="18"/>
        <v>3245701</v>
      </c>
      <c r="BL88" s="70"/>
      <c r="BM88" s="70" t="s">
        <v>2242</v>
      </c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</row>
    <row r="89" spans="1:77" x14ac:dyDescent="0.4">
      <c r="A89" s="70">
        <v>86</v>
      </c>
      <c r="B89" s="70" t="s">
        <v>1857</v>
      </c>
      <c r="C89" s="70"/>
      <c r="D89" s="70" t="s">
        <v>2072</v>
      </c>
      <c r="E89" s="70"/>
      <c r="F89" s="70" t="s">
        <v>874</v>
      </c>
      <c r="G89" s="70"/>
      <c r="H89" s="94">
        <v>1</v>
      </c>
      <c r="I89" s="94">
        <v>6</v>
      </c>
      <c r="J89" s="70" t="s">
        <v>1857</v>
      </c>
      <c r="K89" s="70"/>
      <c r="L89" s="70"/>
      <c r="M89" s="70">
        <v>30</v>
      </c>
      <c r="N89" s="70">
        <f>VLOOKUP(M89,'償却率（定額法）'!$B$6:$C$104,2)</f>
        <v>3.4000000000000002E-2</v>
      </c>
      <c r="O89" s="71">
        <v>20180</v>
      </c>
      <c r="P89" s="70">
        <v>1</v>
      </c>
      <c r="Q89" s="71"/>
      <c r="R89" s="71">
        <f t="shared" si="12"/>
        <v>20180</v>
      </c>
      <c r="S89" s="70">
        <f t="shared" si="13"/>
        <v>1955</v>
      </c>
      <c r="T89" s="70">
        <f t="shared" si="14"/>
        <v>4</v>
      </c>
      <c r="U89" s="70">
        <f t="shared" si="15"/>
        <v>1</v>
      </c>
      <c r="V89" s="70">
        <f t="shared" si="1"/>
        <v>1955</v>
      </c>
      <c r="W89" s="85">
        <v>1583278</v>
      </c>
      <c r="X89" s="70"/>
      <c r="Y89" s="70"/>
      <c r="Z89" s="85">
        <v>1583277</v>
      </c>
      <c r="AA89" s="85">
        <f t="shared" si="16"/>
        <v>1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87">
        <f t="shared" si="19"/>
        <v>0</v>
      </c>
      <c r="AQ89" s="74">
        <f t="shared" si="20"/>
        <v>1583277</v>
      </c>
      <c r="AR89" s="74">
        <f t="shared" si="21"/>
        <v>1</v>
      </c>
      <c r="AS89" s="70" t="s">
        <v>106</v>
      </c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>
        <v>1</v>
      </c>
      <c r="BF89" s="70"/>
      <c r="BG89" s="70"/>
      <c r="BH89" s="70"/>
      <c r="BI89" s="70">
        <f t="shared" si="17"/>
        <v>65</v>
      </c>
      <c r="BJ89" s="70" t="s">
        <v>1606</v>
      </c>
      <c r="BK89" s="74">
        <f t="shared" si="18"/>
        <v>1583277</v>
      </c>
      <c r="BL89" s="70"/>
      <c r="BM89" s="70" t="s">
        <v>2243</v>
      </c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</row>
    <row r="90" spans="1:77" x14ac:dyDescent="0.4">
      <c r="A90" s="70">
        <v>87</v>
      </c>
      <c r="B90" s="70" t="s">
        <v>1858</v>
      </c>
      <c r="C90" s="70"/>
      <c r="D90" s="70" t="s">
        <v>2073</v>
      </c>
      <c r="E90" s="70"/>
      <c r="F90" s="70" t="s">
        <v>874</v>
      </c>
      <c r="G90" s="70"/>
      <c r="H90" s="94">
        <v>1</v>
      </c>
      <c r="I90" s="94">
        <v>6</v>
      </c>
      <c r="J90" s="70" t="s">
        <v>1858</v>
      </c>
      <c r="K90" s="70"/>
      <c r="L90" s="70"/>
      <c r="M90" s="70">
        <v>30</v>
      </c>
      <c r="N90" s="70">
        <f>VLOOKUP(M90,'償却率（定額法）'!$B$6:$C$104,2)</f>
        <v>3.4000000000000002E-2</v>
      </c>
      <c r="O90" s="71">
        <v>28945</v>
      </c>
      <c r="P90" s="70">
        <v>1</v>
      </c>
      <c r="Q90" s="71"/>
      <c r="R90" s="71">
        <f t="shared" si="12"/>
        <v>28945</v>
      </c>
      <c r="S90" s="70">
        <f t="shared" si="13"/>
        <v>1979</v>
      </c>
      <c r="T90" s="70">
        <f t="shared" si="14"/>
        <v>3</v>
      </c>
      <c r="U90" s="70">
        <f t="shared" si="15"/>
        <v>31</v>
      </c>
      <c r="V90" s="70">
        <f t="shared" si="1"/>
        <v>1978</v>
      </c>
      <c r="W90" s="85">
        <v>4004762</v>
      </c>
      <c r="X90" s="70"/>
      <c r="Y90" s="70"/>
      <c r="Z90" s="85">
        <v>4004761</v>
      </c>
      <c r="AA90" s="85">
        <f t="shared" si="16"/>
        <v>1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87">
        <f t="shared" si="19"/>
        <v>0</v>
      </c>
      <c r="AQ90" s="74">
        <f t="shared" si="20"/>
        <v>4004761</v>
      </c>
      <c r="AR90" s="74">
        <f t="shared" si="21"/>
        <v>1</v>
      </c>
      <c r="AS90" s="70" t="s">
        <v>106</v>
      </c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>
        <v>1</v>
      </c>
      <c r="BF90" s="70"/>
      <c r="BG90" s="70"/>
      <c r="BH90" s="70"/>
      <c r="BI90" s="70">
        <f t="shared" si="17"/>
        <v>42</v>
      </c>
      <c r="BJ90" s="70" t="s">
        <v>1606</v>
      </c>
      <c r="BK90" s="74">
        <f t="shared" si="18"/>
        <v>4004761</v>
      </c>
      <c r="BL90" s="70"/>
      <c r="BM90" s="70" t="s">
        <v>2244</v>
      </c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</row>
    <row r="91" spans="1:77" x14ac:dyDescent="0.4">
      <c r="A91" s="70">
        <v>88</v>
      </c>
      <c r="B91" s="70" t="s">
        <v>1859</v>
      </c>
      <c r="C91" s="70"/>
      <c r="D91" s="70" t="s">
        <v>2074</v>
      </c>
      <c r="E91" s="70"/>
      <c r="F91" s="70" t="s">
        <v>874</v>
      </c>
      <c r="G91" s="70"/>
      <c r="H91" s="94">
        <v>1</v>
      </c>
      <c r="I91" s="94">
        <v>6</v>
      </c>
      <c r="J91" s="70" t="s">
        <v>1859</v>
      </c>
      <c r="K91" s="70"/>
      <c r="L91" s="70"/>
      <c r="M91" s="70">
        <v>30</v>
      </c>
      <c r="N91" s="70">
        <f>VLOOKUP(M91,'償却率（定額法）'!$B$6:$C$104,2)</f>
        <v>3.4000000000000002E-2</v>
      </c>
      <c r="O91" s="71">
        <v>20180</v>
      </c>
      <c r="P91" s="70">
        <v>1</v>
      </c>
      <c r="Q91" s="71"/>
      <c r="R91" s="71">
        <f t="shared" si="12"/>
        <v>20180</v>
      </c>
      <c r="S91" s="70">
        <f t="shared" si="13"/>
        <v>1955</v>
      </c>
      <c r="T91" s="70">
        <f t="shared" si="14"/>
        <v>4</v>
      </c>
      <c r="U91" s="70">
        <f t="shared" si="15"/>
        <v>1</v>
      </c>
      <c r="V91" s="70">
        <f t="shared" si="1"/>
        <v>1955</v>
      </c>
      <c r="W91" s="85">
        <v>1769546</v>
      </c>
      <c r="X91" s="70"/>
      <c r="Y91" s="70"/>
      <c r="Z91" s="85">
        <v>1769545</v>
      </c>
      <c r="AA91" s="85">
        <f t="shared" si="16"/>
        <v>1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87">
        <f t="shared" si="19"/>
        <v>0</v>
      </c>
      <c r="AQ91" s="74">
        <f t="shared" si="20"/>
        <v>1769545</v>
      </c>
      <c r="AR91" s="74">
        <f t="shared" si="21"/>
        <v>1</v>
      </c>
      <c r="AS91" s="70" t="s">
        <v>106</v>
      </c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>
        <v>1</v>
      </c>
      <c r="BF91" s="70"/>
      <c r="BG91" s="70"/>
      <c r="BH91" s="70"/>
      <c r="BI91" s="70">
        <f t="shared" si="17"/>
        <v>65</v>
      </c>
      <c r="BJ91" s="70" t="s">
        <v>1606</v>
      </c>
      <c r="BK91" s="74">
        <f t="shared" si="18"/>
        <v>1769545</v>
      </c>
      <c r="BL91" s="70"/>
      <c r="BM91" s="70" t="s">
        <v>2245</v>
      </c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</row>
    <row r="92" spans="1:77" x14ac:dyDescent="0.4">
      <c r="A92" s="70">
        <v>89</v>
      </c>
      <c r="B92" s="70" t="s">
        <v>1860</v>
      </c>
      <c r="C92" s="70"/>
      <c r="D92" s="70" t="s">
        <v>2075</v>
      </c>
      <c r="E92" s="70"/>
      <c r="F92" s="70" t="s">
        <v>874</v>
      </c>
      <c r="G92" s="70"/>
      <c r="H92" s="94">
        <v>1</v>
      </c>
      <c r="I92" s="94">
        <v>6</v>
      </c>
      <c r="J92" s="70" t="s">
        <v>1860</v>
      </c>
      <c r="K92" s="70"/>
      <c r="L92" s="70"/>
      <c r="M92" s="70">
        <v>30</v>
      </c>
      <c r="N92" s="70">
        <f>VLOOKUP(M92,'償却率（定額法）'!$B$6:$C$104,2)</f>
        <v>3.4000000000000002E-2</v>
      </c>
      <c r="O92" s="71">
        <v>27850</v>
      </c>
      <c r="P92" s="70">
        <v>1</v>
      </c>
      <c r="Q92" s="71"/>
      <c r="R92" s="71">
        <f t="shared" si="12"/>
        <v>27850</v>
      </c>
      <c r="S92" s="70">
        <f t="shared" si="13"/>
        <v>1976</v>
      </c>
      <c r="T92" s="70">
        <f t="shared" si="14"/>
        <v>3</v>
      </c>
      <c r="U92" s="70">
        <f t="shared" si="15"/>
        <v>31</v>
      </c>
      <c r="V92" s="70">
        <f t="shared" si="1"/>
        <v>1975</v>
      </c>
      <c r="W92" s="85">
        <v>3818494</v>
      </c>
      <c r="X92" s="70"/>
      <c r="Y92" s="70"/>
      <c r="Z92" s="85">
        <v>3818493</v>
      </c>
      <c r="AA92" s="85">
        <f t="shared" si="16"/>
        <v>1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87">
        <f t="shared" si="19"/>
        <v>0</v>
      </c>
      <c r="AQ92" s="74">
        <f t="shared" si="20"/>
        <v>3818493</v>
      </c>
      <c r="AR92" s="74">
        <f t="shared" si="21"/>
        <v>1</v>
      </c>
      <c r="AS92" s="70" t="s">
        <v>106</v>
      </c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>
        <v>1</v>
      </c>
      <c r="BF92" s="70"/>
      <c r="BG92" s="70"/>
      <c r="BH92" s="70"/>
      <c r="BI92" s="70">
        <f t="shared" si="17"/>
        <v>45</v>
      </c>
      <c r="BJ92" s="70" t="s">
        <v>1606</v>
      </c>
      <c r="BK92" s="74">
        <f t="shared" si="18"/>
        <v>3818493</v>
      </c>
      <c r="BL92" s="70"/>
      <c r="BM92" s="70" t="s">
        <v>2246</v>
      </c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</row>
    <row r="93" spans="1:77" x14ac:dyDescent="0.4">
      <c r="A93" s="70">
        <v>90</v>
      </c>
      <c r="B93" s="70" t="s">
        <v>1861</v>
      </c>
      <c r="C93" s="70"/>
      <c r="D93" s="70" t="s">
        <v>2076</v>
      </c>
      <c r="E93" s="70"/>
      <c r="F93" s="70" t="s">
        <v>874</v>
      </c>
      <c r="G93" s="70"/>
      <c r="H93" s="94">
        <v>1</v>
      </c>
      <c r="I93" s="94">
        <v>6</v>
      </c>
      <c r="J93" s="70" t="s">
        <v>1861</v>
      </c>
      <c r="K93" s="70"/>
      <c r="L93" s="70"/>
      <c r="M93" s="70">
        <v>30</v>
      </c>
      <c r="N93" s="70">
        <f>VLOOKUP(M93,'償却率（定額法）'!$B$6:$C$104,2)</f>
        <v>3.4000000000000002E-2</v>
      </c>
      <c r="O93" s="71">
        <v>20180</v>
      </c>
      <c r="P93" s="70">
        <v>1</v>
      </c>
      <c r="Q93" s="71"/>
      <c r="R93" s="71">
        <f t="shared" si="12"/>
        <v>20180</v>
      </c>
      <c r="S93" s="70">
        <f t="shared" si="13"/>
        <v>1955</v>
      </c>
      <c r="T93" s="70">
        <f t="shared" si="14"/>
        <v>4</v>
      </c>
      <c r="U93" s="70">
        <f t="shared" si="15"/>
        <v>1</v>
      </c>
      <c r="V93" s="70">
        <f t="shared" si="1"/>
        <v>1955</v>
      </c>
      <c r="W93" s="85">
        <v>1862680</v>
      </c>
      <c r="X93" s="70"/>
      <c r="Y93" s="70"/>
      <c r="Z93" s="85">
        <v>1862679</v>
      </c>
      <c r="AA93" s="85">
        <f t="shared" si="16"/>
        <v>1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87">
        <f t="shared" si="19"/>
        <v>0</v>
      </c>
      <c r="AQ93" s="74">
        <f t="shared" si="20"/>
        <v>1862679</v>
      </c>
      <c r="AR93" s="74">
        <f t="shared" si="21"/>
        <v>1</v>
      </c>
      <c r="AS93" s="70" t="s">
        <v>106</v>
      </c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>
        <v>1</v>
      </c>
      <c r="BF93" s="70"/>
      <c r="BG93" s="70"/>
      <c r="BH93" s="70"/>
      <c r="BI93" s="70">
        <f t="shared" si="17"/>
        <v>65</v>
      </c>
      <c r="BJ93" s="70" t="s">
        <v>1606</v>
      </c>
      <c r="BK93" s="74">
        <f t="shared" si="18"/>
        <v>1862679</v>
      </c>
      <c r="BL93" s="70"/>
      <c r="BM93" s="70" t="s">
        <v>2247</v>
      </c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</row>
    <row r="94" spans="1:77" x14ac:dyDescent="0.4">
      <c r="A94" s="70">
        <v>91</v>
      </c>
      <c r="B94" s="70" t="s">
        <v>1862</v>
      </c>
      <c r="C94" s="70"/>
      <c r="D94" s="70" t="s">
        <v>2077</v>
      </c>
      <c r="E94" s="70"/>
      <c r="F94" s="70" t="s">
        <v>874</v>
      </c>
      <c r="G94" s="70"/>
      <c r="H94" s="94">
        <v>1</v>
      </c>
      <c r="I94" s="94">
        <v>6</v>
      </c>
      <c r="J94" s="70" t="s">
        <v>1862</v>
      </c>
      <c r="K94" s="70"/>
      <c r="L94" s="70"/>
      <c r="M94" s="70">
        <v>30</v>
      </c>
      <c r="N94" s="70">
        <f>VLOOKUP(M94,'償却率（定額法）'!$B$6:$C$104,2)</f>
        <v>3.4000000000000002E-2</v>
      </c>
      <c r="O94" s="71">
        <v>30041</v>
      </c>
      <c r="P94" s="70">
        <v>1</v>
      </c>
      <c r="Q94" s="71"/>
      <c r="R94" s="71">
        <f t="shared" si="12"/>
        <v>30041</v>
      </c>
      <c r="S94" s="70">
        <f t="shared" si="13"/>
        <v>1982</v>
      </c>
      <c r="T94" s="70">
        <f t="shared" si="14"/>
        <v>3</v>
      </c>
      <c r="U94" s="70">
        <f t="shared" si="15"/>
        <v>31</v>
      </c>
      <c r="V94" s="70">
        <f t="shared" si="1"/>
        <v>1981</v>
      </c>
      <c r="W94" s="85">
        <v>4004762</v>
      </c>
      <c r="X94" s="70"/>
      <c r="Y94" s="70"/>
      <c r="Z94" s="85">
        <v>4004761</v>
      </c>
      <c r="AA94" s="85">
        <f t="shared" si="16"/>
        <v>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87">
        <f t="shared" si="19"/>
        <v>0</v>
      </c>
      <c r="AQ94" s="74">
        <f t="shared" si="20"/>
        <v>4004761</v>
      </c>
      <c r="AR94" s="74">
        <f t="shared" si="21"/>
        <v>1</v>
      </c>
      <c r="AS94" s="70" t="s">
        <v>106</v>
      </c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>
        <v>1</v>
      </c>
      <c r="BF94" s="70"/>
      <c r="BG94" s="70"/>
      <c r="BH94" s="70"/>
      <c r="BI94" s="70">
        <f t="shared" si="17"/>
        <v>39</v>
      </c>
      <c r="BJ94" s="70" t="s">
        <v>1606</v>
      </c>
      <c r="BK94" s="74">
        <f t="shared" si="18"/>
        <v>4004761</v>
      </c>
      <c r="BL94" s="70"/>
      <c r="BM94" s="70" t="s">
        <v>2248</v>
      </c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</row>
    <row r="95" spans="1:77" x14ac:dyDescent="0.4">
      <c r="A95" s="70">
        <v>92</v>
      </c>
      <c r="B95" s="70" t="s">
        <v>1863</v>
      </c>
      <c r="C95" s="70"/>
      <c r="D95" s="70" t="s">
        <v>2078</v>
      </c>
      <c r="E95" s="70"/>
      <c r="F95" s="70" t="s">
        <v>874</v>
      </c>
      <c r="G95" s="70"/>
      <c r="H95" s="94">
        <v>1</v>
      </c>
      <c r="I95" s="94">
        <v>6</v>
      </c>
      <c r="J95" s="70" t="s">
        <v>1863</v>
      </c>
      <c r="K95" s="70"/>
      <c r="L95" s="70"/>
      <c r="M95" s="70">
        <v>30</v>
      </c>
      <c r="N95" s="70">
        <f>VLOOKUP(M95,'償却率（定額法）'!$B$6:$C$104,2)</f>
        <v>3.4000000000000002E-2</v>
      </c>
      <c r="O95" s="71">
        <v>28215</v>
      </c>
      <c r="P95" s="70">
        <v>1</v>
      </c>
      <c r="Q95" s="71"/>
      <c r="R95" s="71">
        <f t="shared" si="12"/>
        <v>28215</v>
      </c>
      <c r="S95" s="70">
        <f t="shared" si="13"/>
        <v>1977</v>
      </c>
      <c r="T95" s="70">
        <f t="shared" si="14"/>
        <v>3</v>
      </c>
      <c r="U95" s="70">
        <f t="shared" si="15"/>
        <v>31</v>
      </c>
      <c r="V95" s="70">
        <f t="shared" si="1"/>
        <v>1976</v>
      </c>
      <c r="W95" s="85">
        <v>3818494</v>
      </c>
      <c r="X95" s="70"/>
      <c r="Y95" s="70"/>
      <c r="Z95" s="85">
        <v>3818493</v>
      </c>
      <c r="AA95" s="85">
        <f t="shared" si="16"/>
        <v>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87">
        <f t="shared" si="19"/>
        <v>0</v>
      </c>
      <c r="AQ95" s="74">
        <f t="shared" si="20"/>
        <v>3818493</v>
      </c>
      <c r="AR95" s="74">
        <f t="shared" si="21"/>
        <v>1</v>
      </c>
      <c r="AS95" s="70" t="s">
        <v>106</v>
      </c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>
        <v>1</v>
      </c>
      <c r="BF95" s="70"/>
      <c r="BG95" s="70"/>
      <c r="BH95" s="70"/>
      <c r="BI95" s="70">
        <f t="shared" si="17"/>
        <v>44</v>
      </c>
      <c r="BJ95" s="70" t="s">
        <v>1606</v>
      </c>
      <c r="BK95" s="74">
        <f t="shared" si="18"/>
        <v>3818493</v>
      </c>
      <c r="BL95" s="70"/>
      <c r="BM95" s="70" t="s">
        <v>2249</v>
      </c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</row>
    <row r="96" spans="1:77" x14ac:dyDescent="0.4">
      <c r="A96" s="70">
        <v>93</v>
      </c>
      <c r="B96" s="70" t="s">
        <v>1864</v>
      </c>
      <c r="C96" s="70"/>
      <c r="D96" s="70" t="s">
        <v>2079</v>
      </c>
      <c r="E96" s="70"/>
      <c r="F96" s="70" t="s">
        <v>874</v>
      </c>
      <c r="G96" s="70"/>
      <c r="H96" s="94">
        <v>1</v>
      </c>
      <c r="I96" s="94">
        <v>6</v>
      </c>
      <c r="J96" s="70" t="s">
        <v>1864</v>
      </c>
      <c r="K96" s="70"/>
      <c r="L96" s="70"/>
      <c r="M96" s="70">
        <v>30</v>
      </c>
      <c r="N96" s="70">
        <f>VLOOKUP(M96,'償却率（定額法）'!$B$6:$C$104,2)</f>
        <v>3.4000000000000002E-2</v>
      </c>
      <c r="O96" s="71">
        <v>32963</v>
      </c>
      <c r="P96" s="70">
        <v>1</v>
      </c>
      <c r="Q96" s="71"/>
      <c r="R96" s="71">
        <f t="shared" si="12"/>
        <v>32963</v>
      </c>
      <c r="S96" s="70">
        <f t="shared" si="13"/>
        <v>1990</v>
      </c>
      <c r="T96" s="70">
        <f t="shared" si="14"/>
        <v>3</v>
      </c>
      <c r="U96" s="70">
        <f t="shared" si="15"/>
        <v>31</v>
      </c>
      <c r="V96" s="70">
        <f t="shared" si="1"/>
        <v>1989</v>
      </c>
      <c r="W96" s="85">
        <v>4004762</v>
      </c>
      <c r="X96" s="70"/>
      <c r="Y96" s="70"/>
      <c r="Z96" s="85">
        <v>4004761</v>
      </c>
      <c r="AA96" s="85">
        <f t="shared" si="16"/>
        <v>1</v>
      </c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87">
        <f t="shared" si="19"/>
        <v>0</v>
      </c>
      <c r="AQ96" s="74">
        <f t="shared" si="20"/>
        <v>4004761</v>
      </c>
      <c r="AR96" s="74">
        <f t="shared" si="21"/>
        <v>1</v>
      </c>
      <c r="AS96" s="70" t="s">
        <v>106</v>
      </c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>
        <v>1</v>
      </c>
      <c r="BF96" s="70"/>
      <c r="BG96" s="70"/>
      <c r="BH96" s="70"/>
      <c r="BI96" s="70">
        <f t="shared" si="17"/>
        <v>31</v>
      </c>
      <c r="BJ96" s="70" t="s">
        <v>1606</v>
      </c>
      <c r="BK96" s="74">
        <f t="shared" si="18"/>
        <v>4004761</v>
      </c>
      <c r="BL96" s="70"/>
      <c r="BM96" s="70" t="s">
        <v>2250</v>
      </c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</row>
    <row r="97" spans="1:77" x14ac:dyDescent="0.4">
      <c r="A97" s="70">
        <v>94</v>
      </c>
      <c r="B97" s="70" t="s">
        <v>1865</v>
      </c>
      <c r="C97" s="70"/>
      <c r="D97" s="70" t="s">
        <v>2080</v>
      </c>
      <c r="E97" s="70"/>
      <c r="F97" s="70" t="s">
        <v>874</v>
      </c>
      <c r="G97" s="70"/>
      <c r="H97" s="94">
        <v>1</v>
      </c>
      <c r="I97" s="94">
        <v>6</v>
      </c>
      <c r="J97" s="70" t="s">
        <v>1865</v>
      </c>
      <c r="K97" s="70"/>
      <c r="L97" s="70"/>
      <c r="M97" s="70">
        <v>30</v>
      </c>
      <c r="N97" s="70">
        <f>VLOOKUP(M97,'償却率（定額法）'!$B$6:$C$104,2)</f>
        <v>3.4000000000000002E-2</v>
      </c>
      <c r="O97" s="71">
        <v>28945</v>
      </c>
      <c r="P97" s="70">
        <v>1</v>
      </c>
      <c r="Q97" s="71"/>
      <c r="R97" s="71">
        <f t="shared" si="12"/>
        <v>28945</v>
      </c>
      <c r="S97" s="70">
        <f t="shared" si="13"/>
        <v>1979</v>
      </c>
      <c r="T97" s="70">
        <f t="shared" si="14"/>
        <v>3</v>
      </c>
      <c r="U97" s="70">
        <f t="shared" si="15"/>
        <v>31</v>
      </c>
      <c r="V97" s="70">
        <f t="shared" si="1"/>
        <v>1978</v>
      </c>
      <c r="W97" s="85">
        <v>3259690</v>
      </c>
      <c r="X97" s="70"/>
      <c r="Y97" s="70"/>
      <c r="Z97" s="85">
        <v>3259689</v>
      </c>
      <c r="AA97" s="85">
        <f t="shared" si="16"/>
        <v>1</v>
      </c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87">
        <f t="shared" si="19"/>
        <v>0</v>
      </c>
      <c r="AQ97" s="74">
        <f t="shared" si="20"/>
        <v>3259689</v>
      </c>
      <c r="AR97" s="74">
        <f t="shared" si="21"/>
        <v>1</v>
      </c>
      <c r="AS97" s="70" t="s">
        <v>106</v>
      </c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>
        <v>1</v>
      </c>
      <c r="BF97" s="70"/>
      <c r="BG97" s="70"/>
      <c r="BH97" s="70"/>
      <c r="BI97" s="70">
        <f t="shared" si="17"/>
        <v>42</v>
      </c>
      <c r="BJ97" s="70" t="s">
        <v>1606</v>
      </c>
      <c r="BK97" s="74">
        <f t="shared" si="18"/>
        <v>3259689</v>
      </c>
      <c r="BL97" s="70"/>
      <c r="BM97" s="70" t="s">
        <v>2251</v>
      </c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</row>
    <row r="98" spans="1:77" x14ac:dyDescent="0.4">
      <c r="A98" s="70">
        <v>95</v>
      </c>
      <c r="B98" s="70" t="s">
        <v>1866</v>
      </c>
      <c r="C98" s="70"/>
      <c r="D98" s="70" t="s">
        <v>2081</v>
      </c>
      <c r="E98" s="70"/>
      <c r="F98" s="70" t="s">
        <v>874</v>
      </c>
      <c r="G98" s="70"/>
      <c r="H98" s="94">
        <v>1</v>
      </c>
      <c r="I98" s="94">
        <v>6</v>
      </c>
      <c r="J98" s="70" t="s">
        <v>1866</v>
      </c>
      <c r="K98" s="70"/>
      <c r="L98" s="70"/>
      <c r="M98" s="70">
        <v>30</v>
      </c>
      <c r="N98" s="70">
        <f>VLOOKUP(M98,'償却率（定額法）'!$B$6:$C$104,2)</f>
        <v>3.4000000000000002E-2</v>
      </c>
      <c r="O98" s="71">
        <v>27119</v>
      </c>
      <c r="P98" s="70">
        <v>1</v>
      </c>
      <c r="Q98" s="71"/>
      <c r="R98" s="71">
        <f t="shared" si="12"/>
        <v>27119</v>
      </c>
      <c r="S98" s="70">
        <f t="shared" si="13"/>
        <v>1974</v>
      </c>
      <c r="T98" s="70">
        <f t="shared" si="14"/>
        <v>3</v>
      </c>
      <c r="U98" s="70">
        <f t="shared" si="15"/>
        <v>31</v>
      </c>
      <c r="V98" s="70">
        <f t="shared" si="1"/>
        <v>1973</v>
      </c>
      <c r="W98" s="85">
        <v>4004762</v>
      </c>
      <c r="X98" s="70"/>
      <c r="Y98" s="70"/>
      <c r="Z98" s="85">
        <v>4004761</v>
      </c>
      <c r="AA98" s="85">
        <f t="shared" si="16"/>
        <v>1</v>
      </c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87">
        <f t="shared" si="19"/>
        <v>0</v>
      </c>
      <c r="AQ98" s="74">
        <f t="shared" si="20"/>
        <v>4004761</v>
      </c>
      <c r="AR98" s="74">
        <f t="shared" si="21"/>
        <v>1</v>
      </c>
      <c r="AS98" s="70" t="s">
        <v>106</v>
      </c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>
        <v>1</v>
      </c>
      <c r="BF98" s="70"/>
      <c r="BG98" s="70"/>
      <c r="BH98" s="70"/>
      <c r="BI98" s="70">
        <f t="shared" si="17"/>
        <v>47</v>
      </c>
      <c r="BJ98" s="70" t="s">
        <v>1606</v>
      </c>
      <c r="BK98" s="74">
        <f t="shared" si="18"/>
        <v>4004761</v>
      </c>
      <c r="BL98" s="70"/>
      <c r="BM98" s="70" t="s">
        <v>2252</v>
      </c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</row>
    <row r="99" spans="1:77" x14ac:dyDescent="0.4">
      <c r="A99" s="70">
        <v>96</v>
      </c>
      <c r="B99" s="70" t="s">
        <v>1867</v>
      </c>
      <c r="C99" s="70"/>
      <c r="D99" s="70" t="s">
        <v>2082</v>
      </c>
      <c r="E99" s="70"/>
      <c r="F99" s="70" t="s">
        <v>874</v>
      </c>
      <c r="G99" s="70"/>
      <c r="H99" s="94">
        <v>1</v>
      </c>
      <c r="I99" s="94">
        <v>6</v>
      </c>
      <c r="J99" s="70" t="s">
        <v>1867</v>
      </c>
      <c r="K99" s="70"/>
      <c r="L99" s="70"/>
      <c r="M99" s="70">
        <v>30</v>
      </c>
      <c r="N99" s="70">
        <f>VLOOKUP(M99,'償却率（定額法）'!$B$6:$C$104,2)</f>
        <v>3.4000000000000002E-2</v>
      </c>
      <c r="O99" s="71">
        <v>20180</v>
      </c>
      <c r="P99" s="70">
        <v>1</v>
      </c>
      <c r="Q99" s="71"/>
      <c r="R99" s="71">
        <f t="shared" ref="R99:R161" si="22">IF(Q99="",O99,Q99)</f>
        <v>20180</v>
      </c>
      <c r="S99" s="70">
        <f t="shared" ref="S99:S161" si="23">YEAR(R99)</f>
        <v>1955</v>
      </c>
      <c r="T99" s="70">
        <f t="shared" ref="T99:T161" si="24">MONTH(R99)</f>
        <v>4</v>
      </c>
      <c r="U99" s="70">
        <f t="shared" ref="U99:U161" si="25">DAY(O99)</f>
        <v>1</v>
      </c>
      <c r="V99" s="70">
        <f t="shared" ref="V99:V161" si="26">IF(S99=1900,"",IF(T99&lt;4,S99-1,S99))</f>
        <v>1955</v>
      </c>
      <c r="W99" s="85">
        <v>3259690</v>
      </c>
      <c r="X99" s="70"/>
      <c r="Y99" s="70"/>
      <c r="Z99" s="85">
        <v>3259689</v>
      </c>
      <c r="AA99" s="85">
        <f t="shared" si="16"/>
        <v>1</v>
      </c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87">
        <f t="shared" si="19"/>
        <v>0</v>
      </c>
      <c r="AQ99" s="74">
        <f t="shared" si="20"/>
        <v>3259689</v>
      </c>
      <c r="AR99" s="74">
        <f t="shared" si="21"/>
        <v>1</v>
      </c>
      <c r="AS99" s="70" t="s">
        <v>106</v>
      </c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>
        <v>1</v>
      </c>
      <c r="BF99" s="70"/>
      <c r="BG99" s="70"/>
      <c r="BH99" s="70"/>
      <c r="BI99" s="70">
        <f t="shared" ref="BI99:BI161" si="27">IF(V99="",0,$Q$1-V99)</f>
        <v>65</v>
      </c>
      <c r="BJ99" s="70" t="s">
        <v>1606</v>
      </c>
      <c r="BK99" s="74">
        <f t="shared" ref="BK99:BK161" si="28">W99-AR99</f>
        <v>3259689</v>
      </c>
      <c r="BL99" s="70"/>
      <c r="BM99" s="70" t="s">
        <v>2253</v>
      </c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</row>
    <row r="100" spans="1:77" x14ac:dyDescent="0.4">
      <c r="A100" s="70">
        <v>97</v>
      </c>
      <c r="B100" s="70" t="s">
        <v>1868</v>
      </c>
      <c r="C100" s="70"/>
      <c r="D100" s="70" t="s">
        <v>2083</v>
      </c>
      <c r="E100" s="70"/>
      <c r="F100" s="70" t="s">
        <v>874</v>
      </c>
      <c r="G100" s="70"/>
      <c r="H100" s="94">
        <v>1</v>
      </c>
      <c r="I100" s="94">
        <v>6</v>
      </c>
      <c r="J100" s="70" t="s">
        <v>1868</v>
      </c>
      <c r="K100" s="70"/>
      <c r="L100" s="70"/>
      <c r="M100" s="70">
        <v>30</v>
      </c>
      <c r="N100" s="70">
        <f>VLOOKUP(M100,'償却率（定額法）'!$B$6:$C$104,2)</f>
        <v>3.4000000000000002E-2</v>
      </c>
      <c r="O100" s="71">
        <v>20180</v>
      </c>
      <c r="P100" s="70">
        <v>1</v>
      </c>
      <c r="Q100" s="71"/>
      <c r="R100" s="71">
        <f t="shared" si="22"/>
        <v>20180</v>
      </c>
      <c r="S100" s="70">
        <f t="shared" si="23"/>
        <v>1955</v>
      </c>
      <c r="T100" s="70">
        <f t="shared" si="24"/>
        <v>4</v>
      </c>
      <c r="U100" s="70">
        <f t="shared" si="25"/>
        <v>1</v>
      </c>
      <c r="V100" s="70">
        <f t="shared" si="26"/>
        <v>1955</v>
      </c>
      <c r="W100" s="85">
        <v>1676412</v>
      </c>
      <c r="X100" s="70"/>
      <c r="Y100" s="70"/>
      <c r="Z100" s="85">
        <v>1676411</v>
      </c>
      <c r="AA100" s="85">
        <f t="shared" si="16"/>
        <v>1</v>
      </c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87">
        <f t="shared" si="19"/>
        <v>0</v>
      </c>
      <c r="AQ100" s="74">
        <f t="shared" si="20"/>
        <v>1676411</v>
      </c>
      <c r="AR100" s="74">
        <f t="shared" si="21"/>
        <v>1</v>
      </c>
      <c r="AS100" s="70" t="s">
        <v>106</v>
      </c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>
        <v>1</v>
      </c>
      <c r="BF100" s="70"/>
      <c r="BG100" s="70"/>
      <c r="BH100" s="70"/>
      <c r="BI100" s="70">
        <f t="shared" si="27"/>
        <v>65</v>
      </c>
      <c r="BJ100" s="70" t="s">
        <v>1606</v>
      </c>
      <c r="BK100" s="74">
        <f t="shared" si="28"/>
        <v>1676411</v>
      </c>
      <c r="BL100" s="70"/>
      <c r="BM100" s="70" t="s">
        <v>2254</v>
      </c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</row>
    <row r="101" spans="1:77" x14ac:dyDescent="0.4">
      <c r="A101" s="70">
        <v>98</v>
      </c>
      <c r="B101" s="70" t="s">
        <v>1869</v>
      </c>
      <c r="C101" s="70"/>
      <c r="D101" s="70" t="s">
        <v>2084</v>
      </c>
      <c r="E101" s="70"/>
      <c r="F101" s="70" t="s">
        <v>874</v>
      </c>
      <c r="G101" s="70"/>
      <c r="H101" s="94">
        <v>1</v>
      </c>
      <c r="I101" s="94">
        <v>6</v>
      </c>
      <c r="J101" s="70" t="s">
        <v>1869</v>
      </c>
      <c r="K101" s="70"/>
      <c r="L101" s="70"/>
      <c r="M101" s="70">
        <v>30</v>
      </c>
      <c r="N101" s="70">
        <f>VLOOKUP(M101,'償却率（定額法）'!$B$6:$C$104,2)</f>
        <v>3.4000000000000002E-2</v>
      </c>
      <c r="O101" s="71">
        <v>28580</v>
      </c>
      <c r="P101" s="70">
        <v>1</v>
      </c>
      <c r="Q101" s="71"/>
      <c r="R101" s="71">
        <f t="shared" si="22"/>
        <v>28580</v>
      </c>
      <c r="S101" s="70">
        <f t="shared" si="23"/>
        <v>1978</v>
      </c>
      <c r="T101" s="70">
        <f t="shared" si="24"/>
        <v>3</v>
      </c>
      <c r="U101" s="70">
        <f t="shared" si="25"/>
        <v>31</v>
      </c>
      <c r="V101" s="70">
        <f t="shared" si="26"/>
        <v>1977</v>
      </c>
      <c r="W101" s="85">
        <v>3818494</v>
      </c>
      <c r="X101" s="70"/>
      <c r="Y101" s="70"/>
      <c r="Z101" s="85">
        <v>3818493</v>
      </c>
      <c r="AA101" s="85">
        <f t="shared" si="16"/>
        <v>1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87">
        <f t="shared" si="19"/>
        <v>0</v>
      </c>
      <c r="AQ101" s="74">
        <f t="shared" si="20"/>
        <v>3818493</v>
      </c>
      <c r="AR101" s="74">
        <f t="shared" si="21"/>
        <v>1</v>
      </c>
      <c r="AS101" s="70" t="s">
        <v>106</v>
      </c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>
        <v>1</v>
      </c>
      <c r="BF101" s="70"/>
      <c r="BG101" s="70"/>
      <c r="BH101" s="70"/>
      <c r="BI101" s="70">
        <f t="shared" si="27"/>
        <v>43</v>
      </c>
      <c r="BJ101" s="70" t="s">
        <v>1606</v>
      </c>
      <c r="BK101" s="74">
        <f t="shared" si="28"/>
        <v>3818493</v>
      </c>
      <c r="BL101" s="70"/>
      <c r="BM101" s="70" t="s">
        <v>2255</v>
      </c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</row>
    <row r="102" spans="1:77" x14ac:dyDescent="0.4">
      <c r="A102" s="70">
        <v>99</v>
      </c>
      <c r="B102" s="70" t="s">
        <v>1870</v>
      </c>
      <c r="C102" s="70"/>
      <c r="D102" s="70" t="s">
        <v>2085</v>
      </c>
      <c r="E102" s="70"/>
      <c r="F102" s="70" t="s">
        <v>874</v>
      </c>
      <c r="G102" s="70"/>
      <c r="H102" s="94">
        <v>1</v>
      </c>
      <c r="I102" s="94">
        <v>6</v>
      </c>
      <c r="J102" s="70" t="s">
        <v>1870</v>
      </c>
      <c r="K102" s="70"/>
      <c r="L102" s="70"/>
      <c r="M102" s="70">
        <v>30</v>
      </c>
      <c r="N102" s="70">
        <f>VLOOKUP(M102,'償却率（定額法）'!$B$6:$C$104,2)</f>
        <v>3.4000000000000002E-2</v>
      </c>
      <c r="O102" s="71">
        <v>29311</v>
      </c>
      <c r="P102" s="70">
        <v>1</v>
      </c>
      <c r="Q102" s="71"/>
      <c r="R102" s="71">
        <f t="shared" si="22"/>
        <v>29311</v>
      </c>
      <c r="S102" s="70">
        <f t="shared" si="23"/>
        <v>1980</v>
      </c>
      <c r="T102" s="70">
        <f t="shared" si="24"/>
        <v>3</v>
      </c>
      <c r="U102" s="70">
        <f t="shared" si="25"/>
        <v>31</v>
      </c>
      <c r="V102" s="70">
        <f t="shared" si="26"/>
        <v>1979</v>
      </c>
      <c r="W102" s="85">
        <v>4004762</v>
      </c>
      <c r="X102" s="70"/>
      <c r="Y102" s="70"/>
      <c r="Z102" s="85">
        <v>4004761</v>
      </c>
      <c r="AA102" s="85">
        <f t="shared" si="16"/>
        <v>1</v>
      </c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87">
        <f t="shared" si="19"/>
        <v>0</v>
      </c>
      <c r="AQ102" s="74">
        <f t="shared" si="20"/>
        <v>4004761</v>
      </c>
      <c r="AR102" s="74">
        <f t="shared" si="21"/>
        <v>1</v>
      </c>
      <c r="AS102" s="70" t="s">
        <v>106</v>
      </c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>
        <v>1</v>
      </c>
      <c r="BF102" s="70"/>
      <c r="BG102" s="70"/>
      <c r="BH102" s="70"/>
      <c r="BI102" s="70">
        <f t="shared" si="27"/>
        <v>41</v>
      </c>
      <c r="BJ102" s="70" t="s">
        <v>1606</v>
      </c>
      <c r="BK102" s="74">
        <f t="shared" si="28"/>
        <v>4004761</v>
      </c>
      <c r="BL102" s="70"/>
      <c r="BM102" s="70" t="s">
        <v>2256</v>
      </c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</row>
    <row r="103" spans="1:77" x14ac:dyDescent="0.4">
      <c r="A103" s="70">
        <v>100</v>
      </c>
      <c r="B103" s="70" t="s">
        <v>1871</v>
      </c>
      <c r="C103" s="70"/>
      <c r="D103" s="70" t="s">
        <v>2086</v>
      </c>
      <c r="E103" s="70"/>
      <c r="F103" s="70" t="s">
        <v>874</v>
      </c>
      <c r="G103" s="70"/>
      <c r="H103" s="94">
        <v>1</v>
      </c>
      <c r="I103" s="94">
        <v>6</v>
      </c>
      <c r="J103" s="70" t="s">
        <v>1871</v>
      </c>
      <c r="K103" s="70"/>
      <c r="L103" s="70"/>
      <c r="M103" s="70">
        <v>30</v>
      </c>
      <c r="N103" s="70">
        <f>VLOOKUP(M103,'償却率（定額法）'!$B$6:$C$104,2)</f>
        <v>3.4000000000000002E-2</v>
      </c>
      <c r="O103" s="71">
        <v>29676</v>
      </c>
      <c r="P103" s="70">
        <v>1</v>
      </c>
      <c r="Q103" s="71"/>
      <c r="R103" s="71">
        <f t="shared" si="22"/>
        <v>29676</v>
      </c>
      <c r="S103" s="70">
        <f t="shared" si="23"/>
        <v>1981</v>
      </c>
      <c r="T103" s="70">
        <f t="shared" si="24"/>
        <v>3</v>
      </c>
      <c r="U103" s="70">
        <f t="shared" si="25"/>
        <v>31</v>
      </c>
      <c r="V103" s="70">
        <f t="shared" si="26"/>
        <v>1980</v>
      </c>
      <c r="W103" s="85">
        <v>4004762</v>
      </c>
      <c r="X103" s="70"/>
      <c r="Y103" s="70"/>
      <c r="Z103" s="85">
        <v>4004761</v>
      </c>
      <c r="AA103" s="85">
        <f t="shared" si="16"/>
        <v>1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87">
        <f t="shared" si="19"/>
        <v>0</v>
      </c>
      <c r="AQ103" s="74">
        <f t="shared" si="20"/>
        <v>4004761</v>
      </c>
      <c r="AR103" s="74">
        <f t="shared" si="21"/>
        <v>1</v>
      </c>
      <c r="AS103" s="70" t="s">
        <v>106</v>
      </c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>
        <v>1</v>
      </c>
      <c r="BF103" s="70"/>
      <c r="BG103" s="70"/>
      <c r="BH103" s="70"/>
      <c r="BI103" s="70">
        <f t="shared" si="27"/>
        <v>40</v>
      </c>
      <c r="BJ103" s="70" t="s">
        <v>1606</v>
      </c>
      <c r="BK103" s="74">
        <f t="shared" si="28"/>
        <v>4004761</v>
      </c>
      <c r="BL103" s="70"/>
      <c r="BM103" s="70" t="s">
        <v>2257</v>
      </c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</row>
    <row r="104" spans="1:77" x14ac:dyDescent="0.4">
      <c r="A104" s="70">
        <v>101</v>
      </c>
      <c r="B104" s="70" t="s">
        <v>1872</v>
      </c>
      <c r="C104" s="70"/>
      <c r="D104" s="70" t="s">
        <v>2087</v>
      </c>
      <c r="E104" s="70"/>
      <c r="F104" s="70" t="s">
        <v>874</v>
      </c>
      <c r="G104" s="70"/>
      <c r="H104" s="94">
        <v>1</v>
      </c>
      <c r="I104" s="94">
        <v>6</v>
      </c>
      <c r="J104" s="70" t="s">
        <v>1872</v>
      </c>
      <c r="K104" s="70"/>
      <c r="L104" s="70"/>
      <c r="M104" s="70">
        <v>30</v>
      </c>
      <c r="N104" s="70">
        <f>VLOOKUP(M104,'償却率（定額法）'!$B$6:$C$104,2)</f>
        <v>3.4000000000000002E-2</v>
      </c>
      <c r="O104" s="71">
        <v>35854</v>
      </c>
      <c r="P104" s="70">
        <v>1</v>
      </c>
      <c r="Q104" s="71"/>
      <c r="R104" s="71">
        <f t="shared" si="22"/>
        <v>35854</v>
      </c>
      <c r="S104" s="70">
        <f t="shared" si="23"/>
        <v>1998</v>
      </c>
      <c r="T104" s="70">
        <f t="shared" si="24"/>
        <v>2</v>
      </c>
      <c r="U104" s="70">
        <f t="shared" si="25"/>
        <v>28</v>
      </c>
      <c r="V104" s="70">
        <f t="shared" si="26"/>
        <v>1997</v>
      </c>
      <c r="W104" s="85">
        <v>4004762</v>
      </c>
      <c r="X104" s="70"/>
      <c r="Y104" s="70"/>
      <c r="Z104" s="85">
        <v>2995542</v>
      </c>
      <c r="AA104" s="85">
        <f t="shared" si="16"/>
        <v>1009220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87">
        <f t="shared" si="19"/>
        <v>136162</v>
      </c>
      <c r="AQ104" s="74">
        <f t="shared" si="20"/>
        <v>3131704</v>
      </c>
      <c r="AR104" s="74">
        <f t="shared" si="21"/>
        <v>873058</v>
      </c>
      <c r="AS104" s="70" t="s">
        <v>106</v>
      </c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>
        <v>1</v>
      </c>
      <c r="BF104" s="70"/>
      <c r="BG104" s="70"/>
      <c r="BH104" s="70"/>
      <c r="BI104" s="70">
        <f t="shared" si="27"/>
        <v>23</v>
      </c>
      <c r="BJ104" s="70" t="s">
        <v>1606</v>
      </c>
      <c r="BK104" s="74">
        <f t="shared" si="28"/>
        <v>3131704</v>
      </c>
      <c r="BL104" s="70"/>
      <c r="BM104" s="70" t="s">
        <v>2258</v>
      </c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</row>
    <row r="105" spans="1:77" x14ac:dyDescent="0.4">
      <c r="A105" s="70">
        <v>103</v>
      </c>
      <c r="B105" s="70" t="s">
        <v>1873</v>
      </c>
      <c r="C105" s="70"/>
      <c r="D105" s="70" t="s">
        <v>2088</v>
      </c>
      <c r="E105" s="70"/>
      <c r="F105" s="70" t="s">
        <v>874</v>
      </c>
      <c r="G105" s="70"/>
      <c r="H105" s="94">
        <v>1</v>
      </c>
      <c r="I105" s="94">
        <v>6</v>
      </c>
      <c r="J105" s="70" t="s">
        <v>1873</v>
      </c>
      <c r="K105" s="70"/>
      <c r="L105" s="70"/>
      <c r="M105" s="70">
        <v>30</v>
      </c>
      <c r="N105" s="70">
        <f>VLOOKUP(M105,'償却率（定額法）'!$B$6:$C$104,2)</f>
        <v>3.4000000000000002E-2</v>
      </c>
      <c r="O105" s="71">
        <v>30041</v>
      </c>
      <c r="P105" s="70">
        <v>1</v>
      </c>
      <c r="Q105" s="71"/>
      <c r="R105" s="71">
        <f t="shared" si="22"/>
        <v>30041</v>
      </c>
      <c r="S105" s="70">
        <f t="shared" si="23"/>
        <v>1982</v>
      </c>
      <c r="T105" s="70">
        <f t="shared" si="24"/>
        <v>3</v>
      </c>
      <c r="U105" s="70">
        <f t="shared" si="25"/>
        <v>31</v>
      </c>
      <c r="V105" s="70">
        <f t="shared" si="26"/>
        <v>1981</v>
      </c>
      <c r="W105" s="85">
        <v>4004762</v>
      </c>
      <c r="X105" s="70"/>
      <c r="Y105" s="70"/>
      <c r="Z105" s="85">
        <v>4004761</v>
      </c>
      <c r="AA105" s="85">
        <f t="shared" si="16"/>
        <v>1</v>
      </c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87">
        <f t="shared" si="19"/>
        <v>0</v>
      </c>
      <c r="AQ105" s="74">
        <f t="shared" si="20"/>
        <v>4004761</v>
      </c>
      <c r="AR105" s="74">
        <f t="shared" si="21"/>
        <v>1</v>
      </c>
      <c r="AS105" s="70" t="s">
        <v>106</v>
      </c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>
        <v>1</v>
      </c>
      <c r="BF105" s="70"/>
      <c r="BG105" s="70"/>
      <c r="BH105" s="70"/>
      <c r="BI105" s="70">
        <f t="shared" si="27"/>
        <v>39</v>
      </c>
      <c r="BJ105" s="70" t="s">
        <v>1606</v>
      </c>
      <c r="BK105" s="74">
        <f t="shared" si="28"/>
        <v>4004761</v>
      </c>
      <c r="BL105" s="70"/>
      <c r="BM105" s="70" t="s">
        <v>2259</v>
      </c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</row>
    <row r="106" spans="1:77" x14ac:dyDescent="0.4">
      <c r="A106" s="70">
        <v>104</v>
      </c>
      <c r="B106" s="70" t="s">
        <v>1874</v>
      </c>
      <c r="C106" s="70"/>
      <c r="D106" s="70" t="s">
        <v>2089</v>
      </c>
      <c r="E106" s="70"/>
      <c r="F106" s="70" t="s">
        <v>874</v>
      </c>
      <c r="G106" s="70"/>
      <c r="H106" s="94">
        <v>1</v>
      </c>
      <c r="I106" s="94">
        <v>6</v>
      </c>
      <c r="J106" s="70" t="s">
        <v>1874</v>
      </c>
      <c r="K106" s="70"/>
      <c r="L106" s="70"/>
      <c r="M106" s="70">
        <v>30</v>
      </c>
      <c r="N106" s="70">
        <f>VLOOKUP(M106,'償却率（定額法）'!$B$6:$C$104,2)</f>
        <v>3.4000000000000002E-2</v>
      </c>
      <c r="O106" s="71">
        <v>28580</v>
      </c>
      <c r="P106" s="70">
        <v>1</v>
      </c>
      <c r="Q106" s="71"/>
      <c r="R106" s="71">
        <f t="shared" si="22"/>
        <v>28580</v>
      </c>
      <c r="S106" s="70">
        <f t="shared" si="23"/>
        <v>1978</v>
      </c>
      <c r="T106" s="70">
        <f t="shared" si="24"/>
        <v>3</v>
      </c>
      <c r="U106" s="70">
        <f t="shared" si="25"/>
        <v>31</v>
      </c>
      <c r="V106" s="70">
        <f t="shared" si="26"/>
        <v>1977</v>
      </c>
      <c r="W106" s="85">
        <v>3911628</v>
      </c>
      <c r="X106" s="70"/>
      <c r="Y106" s="70"/>
      <c r="Z106" s="85">
        <v>3911627</v>
      </c>
      <c r="AA106" s="85">
        <f t="shared" si="16"/>
        <v>1</v>
      </c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87">
        <f t="shared" si="19"/>
        <v>0</v>
      </c>
      <c r="AQ106" s="74">
        <f t="shared" si="20"/>
        <v>3911627</v>
      </c>
      <c r="AR106" s="74">
        <f t="shared" si="21"/>
        <v>1</v>
      </c>
      <c r="AS106" s="70" t="s">
        <v>106</v>
      </c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>
        <v>1</v>
      </c>
      <c r="BF106" s="70"/>
      <c r="BG106" s="70"/>
      <c r="BH106" s="70"/>
      <c r="BI106" s="70">
        <f t="shared" si="27"/>
        <v>43</v>
      </c>
      <c r="BJ106" s="70" t="s">
        <v>1606</v>
      </c>
      <c r="BK106" s="74">
        <f t="shared" si="28"/>
        <v>3911627</v>
      </c>
      <c r="BL106" s="70"/>
      <c r="BM106" s="70" t="s">
        <v>2260</v>
      </c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</row>
    <row r="107" spans="1:77" x14ac:dyDescent="0.4">
      <c r="A107" s="70">
        <v>105</v>
      </c>
      <c r="B107" s="70" t="s">
        <v>1875</v>
      </c>
      <c r="C107" s="70"/>
      <c r="D107" s="70" t="s">
        <v>2090</v>
      </c>
      <c r="E107" s="70"/>
      <c r="F107" s="70" t="s">
        <v>874</v>
      </c>
      <c r="G107" s="70"/>
      <c r="H107" s="94">
        <v>1</v>
      </c>
      <c r="I107" s="94">
        <v>6</v>
      </c>
      <c r="J107" s="70" t="s">
        <v>1875</v>
      </c>
      <c r="K107" s="70"/>
      <c r="L107" s="70"/>
      <c r="M107" s="70">
        <v>30</v>
      </c>
      <c r="N107" s="70">
        <f>VLOOKUP(M107,'償却率（定額法）'!$B$6:$C$104,2)</f>
        <v>3.4000000000000002E-2</v>
      </c>
      <c r="O107" s="71">
        <v>36616</v>
      </c>
      <c r="P107" s="70">
        <v>1</v>
      </c>
      <c r="Q107" s="71"/>
      <c r="R107" s="71">
        <f t="shared" si="22"/>
        <v>36616</v>
      </c>
      <c r="S107" s="70">
        <f t="shared" si="23"/>
        <v>2000</v>
      </c>
      <c r="T107" s="70">
        <f t="shared" si="24"/>
        <v>3</v>
      </c>
      <c r="U107" s="70">
        <f t="shared" si="25"/>
        <v>31</v>
      </c>
      <c r="V107" s="70">
        <f t="shared" si="26"/>
        <v>1999</v>
      </c>
      <c r="W107" s="85">
        <v>3818494</v>
      </c>
      <c r="X107" s="70"/>
      <c r="Y107" s="70"/>
      <c r="Z107" s="85">
        <v>2596560</v>
      </c>
      <c r="AA107" s="85">
        <f t="shared" si="16"/>
        <v>1221934</v>
      </c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87">
        <f t="shared" si="19"/>
        <v>129829</v>
      </c>
      <c r="AQ107" s="74">
        <f t="shared" si="20"/>
        <v>2726389</v>
      </c>
      <c r="AR107" s="74">
        <f t="shared" si="21"/>
        <v>1092105</v>
      </c>
      <c r="AS107" s="70" t="s">
        <v>106</v>
      </c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>
        <v>1</v>
      </c>
      <c r="BF107" s="70"/>
      <c r="BG107" s="70"/>
      <c r="BH107" s="70"/>
      <c r="BI107" s="70">
        <f t="shared" si="27"/>
        <v>21</v>
      </c>
      <c r="BJ107" s="70" t="s">
        <v>1606</v>
      </c>
      <c r="BK107" s="74">
        <f t="shared" si="28"/>
        <v>2726389</v>
      </c>
      <c r="BL107" s="70"/>
      <c r="BM107" s="70" t="s">
        <v>2261</v>
      </c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</row>
    <row r="108" spans="1:77" x14ac:dyDescent="0.4">
      <c r="A108" s="70">
        <v>106</v>
      </c>
      <c r="B108" s="70" t="s">
        <v>1876</v>
      </c>
      <c r="C108" s="70"/>
      <c r="D108" s="70" t="s">
        <v>2090</v>
      </c>
      <c r="E108" s="70"/>
      <c r="F108" s="70" t="s">
        <v>874</v>
      </c>
      <c r="G108" s="70"/>
      <c r="H108" s="94">
        <v>1</v>
      </c>
      <c r="I108" s="94">
        <v>6</v>
      </c>
      <c r="J108" s="70" t="s">
        <v>1876</v>
      </c>
      <c r="K108" s="70"/>
      <c r="L108" s="70"/>
      <c r="M108" s="70">
        <v>30</v>
      </c>
      <c r="N108" s="70">
        <f>VLOOKUP(M108,'償却率（定額法）'!$B$6:$C$104,2)</f>
        <v>3.4000000000000002E-2</v>
      </c>
      <c r="O108" s="71">
        <v>36616</v>
      </c>
      <c r="P108" s="70">
        <v>1</v>
      </c>
      <c r="Q108" s="71"/>
      <c r="R108" s="71">
        <f t="shared" si="22"/>
        <v>36616</v>
      </c>
      <c r="S108" s="70">
        <f t="shared" si="23"/>
        <v>2000</v>
      </c>
      <c r="T108" s="70">
        <f t="shared" si="24"/>
        <v>3</v>
      </c>
      <c r="U108" s="70">
        <f t="shared" si="25"/>
        <v>31</v>
      </c>
      <c r="V108" s="70">
        <f t="shared" si="26"/>
        <v>1999</v>
      </c>
      <c r="W108" s="85">
        <v>3818494</v>
      </c>
      <c r="X108" s="70"/>
      <c r="Y108" s="70"/>
      <c r="Z108" s="85">
        <v>2596560</v>
      </c>
      <c r="AA108" s="85">
        <f t="shared" si="16"/>
        <v>1221934</v>
      </c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87">
        <f t="shared" si="19"/>
        <v>129829</v>
      </c>
      <c r="AQ108" s="74">
        <f t="shared" si="20"/>
        <v>2726389</v>
      </c>
      <c r="AR108" s="74">
        <f t="shared" si="21"/>
        <v>1092105</v>
      </c>
      <c r="AS108" s="70" t="s">
        <v>106</v>
      </c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>
        <v>1</v>
      </c>
      <c r="BF108" s="70"/>
      <c r="BG108" s="70"/>
      <c r="BH108" s="70"/>
      <c r="BI108" s="70">
        <f t="shared" si="27"/>
        <v>21</v>
      </c>
      <c r="BJ108" s="70" t="s">
        <v>1606</v>
      </c>
      <c r="BK108" s="74">
        <f t="shared" si="28"/>
        <v>2726389</v>
      </c>
      <c r="BL108" s="70"/>
      <c r="BM108" s="70" t="s">
        <v>2262</v>
      </c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</row>
    <row r="109" spans="1:77" x14ac:dyDescent="0.4">
      <c r="A109" s="70">
        <v>107</v>
      </c>
      <c r="B109" s="70" t="s">
        <v>1877</v>
      </c>
      <c r="C109" s="70"/>
      <c r="D109" s="70" t="s">
        <v>2090</v>
      </c>
      <c r="E109" s="70"/>
      <c r="F109" s="70" t="s">
        <v>874</v>
      </c>
      <c r="G109" s="70"/>
      <c r="H109" s="94">
        <v>1</v>
      </c>
      <c r="I109" s="94">
        <v>6</v>
      </c>
      <c r="J109" s="70" t="s">
        <v>1877</v>
      </c>
      <c r="K109" s="70"/>
      <c r="L109" s="70"/>
      <c r="M109" s="70">
        <v>30</v>
      </c>
      <c r="N109" s="70">
        <f>VLOOKUP(M109,'償却率（定額法）'!$B$6:$C$104,2)</f>
        <v>3.4000000000000002E-2</v>
      </c>
      <c r="O109" s="71">
        <v>36616</v>
      </c>
      <c r="P109" s="70">
        <v>1</v>
      </c>
      <c r="Q109" s="71"/>
      <c r="R109" s="71">
        <f t="shared" si="22"/>
        <v>36616</v>
      </c>
      <c r="S109" s="70">
        <f t="shared" si="23"/>
        <v>2000</v>
      </c>
      <c r="T109" s="70">
        <f t="shared" si="24"/>
        <v>3</v>
      </c>
      <c r="U109" s="70">
        <f t="shared" si="25"/>
        <v>31</v>
      </c>
      <c r="V109" s="70">
        <f t="shared" si="26"/>
        <v>1999</v>
      </c>
      <c r="W109" s="85">
        <v>3818494</v>
      </c>
      <c r="X109" s="70"/>
      <c r="Y109" s="70"/>
      <c r="Z109" s="85">
        <v>2596560</v>
      </c>
      <c r="AA109" s="85">
        <f t="shared" si="16"/>
        <v>1221934</v>
      </c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87">
        <f t="shared" si="19"/>
        <v>129829</v>
      </c>
      <c r="AQ109" s="74">
        <f t="shared" si="20"/>
        <v>2726389</v>
      </c>
      <c r="AR109" s="74">
        <f t="shared" si="21"/>
        <v>1092105</v>
      </c>
      <c r="AS109" s="70" t="s">
        <v>106</v>
      </c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>
        <v>1</v>
      </c>
      <c r="BF109" s="70"/>
      <c r="BG109" s="70"/>
      <c r="BH109" s="70"/>
      <c r="BI109" s="70">
        <f t="shared" si="27"/>
        <v>21</v>
      </c>
      <c r="BJ109" s="70" t="s">
        <v>1606</v>
      </c>
      <c r="BK109" s="74">
        <f t="shared" si="28"/>
        <v>2726389</v>
      </c>
      <c r="BL109" s="70"/>
      <c r="BM109" s="70" t="s">
        <v>2263</v>
      </c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</row>
    <row r="110" spans="1:77" x14ac:dyDescent="0.4">
      <c r="A110" s="70">
        <v>108</v>
      </c>
      <c r="B110" s="70" t="s">
        <v>1878</v>
      </c>
      <c r="C110" s="70"/>
      <c r="D110" s="70" t="s">
        <v>2091</v>
      </c>
      <c r="E110" s="70"/>
      <c r="F110" s="70" t="s">
        <v>874</v>
      </c>
      <c r="G110" s="70"/>
      <c r="H110" s="94">
        <v>1</v>
      </c>
      <c r="I110" s="94">
        <v>6</v>
      </c>
      <c r="J110" s="70" t="s">
        <v>1878</v>
      </c>
      <c r="K110" s="70"/>
      <c r="L110" s="70"/>
      <c r="M110" s="70">
        <v>30</v>
      </c>
      <c r="N110" s="70">
        <f>VLOOKUP(M110,'償却率（定額法）'!$B$6:$C$104,2)</f>
        <v>3.4000000000000002E-2</v>
      </c>
      <c r="O110" s="71">
        <v>30041</v>
      </c>
      <c r="P110" s="70">
        <v>1</v>
      </c>
      <c r="Q110" s="71"/>
      <c r="R110" s="71">
        <f t="shared" si="22"/>
        <v>30041</v>
      </c>
      <c r="S110" s="70">
        <f t="shared" si="23"/>
        <v>1982</v>
      </c>
      <c r="T110" s="70">
        <f t="shared" si="24"/>
        <v>3</v>
      </c>
      <c r="U110" s="70">
        <f t="shared" si="25"/>
        <v>31</v>
      </c>
      <c r="V110" s="70">
        <f t="shared" si="26"/>
        <v>1981</v>
      </c>
      <c r="W110" s="85">
        <v>4004762</v>
      </c>
      <c r="X110" s="70"/>
      <c r="Y110" s="70"/>
      <c r="Z110" s="85">
        <v>4004761</v>
      </c>
      <c r="AA110" s="85">
        <f t="shared" si="16"/>
        <v>1</v>
      </c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87">
        <f t="shared" si="19"/>
        <v>0</v>
      </c>
      <c r="AQ110" s="74">
        <f t="shared" si="20"/>
        <v>4004761</v>
      </c>
      <c r="AR110" s="74">
        <f t="shared" si="21"/>
        <v>1</v>
      </c>
      <c r="AS110" s="70" t="s">
        <v>106</v>
      </c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>
        <v>1</v>
      </c>
      <c r="BF110" s="70"/>
      <c r="BG110" s="70"/>
      <c r="BH110" s="70"/>
      <c r="BI110" s="70">
        <f t="shared" si="27"/>
        <v>39</v>
      </c>
      <c r="BJ110" s="70" t="s">
        <v>1606</v>
      </c>
      <c r="BK110" s="74">
        <f t="shared" si="28"/>
        <v>4004761</v>
      </c>
      <c r="BL110" s="70"/>
      <c r="BM110" s="70" t="s">
        <v>2264</v>
      </c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</row>
    <row r="111" spans="1:77" x14ac:dyDescent="0.4">
      <c r="A111" s="70">
        <v>109</v>
      </c>
      <c r="B111" s="70" t="s">
        <v>1879</v>
      </c>
      <c r="C111" s="70"/>
      <c r="D111" s="70" t="s">
        <v>2092</v>
      </c>
      <c r="E111" s="70"/>
      <c r="F111" s="70" t="s">
        <v>874</v>
      </c>
      <c r="G111" s="70"/>
      <c r="H111" s="94">
        <v>1</v>
      </c>
      <c r="I111" s="94">
        <v>6</v>
      </c>
      <c r="J111" s="70" t="s">
        <v>1879</v>
      </c>
      <c r="K111" s="70"/>
      <c r="L111" s="70"/>
      <c r="M111" s="70">
        <v>30</v>
      </c>
      <c r="N111" s="70">
        <f>VLOOKUP(M111,'償却率（定額法）'!$B$6:$C$104,2)</f>
        <v>3.4000000000000002E-2</v>
      </c>
      <c r="O111" s="71">
        <v>27119</v>
      </c>
      <c r="P111" s="70">
        <v>1</v>
      </c>
      <c r="Q111" s="71"/>
      <c r="R111" s="71">
        <f t="shared" si="22"/>
        <v>27119</v>
      </c>
      <c r="S111" s="70">
        <f t="shared" si="23"/>
        <v>1974</v>
      </c>
      <c r="T111" s="70">
        <f t="shared" si="24"/>
        <v>3</v>
      </c>
      <c r="U111" s="70">
        <f t="shared" si="25"/>
        <v>31</v>
      </c>
      <c r="V111" s="70">
        <f t="shared" si="26"/>
        <v>1973</v>
      </c>
      <c r="W111" s="85">
        <v>3445958</v>
      </c>
      <c r="X111" s="70"/>
      <c r="Y111" s="70"/>
      <c r="Z111" s="85">
        <v>3445957</v>
      </c>
      <c r="AA111" s="85">
        <f t="shared" si="16"/>
        <v>1</v>
      </c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87">
        <f t="shared" si="19"/>
        <v>0</v>
      </c>
      <c r="AQ111" s="74">
        <f t="shared" si="20"/>
        <v>3445957</v>
      </c>
      <c r="AR111" s="74">
        <f t="shared" si="21"/>
        <v>1</v>
      </c>
      <c r="AS111" s="70" t="s">
        <v>106</v>
      </c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>
        <v>1</v>
      </c>
      <c r="BF111" s="70"/>
      <c r="BG111" s="70"/>
      <c r="BH111" s="70"/>
      <c r="BI111" s="70">
        <f t="shared" si="27"/>
        <v>47</v>
      </c>
      <c r="BJ111" s="70" t="s">
        <v>1606</v>
      </c>
      <c r="BK111" s="74">
        <f t="shared" si="28"/>
        <v>3445957</v>
      </c>
      <c r="BL111" s="70"/>
      <c r="BM111" s="70" t="s">
        <v>2265</v>
      </c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</row>
    <row r="112" spans="1:77" x14ac:dyDescent="0.4">
      <c r="A112" s="70">
        <v>110</v>
      </c>
      <c r="B112" s="70" t="s">
        <v>1880</v>
      </c>
      <c r="C112" s="70"/>
      <c r="D112" s="70" t="s">
        <v>2093</v>
      </c>
      <c r="E112" s="70"/>
      <c r="F112" s="70" t="s">
        <v>874</v>
      </c>
      <c r="G112" s="70"/>
      <c r="H112" s="94">
        <v>1</v>
      </c>
      <c r="I112" s="94">
        <v>6</v>
      </c>
      <c r="J112" s="70" t="s">
        <v>1880</v>
      </c>
      <c r="K112" s="70"/>
      <c r="L112" s="70"/>
      <c r="M112" s="70">
        <v>30</v>
      </c>
      <c r="N112" s="70">
        <f>VLOOKUP(M112,'償却率（定額法）'!$B$6:$C$104,2)</f>
        <v>3.4000000000000002E-2</v>
      </c>
      <c r="O112" s="71">
        <v>26754</v>
      </c>
      <c r="P112" s="70">
        <v>1</v>
      </c>
      <c r="Q112" s="71"/>
      <c r="R112" s="71">
        <f t="shared" si="22"/>
        <v>26754</v>
      </c>
      <c r="S112" s="70">
        <f t="shared" si="23"/>
        <v>1973</v>
      </c>
      <c r="T112" s="70">
        <f t="shared" si="24"/>
        <v>3</v>
      </c>
      <c r="U112" s="70">
        <f t="shared" si="25"/>
        <v>31</v>
      </c>
      <c r="V112" s="70">
        <f t="shared" si="26"/>
        <v>1972</v>
      </c>
      <c r="W112" s="85">
        <v>3352824</v>
      </c>
      <c r="X112" s="70"/>
      <c r="Y112" s="70"/>
      <c r="Z112" s="85">
        <v>3352823</v>
      </c>
      <c r="AA112" s="85">
        <f t="shared" si="16"/>
        <v>1</v>
      </c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87">
        <f t="shared" si="19"/>
        <v>0</v>
      </c>
      <c r="AQ112" s="74">
        <f t="shared" si="20"/>
        <v>3352823</v>
      </c>
      <c r="AR112" s="74">
        <f t="shared" si="21"/>
        <v>1</v>
      </c>
      <c r="AS112" s="70" t="s">
        <v>106</v>
      </c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>
        <v>1</v>
      </c>
      <c r="BF112" s="70"/>
      <c r="BG112" s="70"/>
      <c r="BH112" s="70"/>
      <c r="BI112" s="70">
        <f t="shared" si="27"/>
        <v>48</v>
      </c>
      <c r="BJ112" s="70" t="s">
        <v>1606</v>
      </c>
      <c r="BK112" s="74">
        <f t="shared" si="28"/>
        <v>3352823</v>
      </c>
      <c r="BL112" s="70"/>
      <c r="BM112" s="70" t="s">
        <v>2266</v>
      </c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</row>
    <row r="113" spans="1:77" x14ac:dyDescent="0.4">
      <c r="A113" s="70">
        <v>111</v>
      </c>
      <c r="B113" s="70" t="s">
        <v>1881</v>
      </c>
      <c r="C113" s="70"/>
      <c r="D113" s="70" t="s">
        <v>2094</v>
      </c>
      <c r="E113" s="70"/>
      <c r="F113" s="70" t="s">
        <v>874</v>
      </c>
      <c r="G113" s="70"/>
      <c r="H113" s="94">
        <v>1</v>
      </c>
      <c r="I113" s="94">
        <v>6</v>
      </c>
      <c r="J113" s="70" t="s">
        <v>1881</v>
      </c>
      <c r="K113" s="70"/>
      <c r="L113" s="70"/>
      <c r="M113" s="70">
        <v>30</v>
      </c>
      <c r="N113" s="70">
        <f>VLOOKUP(M113,'償却率（定額法）'!$B$6:$C$104,2)</f>
        <v>3.4000000000000002E-2</v>
      </c>
      <c r="O113" s="71">
        <v>29676</v>
      </c>
      <c r="P113" s="70">
        <v>1</v>
      </c>
      <c r="Q113" s="71"/>
      <c r="R113" s="71">
        <f t="shared" si="22"/>
        <v>29676</v>
      </c>
      <c r="S113" s="70">
        <f t="shared" si="23"/>
        <v>1981</v>
      </c>
      <c r="T113" s="70">
        <f t="shared" si="24"/>
        <v>3</v>
      </c>
      <c r="U113" s="70">
        <f t="shared" si="25"/>
        <v>31</v>
      </c>
      <c r="V113" s="70">
        <f t="shared" si="26"/>
        <v>1980</v>
      </c>
      <c r="W113" s="85">
        <v>4004762</v>
      </c>
      <c r="X113" s="70"/>
      <c r="Y113" s="70"/>
      <c r="Z113" s="85">
        <v>4004761</v>
      </c>
      <c r="AA113" s="85">
        <f t="shared" si="16"/>
        <v>1</v>
      </c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87">
        <f t="shared" si="19"/>
        <v>0</v>
      </c>
      <c r="AQ113" s="74">
        <f t="shared" si="20"/>
        <v>4004761</v>
      </c>
      <c r="AR113" s="74">
        <f t="shared" si="21"/>
        <v>1</v>
      </c>
      <c r="AS113" s="70" t="s">
        <v>106</v>
      </c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>
        <v>1</v>
      </c>
      <c r="BF113" s="70"/>
      <c r="BG113" s="70"/>
      <c r="BH113" s="70"/>
      <c r="BI113" s="70">
        <f t="shared" si="27"/>
        <v>40</v>
      </c>
      <c r="BJ113" s="70" t="s">
        <v>1606</v>
      </c>
      <c r="BK113" s="74">
        <f t="shared" si="28"/>
        <v>4004761</v>
      </c>
      <c r="BL113" s="70"/>
      <c r="BM113" s="70" t="s">
        <v>2267</v>
      </c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</row>
    <row r="114" spans="1:77" x14ac:dyDescent="0.4">
      <c r="A114" s="70">
        <v>112</v>
      </c>
      <c r="B114" s="70" t="s">
        <v>1882</v>
      </c>
      <c r="C114" s="70"/>
      <c r="D114" s="70" t="s">
        <v>2095</v>
      </c>
      <c r="E114" s="70"/>
      <c r="F114" s="70" t="s">
        <v>874</v>
      </c>
      <c r="G114" s="70"/>
      <c r="H114" s="94">
        <v>1</v>
      </c>
      <c r="I114" s="94">
        <v>6</v>
      </c>
      <c r="J114" s="70" t="s">
        <v>1882</v>
      </c>
      <c r="K114" s="70"/>
      <c r="L114" s="70"/>
      <c r="M114" s="70">
        <v>30</v>
      </c>
      <c r="N114" s="70">
        <f>VLOOKUP(M114,'償却率（定額法）'!$B$6:$C$104,2)</f>
        <v>3.4000000000000002E-2</v>
      </c>
      <c r="O114" s="71">
        <v>34089</v>
      </c>
      <c r="P114" s="70">
        <v>1</v>
      </c>
      <c r="Q114" s="71"/>
      <c r="R114" s="71">
        <f t="shared" si="22"/>
        <v>34089</v>
      </c>
      <c r="S114" s="70">
        <f t="shared" si="23"/>
        <v>1993</v>
      </c>
      <c r="T114" s="70">
        <f t="shared" si="24"/>
        <v>4</v>
      </c>
      <c r="U114" s="70">
        <f t="shared" si="25"/>
        <v>30</v>
      </c>
      <c r="V114" s="70">
        <f t="shared" si="26"/>
        <v>1993</v>
      </c>
      <c r="W114" s="85">
        <v>3911628</v>
      </c>
      <c r="X114" s="70"/>
      <c r="Y114" s="70"/>
      <c r="Z114" s="85">
        <v>3457870</v>
      </c>
      <c r="AA114" s="85">
        <f t="shared" si="16"/>
        <v>453758</v>
      </c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87">
        <f t="shared" si="19"/>
        <v>132995</v>
      </c>
      <c r="AQ114" s="74">
        <f t="shared" si="20"/>
        <v>3590865</v>
      </c>
      <c r="AR114" s="74">
        <f t="shared" si="21"/>
        <v>320763</v>
      </c>
      <c r="AS114" s="70" t="s">
        <v>106</v>
      </c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>
        <v>1</v>
      </c>
      <c r="BF114" s="70"/>
      <c r="BG114" s="70"/>
      <c r="BH114" s="70"/>
      <c r="BI114" s="70">
        <f t="shared" si="27"/>
        <v>27</v>
      </c>
      <c r="BJ114" s="70" t="s">
        <v>1606</v>
      </c>
      <c r="BK114" s="74">
        <f t="shared" si="28"/>
        <v>3590865</v>
      </c>
      <c r="BL114" s="70"/>
      <c r="BM114" s="70" t="s">
        <v>2268</v>
      </c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</row>
    <row r="115" spans="1:77" x14ac:dyDescent="0.4">
      <c r="A115" s="70">
        <v>113</v>
      </c>
      <c r="B115" s="70" t="s">
        <v>1883</v>
      </c>
      <c r="C115" s="70"/>
      <c r="D115" s="70" t="s">
        <v>2096</v>
      </c>
      <c r="E115" s="70"/>
      <c r="F115" s="70" t="s">
        <v>874</v>
      </c>
      <c r="G115" s="70"/>
      <c r="H115" s="94">
        <v>1</v>
      </c>
      <c r="I115" s="94">
        <v>6</v>
      </c>
      <c r="J115" s="70" t="s">
        <v>1883</v>
      </c>
      <c r="K115" s="70"/>
      <c r="L115" s="70"/>
      <c r="M115" s="70">
        <v>30</v>
      </c>
      <c r="N115" s="70">
        <f>VLOOKUP(M115,'償却率（定額法）'!$B$6:$C$104,2)</f>
        <v>3.4000000000000002E-2</v>
      </c>
      <c r="O115" s="71">
        <v>28580</v>
      </c>
      <c r="P115" s="70">
        <v>1</v>
      </c>
      <c r="Q115" s="71"/>
      <c r="R115" s="71">
        <f t="shared" si="22"/>
        <v>28580</v>
      </c>
      <c r="S115" s="70">
        <f t="shared" si="23"/>
        <v>1978</v>
      </c>
      <c r="T115" s="70">
        <f t="shared" si="24"/>
        <v>3</v>
      </c>
      <c r="U115" s="70">
        <f t="shared" si="25"/>
        <v>31</v>
      </c>
      <c r="V115" s="70">
        <f t="shared" si="26"/>
        <v>1977</v>
      </c>
      <c r="W115" s="85">
        <v>4004762</v>
      </c>
      <c r="X115" s="70"/>
      <c r="Y115" s="70"/>
      <c r="Z115" s="85">
        <v>4004761</v>
      </c>
      <c r="AA115" s="85">
        <f t="shared" si="16"/>
        <v>1</v>
      </c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87">
        <f t="shared" si="19"/>
        <v>0</v>
      </c>
      <c r="AQ115" s="74">
        <f t="shared" si="20"/>
        <v>4004761</v>
      </c>
      <c r="AR115" s="74">
        <f t="shared" si="21"/>
        <v>1</v>
      </c>
      <c r="AS115" s="70" t="s">
        <v>106</v>
      </c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>
        <v>1</v>
      </c>
      <c r="BF115" s="70"/>
      <c r="BG115" s="70"/>
      <c r="BH115" s="70"/>
      <c r="BI115" s="70">
        <f t="shared" si="27"/>
        <v>43</v>
      </c>
      <c r="BJ115" s="70" t="s">
        <v>1606</v>
      </c>
      <c r="BK115" s="74">
        <f t="shared" si="28"/>
        <v>4004761</v>
      </c>
      <c r="BL115" s="70"/>
      <c r="BM115" s="70" t="s">
        <v>2269</v>
      </c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</row>
    <row r="116" spans="1:77" x14ac:dyDescent="0.4">
      <c r="A116" s="70">
        <v>114</v>
      </c>
      <c r="B116" s="70" t="s">
        <v>1884</v>
      </c>
      <c r="C116" s="70"/>
      <c r="D116" s="70" t="s">
        <v>2097</v>
      </c>
      <c r="E116" s="70"/>
      <c r="F116" s="70" t="s">
        <v>874</v>
      </c>
      <c r="G116" s="70"/>
      <c r="H116" s="94">
        <v>1</v>
      </c>
      <c r="I116" s="94">
        <v>6</v>
      </c>
      <c r="J116" s="70" t="s">
        <v>1884</v>
      </c>
      <c r="K116" s="70"/>
      <c r="L116" s="70"/>
      <c r="M116" s="70">
        <v>30</v>
      </c>
      <c r="N116" s="70">
        <f>VLOOKUP(M116,'償却率（定額法）'!$B$6:$C$104,2)</f>
        <v>3.4000000000000002E-2</v>
      </c>
      <c r="O116" s="71">
        <v>20180</v>
      </c>
      <c r="P116" s="70">
        <v>1</v>
      </c>
      <c r="Q116" s="71"/>
      <c r="R116" s="71">
        <f t="shared" si="22"/>
        <v>20180</v>
      </c>
      <c r="S116" s="70">
        <f t="shared" si="23"/>
        <v>1955</v>
      </c>
      <c r="T116" s="70">
        <f t="shared" si="24"/>
        <v>4</v>
      </c>
      <c r="U116" s="70">
        <f t="shared" si="25"/>
        <v>1</v>
      </c>
      <c r="V116" s="70">
        <f t="shared" si="26"/>
        <v>1955</v>
      </c>
      <c r="W116" s="85">
        <v>838206</v>
      </c>
      <c r="X116" s="70"/>
      <c r="Y116" s="70"/>
      <c r="Z116" s="85">
        <v>838205</v>
      </c>
      <c r="AA116" s="85">
        <f t="shared" si="16"/>
        <v>1</v>
      </c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87">
        <f t="shared" si="19"/>
        <v>0</v>
      </c>
      <c r="AQ116" s="74">
        <f t="shared" si="20"/>
        <v>838205</v>
      </c>
      <c r="AR116" s="74">
        <f t="shared" si="21"/>
        <v>1</v>
      </c>
      <c r="AS116" s="70" t="s">
        <v>106</v>
      </c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>
        <v>1</v>
      </c>
      <c r="BF116" s="70"/>
      <c r="BG116" s="70"/>
      <c r="BH116" s="70"/>
      <c r="BI116" s="70">
        <f t="shared" si="27"/>
        <v>65</v>
      </c>
      <c r="BJ116" s="70" t="s">
        <v>1606</v>
      </c>
      <c r="BK116" s="74">
        <f t="shared" si="28"/>
        <v>838205</v>
      </c>
      <c r="BL116" s="70"/>
      <c r="BM116" s="70" t="s">
        <v>2270</v>
      </c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</row>
    <row r="117" spans="1:77" x14ac:dyDescent="0.4">
      <c r="A117" s="70">
        <v>115</v>
      </c>
      <c r="B117" s="70" t="s">
        <v>1885</v>
      </c>
      <c r="C117" s="70"/>
      <c r="D117" s="70" t="s">
        <v>2098</v>
      </c>
      <c r="E117" s="70"/>
      <c r="F117" s="70" t="s">
        <v>874</v>
      </c>
      <c r="G117" s="70"/>
      <c r="H117" s="94">
        <v>1</v>
      </c>
      <c r="I117" s="94">
        <v>6</v>
      </c>
      <c r="J117" s="70" t="s">
        <v>1885</v>
      </c>
      <c r="K117" s="70"/>
      <c r="L117" s="70"/>
      <c r="M117" s="70">
        <v>30</v>
      </c>
      <c r="N117" s="70">
        <f>VLOOKUP(M117,'償却率（定額法）'!$B$6:$C$104,2)</f>
        <v>3.4000000000000002E-2</v>
      </c>
      <c r="O117" s="71">
        <v>20180</v>
      </c>
      <c r="P117" s="70">
        <v>1</v>
      </c>
      <c r="Q117" s="71"/>
      <c r="R117" s="71">
        <f t="shared" si="22"/>
        <v>20180</v>
      </c>
      <c r="S117" s="70">
        <f t="shared" si="23"/>
        <v>1955</v>
      </c>
      <c r="T117" s="70">
        <f t="shared" si="24"/>
        <v>4</v>
      </c>
      <c r="U117" s="70">
        <f t="shared" si="25"/>
        <v>1</v>
      </c>
      <c r="V117" s="70">
        <f t="shared" si="26"/>
        <v>1955</v>
      </c>
      <c r="W117" s="85">
        <v>931340</v>
      </c>
      <c r="X117" s="70"/>
      <c r="Y117" s="70"/>
      <c r="Z117" s="85">
        <v>931339</v>
      </c>
      <c r="AA117" s="85">
        <f t="shared" si="16"/>
        <v>1</v>
      </c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87">
        <f t="shared" si="19"/>
        <v>0</v>
      </c>
      <c r="AQ117" s="74">
        <f t="shared" si="20"/>
        <v>931339</v>
      </c>
      <c r="AR117" s="74">
        <f t="shared" si="21"/>
        <v>1</v>
      </c>
      <c r="AS117" s="70" t="s">
        <v>106</v>
      </c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>
        <v>1</v>
      </c>
      <c r="BF117" s="70"/>
      <c r="BG117" s="70"/>
      <c r="BH117" s="70"/>
      <c r="BI117" s="70">
        <f t="shared" si="27"/>
        <v>65</v>
      </c>
      <c r="BJ117" s="70" t="s">
        <v>1606</v>
      </c>
      <c r="BK117" s="74">
        <f t="shared" si="28"/>
        <v>931339</v>
      </c>
      <c r="BL117" s="70"/>
      <c r="BM117" s="70" t="s">
        <v>2271</v>
      </c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</row>
    <row r="118" spans="1:77" x14ac:dyDescent="0.4">
      <c r="A118" s="70">
        <v>116</v>
      </c>
      <c r="B118" s="70" t="s">
        <v>1886</v>
      </c>
      <c r="C118" s="70"/>
      <c r="D118" s="70" t="s">
        <v>2099</v>
      </c>
      <c r="E118" s="70"/>
      <c r="F118" s="70" t="s">
        <v>874</v>
      </c>
      <c r="G118" s="70"/>
      <c r="H118" s="94">
        <v>1</v>
      </c>
      <c r="I118" s="94">
        <v>6</v>
      </c>
      <c r="J118" s="70" t="s">
        <v>1886</v>
      </c>
      <c r="K118" s="70"/>
      <c r="L118" s="70"/>
      <c r="M118" s="70">
        <v>30</v>
      </c>
      <c r="N118" s="70">
        <f>VLOOKUP(M118,'償却率（定額法）'!$B$6:$C$104,2)</f>
        <v>3.4000000000000002E-2</v>
      </c>
      <c r="O118" s="71">
        <v>20180</v>
      </c>
      <c r="P118" s="70">
        <v>1</v>
      </c>
      <c r="Q118" s="71"/>
      <c r="R118" s="71">
        <f t="shared" si="22"/>
        <v>20180</v>
      </c>
      <c r="S118" s="70">
        <f t="shared" si="23"/>
        <v>1955</v>
      </c>
      <c r="T118" s="70">
        <f t="shared" si="24"/>
        <v>4</v>
      </c>
      <c r="U118" s="70">
        <f t="shared" si="25"/>
        <v>1</v>
      </c>
      <c r="V118" s="70">
        <f t="shared" si="26"/>
        <v>1955</v>
      </c>
      <c r="W118" s="85">
        <v>745072</v>
      </c>
      <c r="X118" s="70"/>
      <c r="Y118" s="70"/>
      <c r="Z118" s="85">
        <v>745071</v>
      </c>
      <c r="AA118" s="85">
        <f t="shared" si="16"/>
        <v>1</v>
      </c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87">
        <f t="shared" si="19"/>
        <v>0</v>
      </c>
      <c r="AQ118" s="74">
        <f t="shared" si="20"/>
        <v>745071</v>
      </c>
      <c r="AR118" s="74">
        <f t="shared" si="21"/>
        <v>1</v>
      </c>
      <c r="AS118" s="70" t="s">
        <v>106</v>
      </c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>
        <v>1</v>
      </c>
      <c r="BF118" s="70"/>
      <c r="BG118" s="70"/>
      <c r="BH118" s="70"/>
      <c r="BI118" s="70">
        <f t="shared" si="27"/>
        <v>65</v>
      </c>
      <c r="BJ118" s="70" t="s">
        <v>1606</v>
      </c>
      <c r="BK118" s="74">
        <f t="shared" si="28"/>
        <v>745071</v>
      </c>
      <c r="BL118" s="70"/>
      <c r="BM118" s="70" t="s">
        <v>2272</v>
      </c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</row>
    <row r="119" spans="1:77" x14ac:dyDescent="0.4">
      <c r="A119" s="70">
        <v>117</v>
      </c>
      <c r="B119" s="70" t="s">
        <v>1887</v>
      </c>
      <c r="C119" s="70"/>
      <c r="D119" s="70" t="s">
        <v>2100</v>
      </c>
      <c r="E119" s="70"/>
      <c r="F119" s="70" t="s">
        <v>874</v>
      </c>
      <c r="G119" s="70"/>
      <c r="H119" s="94">
        <v>1</v>
      </c>
      <c r="I119" s="94">
        <v>6</v>
      </c>
      <c r="J119" s="70" t="s">
        <v>1887</v>
      </c>
      <c r="K119" s="70"/>
      <c r="L119" s="70"/>
      <c r="M119" s="70">
        <v>30</v>
      </c>
      <c r="N119" s="70">
        <f>VLOOKUP(M119,'償却率（定額法）'!$B$6:$C$104,2)</f>
        <v>3.4000000000000002E-2</v>
      </c>
      <c r="O119" s="71">
        <v>20180</v>
      </c>
      <c r="P119" s="70">
        <v>1</v>
      </c>
      <c r="Q119" s="71"/>
      <c r="R119" s="71">
        <f t="shared" si="22"/>
        <v>20180</v>
      </c>
      <c r="S119" s="70">
        <f t="shared" si="23"/>
        <v>1955</v>
      </c>
      <c r="T119" s="70">
        <f t="shared" si="24"/>
        <v>4</v>
      </c>
      <c r="U119" s="70">
        <f t="shared" si="25"/>
        <v>1</v>
      </c>
      <c r="V119" s="70">
        <f t="shared" si="26"/>
        <v>1955</v>
      </c>
      <c r="W119" s="85">
        <v>3632226</v>
      </c>
      <c r="X119" s="70"/>
      <c r="Y119" s="70"/>
      <c r="Z119" s="85">
        <v>3632225</v>
      </c>
      <c r="AA119" s="85">
        <f t="shared" si="16"/>
        <v>1</v>
      </c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87">
        <f t="shared" si="19"/>
        <v>0</v>
      </c>
      <c r="AQ119" s="74">
        <f t="shared" si="20"/>
        <v>3632225</v>
      </c>
      <c r="AR119" s="74">
        <f t="shared" si="21"/>
        <v>1</v>
      </c>
      <c r="AS119" s="70" t="s">
        <v>106</v>
      </c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>
        <v>1</v>
      </c>
      <c r="BF119" s="70"/>
      <c r="BG119" s="70"/>
      <c r="BH119" s="70"/>
      <c r="BI119" s="70">
        <f t="shared" si="27"/>
        <v>65</v>
      </c>
      <c r="BJ119" s="70" t="s">
        <v>1606</v>
      </c>
      <c r="BK119" s="74">
        <f t="shared" si="28"/>
        <v>3632225</v>
      </c>
      <c r="BL119" s="70"/>
      <c r="BM119" s="70" t="s">
        <v>2273</v>
      </c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</row>
    <row r="120" spans="1:77" x14ac:dyDescent="0.4">
      <c r="A120" s="70">
        <v>118</v>
      </c>
      <c r="B120" s="70" t="s">
        <v>1888</v>
      </c>
      <c r="C120" s="70"/>
      <c r="D120" s="70" t="s">
        <v>2101</v>
      </c>
      <c r="E120" s="70"/>
      <c r="F120" s="70" t="s">
        <v>874</v>
      </c>
      <c r="G120" s="70"/>
      <c r="H120" s="94">
        <v>1</v>
      </c>
      <c r="I120" s="94">
        <v>6</v>
      </c>
      <c r="J120" s="70" t="s">
        <v>1888</v>
      </c>
      <c r="K120" s="70"/>
      <c r="L120" s="70"/>
      <c r="M120" s="70">
        <v>30</v>
      </c>
      <c r="N120" s="70">
        <f>VLOOKUP(M120,'償却率（定額法）'!$B$6:$C$104,2)</f>
        <v>3.4000000000000002E-2</v>
      </c>
      <c r="O120" s="71">
        <v>20180</v>
      </c>
      <c r="P120" s="70">
        <v>1</v>
      </c>
      <c r="Q120" s="71"/>
      <c r="R120" s="71">
        <f t="shared" si="22"/>
        <v>20180</v>
      </c>
      <c r="S120" s="70">
        <f t="shared" si="23"/>
        <v>1955</v>
      </c>
      <c r="T120" s="70">
        <f t="shared" si="24"/>
        <v>4</v>
      </c>
      <c r="U120" s="70">
        <f t="shared" si="25"/>
        <v>1</v>
      </c>
      <c r="V120" s="70">
        <f t="shared" si="26"/>
        <v>1955</v>
      </c>
      <c r="W120" s="85">
        <v>1862680</v>
      </c>
      <c r="X120" s="70"/>
      <c r="Y120" s="70"/>
      <c r="Z120" s="85">
        <v>1862679</v>
      </c>
      <c r="AA120" s="85">
        <f t="shared" si="16"/>
        <v>1</v>
      </c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87">
        <f t="shared" si="19"/>
        <v>0</v>
      </c>
      <c r="AQ120" s="74">
        <f t="shared" si="20"/>
        <v>1862679</v>
      </c>
      <c r="AR120" s="74">
        <f t="shared" si="21"/>
        <v>1</v>
      </c>
      <c r="AS120" s="70" t="s">
        <v>106</v>
      </c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>
        <v>1</v>
      </c>
      <c r="BF120" s="70"/>
      <c r="BG120" s="70"/>
      <c r="BH120" s="70"/>
      <c r="BI120" s="70">
        <f t="shared" si="27"/>
        <v>65</v>
      </c>
      <c r="BJ120" s="70" t="s">
        <v>1606</v>
      </c>
      <c r="BK120" s="74">
        <f t="shared" si="28"/>
        <v>1862679</v>
      </c>
      <c r="BL120" s="70"/>
      <c r="BM120" s="70" t="s">
        <v>2274</v>
      </c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</row>
    <row r="121" spans="1:77" x14ac:dyDescent="0.4">
      <c r="A121" s="70">
        <v>119</v>
      </c>
      <c r="B121" s="70" t="s">
        <v>1889</v>
      </c>
      <c r="C121" s="70"/>
      <c r="D121" s="70" t="s">
        <v>2102</v>
      </c>
      <c r="E121" s="70"/>
      <c r="F121" s="70" t="s">
        <v>874</v>
      </c>
      <c r="G121" s="70"/>
      <c r="H121" s="94">
        <v>1</v>
      </c>
      <c r="I121" s="94">
        <v>6</v>
      </c>
      <c r="J121" s="70" t="s">
        <v>1889</v>
      </c>
      <c r="K121" s="70"/>
      <c r="L121" s="70"/>
      <c r="M121" s="70">
        <v>30</v>
      </c>
      <c r="N121" s="70">
        <f>VLOOKUP(M121,'償却率（定額法）'!$B$6:$C$104,2)</f>
        <v>3.4000000000000002E-2</v>
      </c>
      <c r="O121" s="71">
        <v>35489</v>
      </c>
      <c r="P121" s="70">
        <v>1</v>
      </c>
      <c r="Q121" s="71"/>
      <c r="R121" s="71">
        <f t="shared" si="22"/>
        <v>35489</v>
      </c>
      <c r="S121" s="70">
        <f t="shared" si="23"/>
        <v>1997</v>
      </c>
      <c r="T121" s="70">
        <f t="shared" si="24"/>
        <v>2</v>
      </c>
      <c r="U121" s="70">
        <f t="shared" si="25"/>
        <v>28</v>
      </c>
      <c r="V121" s="70">
        <f t="shared" si="26"/>
        <v>1996</v>
      </c>
      <c r="W121" s="85">
        <v>4004762</v>
      </c>
      <c r="X121" s="70"/>
      <c r="Y121" s="70"/>
      <c r="Z121" s="85">
        <v>3131703</v>
      </c>
      <c r="AA121" s="85">
        <f t="shared" si="16"/>
        <v>873059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87">
        <f t="shared" si="19"/>
        <v>136162</v>
      </c>
      <c r="AQ121" s="74">
        <f t="shared" si="20"/>
        <v>3267865</v>
      </c>
      <c r="AR121" s="74">
        <f t="shared" si="21"/>
        <v>736897</v>
      </c>
      <c r="AS121" s="70" t="s">
        <v>106</v>
      </c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>
        <v>1</v>
      </c>
      <c r="BF121" s="70"/>
      <c r="BG121" s="70"/>
      <c r="BH121" s="70"/>
      <c r="BI121" s="70">
        <f t="shared" si="27"/>
        <v>24</v>
      </c>
      <c r="BJ121" s="70" t="s">
        <v>1606</v>
      </c>
      <c r="BK121" s="74">
        <f t="shared" si="28"/>
        <v>3267865</v>
      </c>
      <c r="BL121" s="70"/>
      <c r="BM121" s="70" t="s">
        <v>2275</v>
      </c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</row>
    <row r="122" spans="1:77" x14ac:dyDescent="0.4">
      <c r="A122" s="70">
        <v>120</v>
      </c>
      <c r="B122" s="70" t="s">
        <v>1890</v>
      </c>
      <c r="C122" s="70"/>
      <c r="D122" s="70" t="s">
        <v>2103</v>
      </c>
      <c r="E122" s="70"/>
      <c r="F122" s="70" t="s">
        <v>874</v>
      </c>
      <c r="G122" s="70"/>
      <c r="H122" s="94">
        <v>1</v>
      </c>
      <c r="I122" s="94">
        <v>6</v>
      </c>
      <c r="J122" s="70" t="s">
        <v>1890</v>
      </c>
      <c r="K122" s="70"/>
      <c r="L122" s="70"/>
      <c r="M122" s="70">
        <v>30</v>
      </c>
      <c r="N122" s="70">
        <f>VLOOKUP(M122,'償却率（定額法）'!$B$6:$C$104,2)</f>
        <v>3.4000000000000002E-2</v>
      </c>
      <c r="O122" s="71">
        <v>36250</v>
      </c>
      <c r="P122" s="70">
        <v>1</v>
      </c>
      <c r="Q122" s="71"/>
      <c r="R122" s="71">
        <f t="shared" si="22"/>
        <v>36250</v>
      </c>
      <c r="S122" s="70">
        <f t="shared" si="23"/>
        <v>1999</v>
      </c>
      <c r="T122" s="70">
        <f t="shared" si="24"/>
        <v>3</v>
      </c>
      <c r="U122" s="70">
        <f t="shared" si="25"/>
        <v>31</v>
      </c>
      <c r="V122" s="70">
        <f t="shared" si="26"/>
        <v>1998</v>
      </c>
      <c r="W122" s="85">
        <v>3818494</v>
      </c>
      <c r="X122" s="70"/>
      <c r="Y122" s="70"/>
      <c r="Z122" s="85">
        <v>2726388</v>
      </c>
      <c r="AA122" s="85">
        <f t="shared" si="16"/>
        <v>1092106</v>
      </c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87">
        <f t="shared" si="19"/>
        <v>129829</v>
      </c>
      <c r="AQ122" s="74">
        <f t="shared" si="20"/>
        <v>2856217</v>
      </c>
      <c r="AR122" s="74">
        <f t="shared" si="21"/>
        <v>962277</v>
      </c>
      <c r="AS122" s="70" t="s">
        <v>106</v>
      </c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>
        <v>1</v>
      </c>
      <c r="BF122" s="70"/>
      <c r="BG122" s="70"/>
      <c r="BH122" s="70"/>
      <c r="BI122" s="70">
        <f t="shared" si="27"/>
        <v>22</v>
      </c>
      <c r="BJ122" s="70" t="s">
        <v>1606</v>
      </c>
      <c r="BK122" s="74">
        <f t="shared" si="28"/>
        <v>2856217</v>
      </c>
      <c r="BL122" s="70"/>
      <c r="BM122" s="70" t="s">
        <v>2276</v>
      </c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</row>
    <row r="123" spans="1:77" x14ac:dyDescent="0.4">
      <c r="A123" s="70">
        <v>121</v>
      </c>
      <c r="B123" s="70" t="s">
        <v>1891</v>
      </c>
      <c r="C123" s="70"/>
      <c r="D123" s="70" t="s">
        <v>2104</v>
      </c>
      <c r="E123" s="70"/>
      <c r="F123" s="70" t="s">
        <v>874</v>
      </c>
      <c r="G123" s="70"/>
      <c r="H123" s="94">
        <v>1</v>
      </c>
      <c r="I123" s="94">
        <v>6</v>
      </c>
      <c r="J123" s="70" t="s">
        <v>1891</v>
      </c>
      <c r="K123" s="70"/>
      <c r="L123" s="70"/>
      <c r="M123" s="70">
        <v>30</v>
      </c>
      <c r="N123" s="70">
        <f>VLOOKUP(M123,'償却率（定額法）'!$B$6:$C$104,2)</f>
        <v>3.4000000000000002E-2</v>
      </c>
      <c r="O123" s="71">
        <v>20180</v>
      </c>
      <c r="P123" s="70">
        <v>1</v>
      </c>
      <c r="Q123" s="71"/>
      <c r="R123" s="71">
        <f t="shared" si="22"/>
        <v>20180</v>
      </c>
      <c r="S123" s="70">
        <f t="shared" si="23"/>
        <v>1955</v>
      </c>
      <c r="T123" s="70">
        <f t="shared" si="24"/>
        <v>4</v>
      </c>
      <c r="U123" s="70">
        <f t="shared" si="25"/>
        <v>1</v>
      </c>
      <c r="V123" s="70">
        <f t="shared" si="26"/>
        <v>1955</v>
      </c>
      <c r="W123" s="85">
        <v>3166556</v>
      </c>
      <c r="X123" s="70"/>
      <c r="Y123" s="70"/>
      <c r="Z123" s="85">
        <v>3166555</v>
      </c>
      <c r="AA123" s="85">
        <f t="shared" si="16"/>
        <v>1</v>
      </c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87">
        <f t="shared" si="19"/>
        <v>0</v>
      </c>
      <c r="AQ123" s="74">
        <f t="shared" si="20"/>
        <v>3166555</v>
      </c>
      <c r="AR123" s="74">
        <f t="shared" si="21"/>
        <v>1</v>
      </c>
      <c r="AS123" s="70" t="s">
        <v>106</v>
      </c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>
        <v>1</v>
      </c>
      <c r="BF123" s="70"/>
      <c r="BG123" s="70"/>
      <c r="BH123" s="70"/>
      <c r="BI123" s="70">
        <f t="shared" si="27"/>
        <v>65</v>
      </c>
      <c r="BJ123" s="70" t="s">
        <v>1606</v>
      </c>
      <c r="BK123" s="74">
        <f t="shared" si="28"/>
        <v>3166555</v>
      </c>
      <c r="BL123" s="70"/>
      <c r="BM123" s="70" t="s">
        <v>2277</v>
      </c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</row>
    <row r="124" spans="1:77" x14ac:dyDescent="0.4">
      <c r="A124" s="70">
        <v>122</v>
      </c>
      <c r="B124" s="70" t="s">
        <v>1892</v>
      </c>
      <c r="C124" s="70"/>
      <c r="D124" s="70" t="s">
        <v>2105</v>
      </c>
      <c r="E124" s="70"/>
      <c r="F124" s="70" t="s">
        <v>874</v>
      </c>
      <c r="G124" s="70"/>
      <c r="H124" s="94">
        <v>1</v>
      </c>
      <c r="I124" s="94">
        <v>6</v>
      </c>
      <c r="J124" s="70" t="s">
        <v>1892</v>
      </c>
      <c r="K124" s="70"/>
      <c r="L124" s="70"/>
      <c r="M124" s="70">
        <v>30</v>
      </c>
      <c r="N124" s="70">
        <f>VLOOKUP(M124,'償却率（定額法）'!$B$6:$C$104,2)</f>
        <v>3.4000000000000002E-2</v>
      </c>
      <c r="O124" s="71">
        <v>26023</v>
      </c>
      <c r="P124" s="70">
        <v>1</v>
      </c>
      <c r="Q124" s="71"/>
      <c r="R124" s="71">
        <f t="shared" si="22"/>
        <v>26023</v>
      </c>
      <c r="S124" s="70">
        <f t="shared" si="23"/>
        <v>1971</v>
      </c>
      <c r="T124" s="70">
        <f t="shared" si="24"/>
        <v>3</v>
      </c>
      <c r="U124" s="70">
        <f t="shared" si="25"/>
        <v>31</v>
      </c>
      <c r="V124" s="70">
        <f t="shared" si="26"/>
        <v>1970</v>
      </c>
      <c r="W124" s="85">
        <v>3166556</v>
      </c>
      <c r="X124" s="70"/>
      <c r="Y124" s="70"/>
      <c r="Z124" s="85">
        <v>3166555</v>
      </c>
      <c r="AA124" s="85">
        <f t="shared" si="16"/>
        <v>1</v>
      </c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87">
        <f t="shared" si="19"/>
        <v>0</v>
      </c>
      <c r="AQ124" s="74">
        <f t="shared" si="20"/>
        <v>3166555</v>
      </c>
      <c r="AR124" s="74">
        <f t="shared" si="21"/>
        <v>1</v>
      </c>
      <c r="AS124" s="70" t="s">
        <v>106</v>
      </c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>
        <v>1</v>
      </c>
      <c r="BF124" s="70"/>
      <c r="BG124" s="70"/>
      <c r="BH124" s="70"/>
      <c r="BI124" s="70">
        <f t="shared" si="27"/>
        <v>50</v>
      </c>
      <c r="BJ124" s="70" t="s">
        <v>1606</v>
      </c>
      <c r="BK124" s="74">
        <f t="shared" si="28"/>
        <v>3166555</v>
      </c>
      <c r="BL124" s="70"/>
      <c r="BM124" s="70" t="s">
        <v>2278</v>
      </c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</row>
    <row r="125" spans="1:77" x14ac:dyDescent="0.4">
      <c r="A125" s="70">
        <v>123</v>
      </c>
      <c r="B125" s="70" t="s">
        <v>1893</v>
      </c>
      <c r="C125" s="70"/>
      <c r="D125" s="70" t="s">
        <v>2106</v>
      </c>
      <c r="E125" s="70"/>
      <c r="F125" s="70" t="s">
        <v>874</v>
      </c>
      <c r="G125" s="70"/>
      <c r="H125" s="94">
        <v>1</v>
      </c>
      <c r="I125" s="94">
        <v>6</v>
      </c>
      <c r="J125" s="70" t="s">
        <v>1893</v>
      </c>
      <c r="K125" s="70"/>
      <c r="L125" s="70"/>
      <c r="M125" s="70">
        <v>30</v>
      </c>
      <c r="N125" s="70">
        <f>VLOOKUP(M125,'償却率（定額法）'!$B$6:$C$104,2)</f>
        <v>3.4000000000000002E-2</v>
      </c>
      <c r="O125" s="71">
        <v>34089</v>
      </c>
      <c r="P125" s="70">
        <v>1</v>
      </c>
      <c r="Q125" s="71"/>
      <c r="R125" s="71">
        <f t="shared" si="22"/>
        <v>34089</v>
      </c>
      <c r="S125" s="70">
        <f t="shared" si="23"/>
        <v>1993</v>
      </c>
      <c r="T125" s="70">
        <f t="shared" si="24"/>
        <v>4</v>
      </c>
      <c r="U125" s="70">
        <f t="shared" si="25"/>
        <v>30</v>
      </c>
      <c r="V125" s="70">
        <f t="shared" si="26"/>
        <v>1993</v>
      </c>
      <c r="W125" s="85">
        <v>3911628</v>
      </c>
      <c r="X125" s="70"/>
      <c r="Y125" s="70"/>
      <c r="Z125" s="85">
        <v>3457870</v>
      </c>
      <c r="AA125" s="85">
        <f t="shared" si="16"/>
        <v>453758</v>
      </c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87">
        <f t="shared" si="19"/>
        <v>132995</v>
      </c>
      <c r="AQ125" s="74">
        <f t="shared" si="20"/>
        <v>3590865</v>
      </c>
      <c r="AR125" s="74">
        <f t="shared" si="21"/>
        <v>320763</v>
      </c>
      <c r="AS125" s="70" t="s">
        <v>106</v>
      </c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>
        <v>1</v>
      </c>
      <c r="BF125" s="70"/>
      <c r="BG125" s="70"/>
      <c r="BH125" s="70"/>
      <c r="BI125" s="70">
        <f t="shared" si="27"/>
        <v>27</v>
      </c>
      <c r="BJ125" s="70" t="s">
        <v>1606</v>
      </c>
      <c r="BK125" s="74">
        <f t="shared" si="28"/>
        <v>3590865</v>
      </c>
      <c r="BL125" s="70"/>
      <c r="BM125" s="70" t="s">
        <v>2279</v>
      </c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</row>
    <row r="126" spans="1:77" x14ac:dyDescent="0.4">
      <c r="A126" s="70">
        <v>124</v>
      </c>
      <c r="B126" s="70" t="s">
        <v>1894</v>
      </c>
      <c r="C126" s="70"/>
      <c r="D126" s="70" t="s">
        <v>2107</v>
      </c>
      <c r="E126" s="70"/>
      <c r="F126" s="70" t="s">
        <v>874</v>
      </c>
      <c r="G126" s="70"/>
      <c r="H126" s="94">
        <v>1</v>
      </c>
      <c r="I126" s="94">
        <v>6</v>
      </c>
      <c r="J126" s="70" t="s">
        <v>1894</v>
      </c>
      <c r="K126" s="70"/>
      <c r="L126" s="70"/>
      <c r="M126" s="70">
        <v>30</v>
      </c>
      <c r="N126" s="70">
        <f>VLOOKUP(M126,'償却率（定額法）'!$B$6:$C$104,2)</f>
        <v>3.4000000000000002E-2</v>
      </c>
      <c r="O126" s="71">
        <v>20180</v>
      </c>
      <c r="P126" s="70">
        <v>1</v>
      </c>
      <c r="Q126" s="71"/>
      <c r="R126" s="71">
        <f t="shared" si="22"/>
        <v>20180</v>
      </c>
      <c r="S126" s="70">
        <f t="shared" si="23"/>
        <v>1955</v>
      </c>
      <c r="T126" s="70">
        <f t="shared" si="24"/>
        <v>4</v>
      </c>
      <c r="U126" s="70">
        <f t="shared" si="25"/>
        <v>1</v>
      </c>
      <c r="V126" s="70">
        <f t="shared" si="26"/>
        <v>1955</v>
      </c>
      <c r="W126" s="85">
        <v>3259690</v>
      </c>
      <c r="X126" s="70"/>
      <c r="Y126" s="70"/>
      <c r="Z126" s="85">
        <v>3259689</v>
      </c>
      <c r="AA126" s="85">
        <f t="shared" si="16"/>
        <v>1</v>
      </c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87">
        <f t="shared" si="19"/>
        <v>0</v>
      </c>
      <c r="AQ126" s="74">
        <f t="shared" si="20"/>
        <v>3259689</v>
      </c>
      <c r="AR126" s="74">
        <f t="shared" si="21"/>
        <v>1</v>
      </c>
      <c r="AS126" s="70" t="s">
        <v>106</v>
      </c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>
        <v>1</v>
      </c>
      <c r="BF126" s="70"/>
      <c r="BG126" s="70"/>
      <c r="BH126" s="70"/>
      <c r="BI126" s="70">
        <f t="shared" si="27"/>
        <v>65</v>
      </c>
      <c r="BJ126" s="70" t="s">
        <v>1606</v>
      </c>
      <c r="BK126" s="74">
        <f t="shared" si="28"/>
        <v>3259689</v>
      </c>
      <c r="BL126" s="70"/>
      <c r="BM126" s="70" t="s">
        <v>2280</v>
      </c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</row>
    <row r="127" spans="1:77" x14ac:dyDescent="0.4">
      <c r="A127" s="70">
        <v>125</v>
      </c>
      <c r="B127" s="70" t="s">
        <v>1895</v>
      </c>
      <c r="C127" s="70"/>
      <c r="D127" s="70" t="s">
        <v>2108</v>
      </c>
      <c r="E127" s="70"/>
      <c r="F127" s="70" t="s">
        <v>874</v>
      </c>
      <c r="G127" s="70"/>
      <c r="H127" s="94">
        <v>1</v>
      </c>
      <c r="I127" s="94">
        <v>6</v>
      </c>
      <c r="J127" s="70" t="s">
        <v>1895</v>
      </c>
      <c r="K127" s="70"/>
      <c r="L127" s="70"/>
      <c r="M127" s="70">
        <v>30</v>
      </c>
      <c r="N127" s="70">
        <f>VLOOKUP(M127,'償却率（定額法）'!$B$6:$C$104,2)</f>
        <v>3.4000000000000002E-2</v>
      </c>
      <c r="O127" s="71">
        <v>32173</v>
      </c>
      <c r="P127" s="70">
        <v>1</v>
      </c>
      <c r="Q127" s="71"/>
      <c r="R127" s="71">
        <f t="shared" si="22"/>
        <v>32173</v>
      </c>
      <c r="S127" s="70">
        <f t="shared" si="23"/>
        <v>1988</v>
      </c>
      <c r="T127" s="70">
        <f t="shared" si="24"/>
        <v>1</v>
      </c>
      <c r="U127" s="70">
        <f t="shared" si="25"/>
        <v>31</v>
      </c>
      <c r="V127" s="70">
        <f t="shared" si="26"/>
        <v>1987</v>
      </c>
      <c r="W127" s="85">
        <v>4004762</v>
      </c>
      <c r="X127" s="70"/>
      <c r="Y127" s="70"/>
      <c r="Z127" s="85">
        <v>4004761</v>
      </c>
      <c r="AA127" s="85">
        <f t="shared" si="16"/>
        <v>1</v>
      </c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87">
        <f t="shared" si="19"/>
        <v>0</v>
      </c>
      <c r="AQ127" s="74">
        <f t="shared" si="20"/>
        <v>4004761</v>
      </c>
      <c r="AR127" s="74">
        <f t="shared" si="21"/>
        <v>1</v>
      </c>
      <c r="AS127" s="70" t="s">
        <v>106</v>
      </c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>
        <v>1</v>
      </c>
      <c r="BF127" s="70"/>
      <c r="BG127" s="70"/>
      <c r="BH127" s="70"/>
      <c r="BI127" s="70">
        <f t="shared" si="27"/>
        <v>33</v>
      </c>
      <c r="BJ127" s="70" t="s">
        <v>1606</v>
      </c>
      <c r="BK127" s="74">
        <f t="shared" si="28"/>
        <v>4004761</v>
      </c>
      <c r="BL127" s="70"/>
      <c r="BM127" s="70" t="s">
        <v>2281</v>
      </c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</row>
    <row r="128" spans="1:77" x14ac:dyDescent="0.4">
      <c r="A128" s="70">
        <v>126</v>
      </c>
      <c r="B128" s="70" t="s">
        <v>1896</v>
      </c>
      <c r="C128" s="70"/>
      <c r="D128" s="70" t="s">
        <v>2108</v>
      </c>
      <c r="E128" s="70"/>
      <c r="F128" s="70" t="s">
        <v>874</v>
      </c>
      <c r="G128" s="70"/>
      <c r="H128" s="94">
        <v>1</v>
      </c>
      <c r="I128" s="94">
        <v>6</v>
      </c>
      <c r="J128" s="70" t="s">
        <v>1896</v>
      </c>
      <c r="K128" s="70"/>
      <c r="L128" s="70"/>
      <c r="M128" s="70">
        <v>30</v>
      </c>
      <c r="N128" s="70">
        <f>VLOOKUP(M128,'償却率（定額法）'!$B$6:$C$104,2)</f>
        <v>3.4000000000000002E-2</v>
      </c>
      <c r="O128" s="71">
        <v>20180</v>
      </c>
      <c r="P128" s="70">
        <v>1</v>
      </c>
      <c r="Q128" s="71"/>
      <c r="R128" s="71">
        <f t="shared" si="22"/>
        <v>20180</v>
      </c>
      <c r="S128" s="70">
        <f t="shared" si="23"/>
        <v>1955</v>
      </c>
      <c r="T128" s="70">
        <f t="shared" si="24"/>
        <v>4</v>
      </c>
      <c r="U128" s="70">
        <f t="shared" si="25"/>
        <v>1</v>
      </c>
      <c r="V128" s="70">
        <f t="shared" si="26"/>
        <v>1955</v>
      </c>
      <c r="W128" s="85">
        <v>3250377</v>
      </c>
      <c r="X128" s="70"/>
      <c r="Y128" s="70"/>
      <c r="Z128" s="85">
        <v>3250376</v>
      </c>
      <c r="AA128" s="85">
        <f t="shared" si="16"/>
        <v>1</v>
      </c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87">
        <f t="shared" si="19"/>
        <v>0</v>
      </c>
      <c r="AQ128" s="74">
        <f t="shared" si="20"/>
        <v>3250376</v>
      </c>
      <c r="AR128" s="74">
        <f t="shared" si="21"/>
        <v>1</v>
      </c>
      <c r="AS128" s="70" t="s">
        <v>106</v>
      </c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>
        <v>1</v>
      </c>
      <c r="BF128" s="70"/>
      <c r="BG128" s="70"/>
      <c r="BH128" s="70"/>
      <c r="BI128" s="70">
        <f t="shared" si="27"/>
        <v>65</v>
      </c>
      <c r="BJ128" s="70" t="s">
        <v>1606</v>
      </c>
      <c r="BK128" s="74">
        <f t="shared" si="28"/>
        <v>3250376</v>
      </c>
      <c r="BL128" s="70"/>
      <c r="BM128" s="70" t="s">
        <v>2282</v>
      </c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</row>
    <row r="129" spans="1:77" x14ac:dyDescent="0.4">
      <c r="A129" s="70">
        <v>127</v>
      </c>
      <c r="B129" s="70" t="s">
        <v>1897</v>
      </c>
      <c r="C129" s="70"/>
      <c r="D129" s="70" t="s">
        <v>2109</v>
      </c>
      <c r="E129" s="70"/>
      <c r="F129" s="70" t="s">
        <v>874</v>
      </c>
      <c r="G129" s="70"/>
      <c r="H129" s="94">
        <v>1</v>
      </c>
      <c r="I129" s="94">
        <v>6</v>
      </c>
      <c r="J129" s="70" t="s">
        <v>1897</v>
      </c>
      <c r="K129" s="70"/>
      <c r="L129" s="70"/>
      <c r="M129" s="70">
        <v>30</v>
      </c>
      <c r="N129" s="70">
        <f>VLOOKUP(M129,'償却率（定額法）'!$B$6:$C$104,2)</f>
        <v>3.4000000000000002E-2</v>
      </c>
      <c r="O129" s="71">
        <v>28580</v>
      </c>
      <c r="P129" s="70">
        <v>1</v>
      </c>
      <c r="Q129" s="71"/>
      <c r="R129" s="71">
        <f t="shared" si="22"/>
        <v>28580</v>
      </c>
      <c r="S129" s="70">
        <f t="shared" si="23"/>
        <v>1978</v>
      </c>
      <c r="T129" s="70">
        <f t="shared" si="24"/>
        <v>3</v>
      </c>
      <c r="U129" s="70">
        <f t="shared" si="25"/>
        <v>31</v>
      </c>
      <c r="V129" s="70">
        <f t="shared" si="26"/>
        <v>1977</v>
      </c>
      <c r="W129" s="85">
        <v>4004762</v>
      </c>
      <c r="X129" s="70"/>
      <c r="Y129" s="70"/>
      <c r="Z129" s="85">
        <v>4004761</v>
      </c>
      <c r="AA129" s="85">
        <f t="shared" si="16"/>
        <v>1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87">
        <f t="shared" si="19"/>
        <v>0</v>
      </c>
      <c r="AQ129" s="74">
        <f t="shared" si="20"/>
        <v>4004761</v>
      </c>
      <c r="AR129" s="74">
        <f t="shared" si="21"/>
        <v>1</v>
      </c>
      <c r="AS129" s="70" t="s">
        <v>106</v>
      </c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>
        <v>1</v>
      </c>
      <c r="BF129" s="70"/>
      <c r="BG129" s="70"/>
      <c r="BH129" s="70"/>
      <c r="BI129" s="70">
        <f t="shared" si="27"/>
        <v>43</v>
      </c>
      <c r="BJ129" s="70" t="s">
        <v>1606</v>
      </c>
      <c r="BK129" s="74">
        <f t="shared" si="28"/>
        <v>4004761</v>
      </c>
      <c r="BL129" s="70"/>
      <c r="BM129" s="70" t="s">
        <v>2283</v>
      </c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</row>
    <row r="130" spans="1:77" x14ac:dyDescent="0.4">
      <c r="A130" s="70">
        <v>128</v>
      </c>
      <c r="B130" s="70" t="s">
        <v>1898</v>
      </c>
      <c r="C130" s="70"/>
      <c r="D130" s="70" t="s">
        <v>2110</v>
      </c>
      <c r="E130" s="70"/>
      <c r="F130" s="70" t="s">
        <v>874</v>
      </c>
      <c r="G130" s="70"/>
      <c r="H130" s="94">
        <v>1</v>
      </c>
      <c r="I130" s="94">
        <v>6</v>
      </c>
      <c r="J130" s="70" t="s">
        <v>1898</v>
      </c>
      <c r="K130" s="70"/>
      <c r="L130" s="70"/>
      <c r="M130" s="70">
        <v>30</v>
      </c>
      <c r="N130" s="70">
        <f>VLOOKUP(M130,'償却率（定額法）'!$B$6:$C$104,2)</f>
        <v>3.4000000000000002E-2</v>
      </c>
      <c r="O130" s="71">
        <v>27119</v>
      </c>
      <c r="P130" s="70">
        <v>1</v>
      </c>
      <c r="Q130" s="71"/>
      <c r="R130" s="71">
        <f t="shared" si="22"/>
        <v>27119</v>
      </c>
      <c r="S130" s="70">
        <f t="shared" si="23"/>
        <v>1974</v>
      </c>
      <c r="T130" s="70">
        <f t="shared" si="24"/>
        <v>3</v>
      </c>
      <c r="U130" s="70">
        <f t="shared" si="25"/>
        <v>31</v>
      </c>
      <c r="V130" s="70">
        <f t="shared" si="26"/>
        <v>1973</v>
      </c>
      <c r="W130" s="85">
        <v>3725360</v>
      </c>
      <c r="X130" s="70"/>
      <c r="Y130" s="70"/>
      <c r="Z130" s="85">
        <v>3725359</v>
      </c>
      <c r="AA130" s="85">
        <f t="shared" si="16"/>
        <v>1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87">
        <f t="shared" si="19"/>
        <v>0</v>
      </c>
      <c r="AQ130" s="74">
        <f t="shared" si="20"/>
        <v>3725359</v>
      </c>
      <c r="AR130" s="74">
        <f t="shared" si="21"/>
        <v>1</v>
      </c>
      <c r="AS130" s="70" t="s">
        <v>106</v>
      </c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>
        <v>1</v>
      </c>
      <c r="BF130" s="70"/>
      <c r="BG130" s="70"/>
      <c r="BH130" s="70"/>
      <c r="BI130" s="70">
        <f t="shared" si="27"/>
        <v>47</v>
      </c>
      <c r="BJ130" s="70" t="s">
        <v>1606</v>
      </c>
      <c r="BK130" s="74">
        <f t="shared" si="28"/>
        <v>3725359</v>
      </c>
      <c r="BL130" s="70"/>
      <c r="BM130" s="70" t="s">
        <v>2284</v>
      </c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</row>
    <row r="131" spans="1:77" x14ac:dyDescent="0.4">
      <c r="A131" s="70">
        <v>129</v>
      </c>
      <c r="B131" s="70" t="s">
        <v>1899</v>
      </c>
      <c r="C131" s="70"/>
      <c r="D131" s="70" t="s">
        <v>2111</v>
      </c>
      <c r="E131" s="70"/>
      <c r="F131" s="70" t="s">
        <v>874</v>
      </c>
      <c r="G131" s="70"/>
      <c r="H131" s="94">
        <v>1</v>
      </c>
      <c r="I131" s="94">
        <v>6</v>
      </c>
      <c r="J131" s="70" t="s">
        <v>1899</v>
      </c>
      <c r="K131" s="70"/>
      <c r="L131" s="70"/>
      <c r="M131" s="70">
        <v>30</v>
      </c>
      <c r="N131" s="70">
        <f>VLOOKUP(M131,'償却率（定額法）'!$B$6:$C$104,2)</f>
        <v>3.4000000000000002E-2</v>
      </c>
      <c r="O131" s="71">
        <v>20179</v>
      </c>
      <c r="P131" s="70">
        <v>1</v>
      </c>
      <c r="Q131" s="71"/>
      <c r="R131" s="71">
        <f t="shared" si="22"/>
        <v>20179</v>
      </c>
      <c r="S131" s="70">
        <f t="shared" si="23"/>
        <v>1955</v>
      </c>
      <c r="T131" s="70">
        <f t="shared" si="24"/>
        <v>3</v>
      </c>
      <c r="U131" s="70">
        <f t="shared" si="25"/>
        <v>31</v>
      </c>
      <c r="V131" s="70">
        <f t="shared" si="26"/>
        <v>1954</v>
      </c>
      <c r="W131" s="85">
        <v>474983</v>
      </c>
      <c r="X131" s="70"/>
      <c r="Y131" s="70"/>
      <c r="Z131" s="85">
        <v>474982</v>
      </c>
      <c r="AA131" s="85">
        <f t="shared" si="16"/>
        <v>1</v>
      </c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87">
        <f t="shared" si="19"/>
        <v>0</v>
      </c>
      <c r="AQ131" s="74">
        <f t="shared" si="20"/>
        <v>474982</v>
      </c>
      <c r="AR131" s="74">
        <f t="shared" si="21"/>
        <v>1</v>
      </c>
      <c r="AS131" s="70" t="s">
        <v>106</v>
      </c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>
        <v>1</v>
      </c>
      <c r="BF131" s="70"/>
      <c r="BG131" s="70"/>
      <c r="BH131" s="70"/>
      <c r="BI131" s="70">
        <f t="shared" si="27"/>
        <v>66</v>
      </c>
      <c r="BJ131" s="70" t="s">
        <v>1606</v>
      </c>
      <c r="BK131" s="74">
        <f t="shared" si="28"/>
        <v>474982</v>
      </c>
      <c r="BL131" s="70"/>
      <c r="BM131" s="70" t="s">
        <v>2285</v>
      </c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</row>
    <row r="132" spans="1:77" x14ac:dyDescent="0.4">
      <c r="A132" s="70">
        <v>130</v>
      </c>
      <c r="B132" s="70" t="s">
        <v>1900</v>
      </c>
      <c r="C132" s="70"/>
      <c r="D132" s="70" t="s">
        <v>2112</v>
      </c>
      <c r="E132" s="70"/>
      <c r="F132" s="70" t="s">
        <v>874</v>
      </c>
      <c r="G132" s="70"/>
      <c r="H132" s="94">
        <v>1</v>
      </c>
      <c r="I132" s="94">
        <v>6</v>
      </c>
      <c r="J132" s="70" t="s">
        <v>1900</v>
      </c>
      <c r="K132" s="70"/>
      <c r="L132" s="70"/>
      <c r="M132" s="70">
        <v>30</v>
      </c>
      <c r="N132" s="70">
        <f>VLOOKUP(M132,'償却率（定額法）'!$B$6:$C$104,2)</f>
        <v>3.4000000000000002E-2</v>
      </c>
      <c r="O132" s="71">
        <v>20180</v>
      </c>
      <c r="P132" s="70">
        <v>1</v>
      </c>
      <c r="Q132" s="71"/>
      <c r="R132" s="71">
        <f t="shared" si="22"/>
        <v>20180</v>
      </c>
      <c r="S132" s="70">
        <f t="shared" si="23"/>
        <v>1955</v>
      </c>
      <c r="T132" s="70">
        <f t="shared" si="24"/>
        <v>4</v>
      </c>
      <c r="U132" s="70">
        <f t="shared" si="25"/>
        <v>1</v>
      </c>
      <c r="V132" s="70">
        <f t="shared" si="26"/>
        <v>1955</v>
      </c>
      <c r="W132" s="85">
        <v>3818494</v>
      </c>
      <c r="X132" s="70"/>
      <c r="Y132" s="70"/>
      <c r="Z132" s="85">
        <v>3818493</v>
      </c>
      <c r="AA132" s="85">
        <f t="shared" si="16"/>
        <v>1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87">
        <f t="shared" si="19"/>
        <v>0</v>
      </c>
      <c r="AQ132" s="74">
        <f t="shared" si="20"/>
        <v>3818493</v>
      </c>
      <c r="AR132" s="74">
        <f t="shared" si="21"/>
        <v>1</v>
      </c>
      <c r="AS132" s="70" t="s">
        <v>106</v>
      </c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>
        <v>1</v>
      </c>
      <c r="BF132" s="70"/>
      <c r="BG132" s="70"/>
      <c r="BH132" s="70"/>
      <c r="BI132" s="70">
        <f t="shared" si="27"/>
        <v>65</v>
      </c>
      <c r="BJ132" s="70" t="s">
        <v>1606</v>
      </c>
      <c r="BK132" s="74">
        <f t="shared" si="28"/>
        <v>3818493</v>
      </c>
      <c r="BL132" s="70"/>
      <c r="BM132" s="70" t="s">
        <v>2286</v>
      </c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</row>
    <row r="133" spans="1:77" x14ac:dyDescent="0.4">
      <c r="A133" s="70">
        <v>131</v>
      </c>
      <c r="B133" s="70" t="s">
        <v>1901</v>
      </c>
      <c r="C133" s="70"/>
      <c r="D133" s="70" t="s">
        <v>2113</v>
      </c>
      <c r="E133" s="70"/>
      <c r="F133" s="70" t="s">
        <v>874</v>
      </c>
      <c r="G133" s="70"/>
      <c r="H133" s="94">
        <v>1</v>
      </c>
      <c r="I133" s="94">
        <v>6</v>
      </c>
      <c r="J133" s="70" t="s">
        <v>1901</v>
      </c>
      <c r="K133" s="70"/>
      <c r="L133" s="70"/>
      <c r="M133" s="70">
        <v>30</v>
      </c>
      <c r="N133" s="70">
        <f>VLOOKUP(M133,'償却率（定額法）'!$B$6:$C$104,2)</f>
        <v>3.4000000000000002E-2</v>
      </c>
      <c r="O133" s="71">
        <v>20180</v>
      </c>
      <c r="P133" s="70">
        <v>1</v>
      </c>
      <c r="Q133" s="71"/>
      <c r="R133" s="71">
        <f t="shared" si="22"/>
        <v>20180</v>
      </c>
      <c r="S133" s="70">
        <f t="shared" si="23"/>
        <v>1955</v>
      </c>
      <c r="T133" s="70">
        <f t="shared" si="24"/>
        <v>4</v>
      </c>
      <c r="U133" s="70">
        <f t="shared" si="25"/>
        <v>1</v>
      </c>
      <c r="V133" s="70">
        <f t="shared" si="26"/>
        <v>1955</v>
      </c>
      <c r="W133" s="85">
        <v>651938</v>
      </c>
      <c r="X133" s="70"/>
      <c r="Y133" s="70"/>
      <c r="Z133" s="85">
        <v>651937</v>
      </c>
      <c r="AA133" s="85">
        <f t="shared" ref="AA133:AA196" si="29">W133-Z133</f>
        <v>1</v>
      </c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87">
        <f t="shared" si="19"/>
        <v>0</v>
      </c>
      <c r="AQ133" s="74">
        <f t="shared" si="20"/>
        <v>651937</v>
      </c>
      <c r="AR133" s="74">
        <f t="shared" si="21"/>
        <v>1</v>
      </c>
      <c r="AS133" s="70" t="s">
        <v>106</v>
      </c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>
        <v>1</v>
      </c>
      <c r="BF133" s="70"/>
      <c r="BG133" s="70"/>
      <c r="BH133" s="70"/>
      <c r="BI133" s="70">
        <f t="shared" si="27"/>
        <v>65</v>
      </c>
      <c r="BJ133" s="70" t="s">
        <v>1606</v>
      </c>
      <c r="BK133" s="74">
        <f t="shared" si="28"/>
        <v>651937</v>
      </c>
      <c r="BL133" s="70"/>
      <c r="BM133" s="70" t="s">
        <v>2287</v>
      </c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</row>
    <row r="134" spans="1:77" x14ac:dyDescent="0.4">
      <c r="A134" s="70">
        <v>132</v>
      </c>
      <c r="B134" s="70" t="s">
        <v>1902</v>
      </c>
      <c r="C134" s="70"/>
      <c r="D134" s="70" t="s">
        <v>2114</v>
      </c>
      <c r="E134" s="70"/>
      <c r="F134" s="70" t="s">
        <v>874</v>
      </c>
      <c r="G134" s="70"/>
      <c r="H134" s="94">
        <v>1</v>
      </c>
      <c r="I134" s="94">
        <v>6</v>
      </c>
      <c r="J134" s="70" t="s">
        <v>1902</v>
      </c>
      <c r="K134" s="70"/>
      <c r="L134" s="70"/>
      <c r="M134" s="70">
        <v>30</v>
      </c>
      <c r="N134" s="70">
        <f>VLOOKUP(M134,'償却率（定額法）'!$B$6:$C$104,2)</f>
        <v>3.4000000000000002E-2</v>
      </c>
      <c r="O134" s="71">
        <v>20180</v>
      </c>
      <c r="P134" s="70">
        <v>1</v>
      </c>
      <c r="Q134" s="71"/>
      <c r="R134" s="71">
        <f t="shared" si="22"/>
        <v>20180</v>
      </c>
      <c r="S134" s="70">
        <f t="shared" si="23"/>
        <v>1955</v>
      </c>
      <c r="T134" s="70">
        <f t="shared" si="24"/>
        <v>4</v>
      </c>
      <c r="U134" s="70">
        <f t="shared" si="25"/>
        <v>1</v>
      </c>
      <c r="V134" s="70">
        <f t="shared" si="26"/>
        <v>1955</v>
      </c>
      <c r="W134" s="85">
        <v>4097896</v>
      </c>
      <c r="X134" s="70"/>
      <c r="Y134" s="70"/>
      <c r="Z134" s="85">
        <v>4097895</v>
      </c>
      <c r="AA134" s="85">
        <f t="shared" si="29"/>
        <v>1</v>
      </c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87">
        <f t="shared" ref="AP134:AP197" si="30">IF(BI134=0,0,IF(BI134=M134,AA134-1,IF(AA134=1,0,ROUND(W134*N134,0))))</f>
        <v>0</v>
      </c>
      <c r="AQ134" s="74">
        <f t="shared" ref="AQ134:AQ197" si="31">Z134+AP134</f>
        <v>4097895</v>
      </c>
      <c r="AR134" s="74">
        <f t="shared" ref="AR134:AR197" si="32">AA134-AP134</f>
        <v>1</v>
      </c>
      <c r="AS134" s="70" t="s">
        <v>106</v>
      </c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>
        <v>1</v>
      </c>
      <c r="BF134" s="70"/>
      <c r="BG134" s="70"/>
      <c r="BH134" s="70"/>
      <c r="BI134" s="70">
        <f t="shared" si="27"/>
        <v>65</v>
      </c>
      <c r="BJ134" s="70" t="s">
        <v>1606</v>
      </c>
      <c r="BK134" s="74">
        <f t="shared" si="28"/>
        <v>4097895</v>
      </c>
      <c r="BL134" s="70"/>
      <c r="BM134" s="70" t="s">
        <v>2288</v>
      </c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</row>
    <row r="135" spans="1:77" x14ac:dyDescent="0.4">
      <c r="A135" s="70">
        <v>133</v>
      </c>
      <c r="B135" s="70" t="s">
        <v>1903</v>
      </c>
      <c r="C135" s="70"/>
      <c r="D135" s="70" t="s">
        <v>2115</v>
      </c>
      <c r="E135" s="70"/>
      <c r="F135" s="70" t="s">
        <v>874</v>
      </c>
      <c r="G135" s="70"/>
      <c r="H135" s="94">
        <v>1</v>
      </c>
      <c r="I135" s="94">
        <v>6</v>
      </c>
      <c r="J135" s="70" t="s">
        <v>1903</v>
      </c>
      <c r="K135" s="70"/>
      <c r="L135" s="70"/>
      <c r="M135" s="70">
        <v>30</v>
      </c>
      <c r="N135" s="70">
        <f>VLOOKUP(M135,'償却率（定額法）'!$B$6:$C$104,2)</f>
        <v>3.4000000000000002E-2</v>
      </c>
      <c r="O135" s="71">
        <v>20180</v>
      </c>
      <c r="P135" s="70">
        <v>1</v>
      </c>
      <c r="Q135" s="71"/>
      <c r="R135" s="71">
        <f t="shared" si="22"/>
        <v>20180</v>
      </c>
      <c r="S135" s="70">
        <f t="shared" si="23"/>
        <v>1955</v>
      </c>
      <c r="T135" s="70">
        <f t="shared" si="24"/>
        <v>4</v>
      </c>
      <c r="U135" s="70">
        <f t="shared" si="25"/>
        <v>1</v>
      </c>
      <c r="V135" s="70">
        <f t="shared" si="26"/>
        <v>1955</v>
      </c>
      <c r="W135" s="85">
        <v>465670</v>
      </c>
      <c r="X135" s="70"/>
      <c r="Y135" s="70"/>
      <c r="Z135" s="85">
        <v>465669</v>
      </c>
      <c r="AA135" s="85">
        <f t="shared" si="29"/>
        <v>1</v>
      </c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87">
        <f t="shared" si="30"/>
        <v>0</v>
      </c>
      <c r="AQ135" s="74">
        <f t="shared" si="31"/>
        <v>465669</v>
      </c>
      <c r="AR135" s="74">
        <f t="shared" si="32"/>
        <v>1</v>
      </c>
      <c r="AS135" s="70" t="s">
        <v>106</v>
      </c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>
        <v>1</v>
      </c>
      <c r="BF135" s="70"/>
      <c r="BG135" s="70"/>
      <c r="BH135" s="70"/>
      <c r="BI135" s="70">
        <f t="shared" si="27"/>
        <v>65</v>
      </c>
      <c r="BJ135" s="70" t="s">
        <v>1606</v>
      </c>
      <c r="BK135" s="74">
        <f t="shared" si="28"/>
        <v>465669</v>
      </c>
      <c r="BL135" s="70"/>
      <c r="BM135" s="70" t="s">
        <v>2289</v>
      </c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</row>
    <row r="136" spans="1:77" x14ac:dyDescent="0.4">
      <c r="A136" s="70">
        <v>134</v>
      </c>
      <c r="B136" s="70" t="s">
        <v>1904</v>
      </c>
      <c r="C136" s="70"/>
      <c r="D136" s="70" t="s">
        <v>2116</v>
      </c>
      <c r="E136" s="70"/>
      <c r="F136" s="70" t="s">
        <v>874</v>
      </c>
      <c r="G136" s="70"/>
      <c r="H136" s="94">
        <v>1</v>
      </c>
      <c r="I136" s="94">
        <v>6</v>
      </c>
      <c r="J136" s="70" t="s">
        <v>1904</v>
      </c>
      <c r="K136" s="70"/>
      <c r="L136" s="70"/>
      <c r="M136" s="70">
        <v>30</v>
      </c>
      <c r="N136" s="70">
        <f>VLOOKUP(M136,'償却率（定額法）'!$B$6:$C$104,2)</f>
        <v>3.4000000000000002E-2</v>
      </c>
      <c r="O136" s="71">
        <v>20180</v>
      </c>
      <c r="P136" s="70">
        <v>1</v>
      </c>
      <c r="Q136" s="71"/>
      <c r="R136" s="71">
        <f t="shared" si="22"/>
        <v>20180</v>
      </c>
      <c r="S136" s="70">
        <f t="shared" si="23"/>
        <v>1955</v>
      </c>
      <c r="T136" s="70">
        <f t="shared" si="24"/>
        <v>4</v>
      </c>
      <c r="U136" s="70">
        <f t="shared" si="25"/>
        <v>1</v>
      </c>
      <c r="V136" s="70">
        <f t="shared" si="26"/>
        <v>1955</v>
      </c>
      <c r="W136" s="85">
        <v>4004762</v>
      </c>
      <c r="X136" s="70"/>
      <c r="Y136" s="70"/>
      <c r="Z136" s="85">
        <v>4004761</v>
      </c>
      <c r="AA136" s="85">
        <f t="shared" si="29"/>
        <v>1</v>
      </c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87">
        <f t="shared" si="30"/>
        <v>0</v>
      </c>
      <c r="AQ136" s="74">
        <f t="shared" si="31"/>
        <v>4004761</v>
      </c>
      <c r="AR136" s="74">
        <f t="shared" si="32"/>
        <v>1</v>
      </c>
      <c r="AS136" s="70" t="s">
        <v>106</v>
      </c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>
        <v>1</v>
      </c>
      <c r="BF136" s="70"/>
      <c r="BG136" s="70"/>
      <c r="BH136" s="70"/>
      <c r="BI136" s="70">
        <f t="shared" si="27"/>
        <v>65</v>
      </c>
      <c r="BJ136" s="70" t="s">
        <v>1606</v>
      </c>
      <c r="BK136" s="74">
        <f t="shared" si="28"/>
        <v>4004761</v>
      </c>
      <c r="BL136" s="70"/>
      <c r="BM136" s="70" t="s">
        <v>2290</v>
      </c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</row>
    <row r="137" spans="1:77" x14ac:dyDescent="0.4">
      <c r="A137" s="70">
        <v>135</v>
      </c>
      <c r="B137" s="70" t="s">
        <v>1905</v>
      </c>
      <c r="C137" s="70"/>
      <c r="D137" s="70" t="s">
        <v>2117</v>
      </c>
      <c r="E137" s="70"/>
      <c r="F137" s="70" t="s">
        <v>874</v>
      </c>
      <c r="G137" s="70"/>
      <c r="H137" s="94">
        <v>1</v>
      </c>
      <c r="I137" s="94">
        <v>6</v>
      </c>
      <c r="J137" s="70" t="s">
        <v>1905</v>
      </c>
      <c r="K137" s="70"/>
      <c r="L137" s="70"/>
      <c r="M137" s="70">
        <v>30</v>
      </c>
      <c r="N137" s="70">
        <f>VLOOKUP(M137,'償却率（定額法）'!$B$6:$C$104,2)</f>
        <v>3.4000000000000002E-2</v>
      </c>
      <c r="O137" s="71">
        <v>28215</v>
      </c>
      <c r="P137" s="70">
        <v>1</v>
      </c>
      <c r="Q137" s="71"/>
      <c r="R137" s="71">
        <f t="shared" si="22"/>
        <v>28215</v>
      </c>
      <c r="S137" s="70">
        <f t="shared" si="23"/>
        <v>1977</v>
      </c>
      <c r="T137" s="70">
        <f t="shared" si="24"/>
        <v>3</v>
      </c>
      <c r="U137" s="70">
        <f t="shared" si="25"/>
        <v>31</v>
      </c>
      <c r="V137" s="70">
        <f t="shared" si="26"/>
        <v>1976</v>
      </c>
      <c r="W137" s="85">
        <v>3818494</v>
      </c>
      <c r="X137" s="70"/>
      <c r="Y137" s="70"/>
      <c r="Z137" s="85">
        <v>3818493</v>
      </c>
      <c r="AA137" s="85">
        <f t="shared" si="29"/>
        <v>1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87">
        <f t="shared" si="30"/>
        <v>0</v>
      </c>
      <c r="AQ137" s="74">
        <f t="shared" si="31"/>
        <v>3818493</v>
      </c>
      <c r="AR137" s="74">
        <f t="shared" si="32"/>
        <v>1</v>
      </c>
      <c r="AS137" s="70" t="s">
        <v>106</v>
      </c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>
        <v>1</v>
      </c>
      <c r="BF137" s="70"/>
      <c r="BG137" s="70"/>
      <c r="BH137" s="70"/>
      <c r="BI137" s="70">
        <f t="shared" si="27"/>
        <v>44</v>
      </c>
      <c r="BJ137" s="70" t="s">
        <v>1606</v>
      </c>
      <c r="BK137" s="74">
        <f t="shared" si="28"/>
        <v>3818493</v>
      </c>
      <c r="BL137" s="70"/>
      <c r="BM137" s="70" t="s">
        <v>2291</v>
      </c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</row>
    <row r="138" spans="1:77" x14ac:dyDescent="0.4">
      <c r="A138" s="70">
        <v>136</v>
      </c>
      <c r="B138" s="70" t="s">
        <v>1906</v>
      </c>
      <c r="C138" s="70"/>
      <c r="D138" s="70" t="s">
        <v>2118</v>
      </c>
      <c r="E138" s="70"/>
      <c r="F138" s="70" t="s">
        <v>874</v>
      </c>
      <c r="G138" s="70"/>
      <c r="H138" s="94">
        <v>1</v>
      </c>
      <c r="I138" s="94">
        <v>6</v>
      </c>
      <c r="J138" s="70" t="s">
        <v>1906</v>
      </c>
      <c r="K138" s="70"/>
      <c r="L138" s="70"/>
      <c r="M138" s="70">
        <v>30</v>
      </c>
      <c r="N138" s="70">
        <f>VLOOKUP(M138,'償却率（定額法）'!$B$6:$C$104,2)</f>
        <v>3.4000000000000002E-2</v>
      </c>
      <c r="O138" s="71">
        <v>20180</v>
      </c>
      <c r="P138" s="70">
        <v>1</v>
      </c>
      <c r="Q138" s="71"/>
      <c r="R138" s="71">
        <f t="shared" si="22"/>
        <v>20180</v>
      </c>
      <c r="S138" s="70">
        <f t="shared" si="23"/>
        <v>1955</v>
      </c>
      <c r="T138" s="70">
        <f t="shared" si="24"/>
        <v>4</v>
      </c>
      <c r="U138" s="70">
        <f t="shared" si="25"/>
        <v>1</v>
      </c>
      <c r="V138" s="70">
        <f t="shared" si="26"/>
        <v>1955</v>
      </c>
      <c r="W138" s="85">
        <v>4004762</v>
      </c>
      <c r="X138" s="70"/>
      <c r="Y138" s="70"/>
      <c r="Z138" s="85">
        <v>4004761</v>
      </c>
      <c r="AA138" s="85">
        <f t="shared" si="29"/>
        <v>1</v>
      </c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87">
        <f t="shared" si="30"/>
        <v>0</v>
      </c>
      <c r="AQ138" s="74">
        <f t="shared" si="31"/>
        <v>4004761</v>
      </c>
      <c r="AR138" s="74">
        <f t="shared" si="32"/>
        <v>1</v>
      </c>
      <c r="AS138" s="70" t="s">
        <v>106</v>
      </c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>
        <v>1</v>
      </c>
      <c r="BF138" s="70"/>
      <c r="BG138" s="70"/>
      <c r="BH138" s="70"/>
      <c r="BI138" s="70">
        <f t="shared" si="27"/>
        <v>65</v>
      </c>
      <c r="BJ138" s="70" t="s">
        <v>1606</v>
      </c>
      <c r="BK138" s="74">
        <f t="shared" si="28"/>
        <v>4004761</v>
      </c>
      <c r="BL138" s="70"/>
      <c r="BM138" s="70" t="s">
        <v>2292</v>
      </c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</row>
    <row r="139" spans="1:77" x14ac:dyDescent="0.4">
      <c r="A139" s="70">
        <v>137</v>
      </c>
      <c r="B139" s="70" t="s">
        <v>1907</v>
      </c>
      <c r="C139" s="70"/>
      <c r="D139" s="70" t="s">
        <v>2119</v>
      </c>
      <c r="E139" s="70"/>
      <c r="F139" s="70" t="s">
        <v>874</v>
      </c>
      <c r="G139" s="70"/>
      <c r="H139" s="94">
        <v>1</v>
      </c>
      <c r="I139" s="94">
        <v>6</v>
      </c>
      <c r="J139" s="70" t="s">
        <v>1907</v>
      </c>
      <c r="K139" s="70"/>
      <c r="L139" s="70"/>
      <c r="M139" s="70">
        <v>30</v>
      </c>
      <c r="N139" s="70">
        <f>VLOOKUP(M139,'償却率（定額法）'!$B$6:$C$104,2)</f>
        <v>3.4000000000000002E-2</v>
      </c>
      <c r="O139" s="71">
        <v>32751</v>
      </c>
      <c r="P139" s="70">
        <v>1</v>
      </c>
      <c r="Q139" s="71"/>
      <c r="R139" s="71">
        <f t="shared" si="22"/>
        <v>32751</v>
      </c>
      <c r="S139" s="70">
        <f t="shared" si="23"/>
        <v>1989</v>
      </c>
      <c r="T139" s="70">
        <f t="shared" si="24"/>
        <v>8</v>
      </c>
      <c r="U139" s="70">
        <f t="shared" si="25"/>
        <v>31</v>
      </c>
      <c r="V139" s="70">
        <f t="shared" si="26"/>
        <v>1989</v>
      </c>
      <c r="W139" s="85">
        <v>3818494</v>
      </c>
      <c r="X139" s="70"/>
      <c r="Y139" s="70"/>
      <c r="Z139" s="85">
        <v>3818493</v>
      </c>
      <c r="AA139" s="85">
        <f t="shared" si="29"/>
        <v>1</v>
      </c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87">
        <f t="shared" si="30"/>
        <v>0</v>
      </c>
      <c r="AQ139" s="74">
        <f t="shared" si="31"/>
        <v>3818493</v>
      </c>
      <c r="AR139" s="74">
        <f t="shared" si="32"/>
        <v>1</v>
      </c>
      <c r="AS139" s="70" t="s">
        <v>106</v>
      </c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>
        <v>1</v>
      </c>
      <c r="BF139" s="70"/>
      <c r="BG139" s="70"/>
      <c r="BH139" s="70"/>
      <c r="BI139" s="70">
        <f t="shared" si="27"/>
        <v>31</v>
      </c>
      <c r="BJ139" s="70" t="s">
        <v>1606</v>
      </c>
      <c r="BK139" s="74">
        <f t="shared" si="28"/>
        <v>3818493</v>
      </c>
      <c r="BL139" s="70"/>
      <c r="BM139" s="70" t="s">
        <v>2293</v>
      </c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</row>
    <row r="140" spans="1:77" x14ac:dyDescent="0.4">
      <c r="A140" s="70">
        <v>138</v>
      </c>
      <c r="B140" s="70" t="s">
        <v>1908</v>
      </c>
      <c r="C140" s="70"/>
      <c r="D140" s="70" t="s">
        <v>2120</v>
      </c>
      <c r="E140" s="70"/>
      <c r="F140" s="70" t="s">
        <v>874</v>
      </c>
      <c r="G140" s="70"/>
      <c r="H140" s="94">
        <v>1</v>
      </c>
      <c r="I140" s="94">
        <v>6</v>
      </c>
      <c r="J140" s="70" t="s">
        <v>1908</v>
      </c>
      <c r="K140" s="70"/>
      <c r="L140" s="70"/>
      <c r="M140" s="70">
        <v>30</v>
      </c>
      <c r="N140" s="70">
        <f>VLOOKUP(M140,'償却率（定額法）'!$B$6:$C$104,2)</f>
        <v>3.4000000000000002E-2</v>
      </c>
      <c r="O140" s="71">
        <v>20180</v>
      </c>
      <c r="P140" s="70">
        <v>1</v>
      </c>
      <c r="Q140" s="71"/>
      <c r="R140" s="71">
        <f t="shared" si="22"/>
        <v>20180</v>
      </c>
      <c r="S140" s="70">
        <f t="shared" si="23"/>
        <v>1955</v>
      </c>
      <c r="T140" s="70">
        <f t="shared" si="24"/>
        <v>4</v>
      </c>
      <c r="U140" s="70">
        <f t="shared" si="25"/>
        <v>1</v>
      </c>
      <c r="V140" s="70">
        <f t="shared" si="26"/>
        <v>1955</v>
      </c>
      <c r="W140" s="85">
        <v>651938</v>
      </c>
      <c r="X140" s="70"/>
      <c r="Y140" s="70"/>
      <c r="Z140" s="85">
        <v>651937</v>
      </c>
      <c r="AA140" s="85">
        <f t="shared" si="29"/>
        <v>1</v>
      </c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87">
        <f t="shared" si="30"/>
        <v>0</v>
      </c>
      <c r="AQ140" s="74">
        <f t="shared" si="31"/>
        <v>651937</v>
      </c>
      <c r="AR140" s="74">
        <f t="shared" si="32"/>
        <v>1</v>
      </c>
      <c r="AS140" s="70" t="s">
        <v>106</v>
      </c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>
        <v>1</v>
      </c>
      <c r="BF140" s="70"/>
      <c r="BG140" s="70"/>
      <c r="BH140" s="70"/>
      <c r="BI140" s="70">
        <f t="shared" si="27"/>
        <v>65</v>
      </c>
      <c r="BJ140" s="70" t="s">
        <v>1606</v>
      </c>
      <c r="BK140" s="74">
        <f t="shared" si="28"/>
        <v>651937</v>
      </c>
      <c r="BL140" s="70"/>
      <c r="BM140" s="70" t="s">
        <v>2294</v>
      </c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</row>
    <row r="141" spans="1:77" x14ac:dyDescent="0.4">
      <c r="A141" s="70">
        <v>139</v>
      </c>
      <c r="B141" s="70" t="s">
        <v>1909</v>
      </c>
      <c r="C141" s="70"/>
      <c r="D141" s="70" t="s">
        <v>2121</v>
      </c>
      <c r="E141" s="70"/>
      <c r="F141" s="70" t="s">
        <v>874</v>
      </c>
      <c r="G141" s="70"/>
      <c r="H141" s="94">
        <v>1</v>
      </c>
      <c r="I141" s="94">
        <v>6</v>
      </c>
      <c r="J141" s="70" t="s">
        <v>1909</v>
      </c>
      <c r="K141" s="70"/>
      <c r="L141" s="70"/>
      <c r="M141" s="70">
        <v>30</v>
      </c>
      <c r="N141" s="70">
        <f>VLOOKUP(M141,'償却率（定額法）'!$B$6:$C$104,2)</f>
        <v>3.4000000000000002E-2</v>
      </c>
      <c r="O141" s="71">
        <v>26389</v>
      </c>
      <c r="P141" s="70">
        <v>1</v>
      </c>
      <c r="Q141" s="71"/>
      <c r="R141" s="71">
        <f t="shared" si="22"/>
        <v>26389</v>
      </c>
      <c r="S141" s="70">
        <f t="shared" si="23"/>
        <v>1972</v>
      </c>
      <c r="T141" s="70">
        <f t="shared" si="24"/>
        <v>3</v>
      </c>
      <c r="U141" s="70">
        <f t="shared" si="25"/>
        <v>31</v>
      </c>
      <c r="V141" s="70">
        <f t="shared" si="26"/>
        <v>1971</v>
      </c>
      <c r="W141" s="85">
        <v>3166556</v>
      </c>
      <c r="X141" s="70"/>
      <c r="Y141" s="70"/>
      <c r="Z141" s="85">
        <v>3166555</v>
      </c>
      <c r="AA141" s="85">
        <f t="shared" si="29"/>
        <v>1</v>
      </c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87">
        <f t="shared" si="30"/>
        <v>0</v>
      </c>
      <c r="AQ141" s="74">
        <f t="shared" si="31"/>
        <v>3166555</v>
      </c>
      <c r="AR141" s="74">
        <f t="shared" si="32"/>
        <v>1</v>
      </c>
      <c r="AS141" s="70" t="s">
        <v>106</v>
      </c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>
        <v>1</v>
      </c>
      <c r="BF141" s="70"/>
      <c r="BG141" s="70"/>
      <c r="BH141" s="70"/>
      <c r="BI141" s="70">
        <f t="shared" si="27"/>
        <v>49</v>
      </c>
      <c r="BJ141" s="70" t="s">
        <v>1606</v>
      </c>
      <c r="BK141" s="74">
        <f t="shared" si="28"/>
        <v>3166555</v>
      </c>
      <c r="BL141" s="70"/>
      <c r="BM141" s="70" t="s">
        <v>2295</v>
      </c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</row>
    <row r="142" spans="1:77" x14ac:dyDescent="0.4">
      <c r="A142" s="70">
        <v>140</v>
      </c>
      <c r="B142" s="70" t="s">
        <v>1910</v>
      </c>
      <c r="C142" s="70"/>
      <c r="D142" s="70" t="s">
        <v>2122</v>
      </c>
      <c r="E142" s="70"/>
      <c r="F142" s="70" t="s">
        <v>874</v>
      </c>
      <c r="G142" s="70"/>
      <c r="H142" s="94">
        <v>1</v>
      </c>
      <c r="I142" s="94">
        <v>6</v>
      </c>
      <c r="J142" s="70" t="s">
        <v>1910</v>
      </c>
      <c r="K142" s="70"/>
      <c r="L142" s="70"/>
      <c r="M142" s="70">
        <v>30</v>
      </c>
      <c r="N142" s="70">
        <f>VLOOKUP(M142,'償却率（定額法）'!$B$6:$C$104,2)</f>
        <v>3.4000000000000002E-2</v>
      </c>
      <c r="O142" s="71">
        <v>27850</v>
      </c>
      <c r="P142" s="70">
        <v>1</v>
      </c>
      <c r="Q142" s="71"/>
      <c r="R142" s="71">
        <f t="shared" si="22"/>
        <v>27850</v>
      </c>
      <c r="S142" s="70">
        <f t="shared" si="23"/>
        <v>1976</v>
      </c>
      <c r="T142" s="70">
        <f t="shared" si="24"/>
        <v>3</v>
      </c>
      <c r="U142" s="70">
        <f t="shared" si="25"/>
        <v>31</v>
      </c>
      <c r="V142" s="70">
        <f t="shared" si="26"/>
        <v>1975</v>
      </c>
      <c r="W142" s="85">
        <v>3818494</v>
      </c>
      <c r="X142" s="70"/>
      <c r="Y142" s="70"/>
      <c r="Z142" s="85">
        <v>3818493</v>
      </c>
      <c r="AA142" s="85">
        <f t="shared" si="29"/>
        <v>1</v>
      </c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87">
        <f t="shared" si="30"/>
        <v>0</v>
      </c>
      <c r="AQ142" s="74">
        <f t="shared" si="31"/>
        <v>3818493</v>
      </c>
      <c r="AR142" s="74">
        <f t="shared" si="32"/>
        <v>1</v>
      </c>
      <c r="AS142" s="70" t="s">
        <v>106</v>
      </c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>
        <v>1</v>
      </c>
      <c r="BF142" s="70"/>
      <c r="BG142" s="70"/>
      <c r="BH142" s="70"/>
      <c r="BI142" s="70">
        <f t="shared" si="27"/>
        <v>45</v>
      </c>
      <c r="BJ142" s="70" t="s">
        <v>1606</v>
      </c>
      <c r="BK142" s="74">
        <f t="shared" si="28"/>
        <v>3818493</v>
      </c>
      <c r="BL142" s="70"/>
      <c r="BM142" s="70" t="s">
        <v>2296</v>
      </c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</row>
    <row r="143" spans="1:77" x14ac:dyDescent="0.4">
      <c r="A143" s="70">
        <v>141</v>
      </c>
      <c r="B143" s="70" t="s">
        <v>1911</v>
      </c>
      <c r="C143" s="70"/>
      <c r="D143" s="70" t="s">
        <v>2123</v>
      </c>
      <c r="E143" s="70"/>
      <c r="F143" s="70" t="s">
        <v>874</v>
      </c>
      <c r="G143" s="70"/>
      <c r="H143" s="94">
        <v>1</v>
      </c>
      <c r="I143" s="94">
        <v>6</v>
      </c>
      <c r="J143" s="70" t="s">
        <v>1911</v>
      </c>
      <c r="K143" s="70"/>
      <c r="L143" s="70"/>
      <c r="M143" s="70">
        <v>30</v>
      </c>
      <c r="N143" s="70">
        <f>VLOOKUP(M143,'償却率（定額法）'!$B$6:$C$104,2)</f>
        <v>3.4000000000000002E-2</v>
      </c>
      <c r="O143" s="71">
        <v>20180</v>
      </c>
      <c r="P143" s="70">
        <v>1</v>
      </c>
      <c r="Q143" s="71"/>
      <c r="R143" s="71">
        <f t="shared" si="22"/>
        <v>20180</v>
      </c>
      <c r="S143" s="70">
        <f t="shared" si="23"/>
        <v>1955</v>
      </c>
      <c r="T143" s="70">
        <f t="shared" si="24"/>
        <v>4</v>
      </c>
      <c r="U143" s="70">
        <f t="shared" si="25"/>
        <v>1</v>
      </c>
      <c r="V143" s="70">
        <f t="shared" si="26"/>
        <v>1955</v>
      </c>
      <c r="W143" s="85">
        <v>1583278</v>
      </c>
      <c r="X143" s="70"/>
      <c r="Y143" s="70"/>
      <c r="Z143" s="85">
        <v>1583277</v>
      </c>
      <c r="AA143" s="85">
        <f t="shared" si="29"/>
        <v>1</v>
      </c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87">
        <f t="shared" si="30"/>
        <v>0</v>
      </c>
      <c r="AQ143" s="74">
        <f t="shared" si="31"/>
        <v>1583277</v>
      </c>
      <c r="AR143" s="74">
        <f t="shared" si="32"/>
        <v>1</v>
      </c>
      <c r="AS143" s="70" t="s">
        <v>106</v>
      </c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>
        <v>1</v>
      </c>
      <c r="BF143" s="70"/>
      <c r="BG143" s="70"/>
      <c r="BH143" s="70"/>
      <c r="BI143" s="70">
        <f t="shared" si="27"/>
        <v>65</v>
      </c>
      <c r="BJ143" s="70" t="s">
        <v>1606</v>
      </c>
      <c r="BK143" s="74">
        <f t="shared" si="28"/>
        <v>1583277</v>
      </c>
      <c r="BL143" s="70"/>
      <c r="BM143" s="70" t="s">
        <v>2297</v>
      </c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</row>
    <row r="144" spans="1:77" x14ac:dyDescent="0.4">
      <c r="A144" s="70">
        <v>142</v>
      </c>
      <c r="B144" s="70" t="s">
        <v>1912</v>
      </c>
      <c r="C144" s="70"/>
      <c r="D144" s="70" t="s">
        <v>2124</v>
      </c>
      <c r="E144" s="70"/>
      <c r="F144" s="70" t="s">
        <v>874</v>
      </c>
      <c r="G144" s="70"/>
      <c r="H144" s="94">
        <v>1</v>
      </c>
      <c r="I144" s="94">
        <v>6</v>
      </c>
      <c r="J144" s="70" t="s">
        <v>1912</v>
      </c>
      <c r="K144" s="70"/>
      <c r="L144" s="70"/>
      <c r="M144" s="70">
        <v>30</v>
      </c>
      <c r="N144" s="70">
        <f>VLOOKUP(M144,'償却率（定額法）'!$B$6:$C$104,2)</f>
        <v>3.4000000000000002E-2</v>
      </c>
      <c r="O144" s="71">
        <v>26754</v>
      </c>
      <c r="P144" s="70">
        <v>1</v>
      </c>
      <c r="Q144" s="71"/>
      <c r="R144" s="71">
        <f t="shared" si="22"/>
        <v>26754</v>
      </c>
      <c r="S144" s="70">
        <f t="shared" si="23"/>
        <v>1973</v>
      </c>
      <c r="T144" s="70">
        <f t="shared" si="24"/>
        <v>3</v>
      </c>
      <c r="U144" s="70">
        <f t="shared" si="25"/>
        <v>31</v>
      </c>
      <c r="V144" s="70">
        <f t="shared" si="26"/>
        <v>1972</v>
      </c>
      <c r="W144" s="85">
        <v>3539092</v>
      </c>
      <c r="X144" s="70"/>
      <c r="Y144" s="70"/>
      <c r="Z144" s="85">
        <v>3539091</v>
      </c>
      <c r="AA144" s="85">
        <f t="shared" si="29"/>
        <v>1</v>
      </c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87">
        <f t="shared" si="30"/>
        <v>0</v>
      </c>
      <c r="AQ144" s="74">
        <f t="shared" si="31"/>
        <v>3539091</v>
      </c>
      <c r="AR144" s="74">
        <f t="shared" si="32"/>
        <v>1</v>
      </c>
      <c r="AS144" s="70" t="s">
        <v>106</v>
      </c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>
        <v>1</v>
      </c>
      <c r="BF144" s="70"/>
      <c r="BG144" s="70"/>
      <c r="BH144" s="70"/>
      <c r="BI144" s="70">
        <f t="shared" si="27"/>
        <v>48</v>
      </c>
      <c r="BJ144" s="70" t="s">
        <v>1606</v>
      </c>
      <c r="BK144" s="74">
        <f t="shared" si="28"/>
        <v>3539091</v>
      </c>
      <c r="BL144" s="70"/>
      <c r="BM144" s="70" t="s">
        <v>2298</v>
      </c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</row>
    <row r="145" spans="1:77" x14ac:dyDescent="0.4">
      <c r="A145" s="70">
        <v>143</v>
      </c>
      <c r="B145" s="70" t="s">
        <v>1913</v>
      </c>
      <c r="C145" s="70"/>
      <c r="D145" s="70" t="s">
        <v>2125</v>
      </c>
      <c r="E145" s="70"/>
      <c r="F145" s="70" t="s">
        <v>874</v>
      </c>
      <c r="G145" s="70"/>
      <c r="H145" s="94">
        <v>1</v>
      </c>
      <c r="I145" s="94">
        <v>6</v>
      </c>
      <c r="J145" s="70" t="s">
        <v>1913</v>
      </c>
      <c r="K145" s="70"/>
      <c r="L145" s="70"/>
      <c r="M145" s="70">
        <v>30</v>
      </c>
      <c r="N145" s="70">
        <f>VLOOKUP(M145,'償却率（定額法）'!$B$6:$C$104,2)</f>
        <v>3.4000000000000002E-2</v>
      </c>
      <c r="O145" s="71">
        <v>20180</v>
      </c>
      <c r="P145" s="70">
        <v>1</v>
      </c>
      <c r="Q145" s="71"/>
      <c r="R145" s="71">
        <f t="shared" si="22"/>
        <v>20180</v>
      </c>
      <c r="S145" s="70">
        <f t="shared" si="23"/>
        <v>1955</v>
      </c>
      <c r="T145" s="70">
        <f t="shared" si="24"/>
        <v>4</v>
      </c>
      <c r="U145" s="70">
        <f t="shared" si="25"/>
        <v>1</v>
      </c>
      <c r="V145" s="70">
        <f t="shared" si="26"/>
        <v>1955</v>
      </c>
      <c r="W145" s="85">
        <v>1955814</v>
      </c>
      <c r="X145" s="70"/>
      <c r="Y145" s="70"/>
      <c r="Z145" s="85">
        <v>1955813</v>
      </c>
      <c r="AA145" s="85">
        <f t="shared" si="29"/>
        <v>1</v>
      </c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87">
        <f t="shared" si="30"/>
        <v>0</v>
      </c>
      <c r="AQ145" s="74">
        <f t="shared" si="31"/>
        <v>1955813</v>
      </c>
      <c r="AR145" s="74">
        <f t="shared" si="32"/>
        <v>1</v>
      </c>
      <c r="AS145" s="70" t="s">
        <v>106</v>
      </c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>
        <v>1</v>
      </c>
      <c r="BF145" s="70"/>
      <c r="BG145" s="70"/>
      <c r="BH145" s="70"/>
      <c r="BI145" s="70">
        <f t="shared" si="27"/>
        <v>65</v>
      </c>
      <c r="BJ145" s="70" t="s">
        <v>1606</v>
      </c>
      <c r="BK145" s="74">
        <f t="shared" si="28"/>
        <v>1955813</v>
      </c>
      <c r="BL145" s="70"/>
      <c r="BM145" s="70" t="s">
        <v>2299</v>
      </c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</row>
    <row r="146" spans="1:77" x14ac:dyDescent="0.4">
      <c r="A146" s="70">
        <v>144</v>
      </c>
      <c r="B146" s="70" t="s">
        <v>1914</v>
      </c>
      <c r="C146" s="70"/>
      <c r="D146" s="70" t="s">
        <v>2126</v>
      </c>
      <c r="E146" s="70"/>
      <c r="F146" s="70" t="s">
        <v>874</v>
      </c>
      <c r="G146" s="70"/>
      <c r="H146" s="94">
        <v>1</v>
      </c>
      <c r="I146" s="94">
        <v>6</v>
      </c>
      <c r="J146" s="70" t="s">
        <v>1914</v>
      </c>
      <c r="K146" s="70"/>
      <c r="L146" s="70"/>
      <c r="M146" s="70">
        <v>30</v>
      </c>
      <c r="N146" s="70">
        <f>VLOOKUP(M146,'償却率（定額法）'!$B$6:$C$104,2)</f>
        <v>3.4000000000000002E-2</v>
      </c>
      <c r="O146" s="71">
        <v>27484</v>
      </c>
      <c r="P146" s="70">
        <v>1</v>
      </c>
      <c r="Q146" s="71"/>
      <c r="R146" s="71">
        <f t="shared" si="22"/>
        <v>27484</v>
      </c>
      <c r="S146" s="70">
        <f t="shared" si="23"/>
        <v>1975</v>
      </c>
      <c r="T146" s="70">
        <f t="shared" si="24"/>
        <v>3</v>
      </c>
      <c r="U146" s="70">
        <f t="shared" si="25"/>
        <v>31</v>
      </c>
      <c r="V146" s="70">
        <f t="shared" si="26"/>
        <v>1974</v>
      </c>
      <c r="W146" s="85">
        <v>3539092</v>
      </c>
      <c r="X146" s="70"/>
      <c r="Y146" s="70"/>
      <c r="Z146" s="85">
        <v>3539091</v>
      </c>
      <c r="AA146" s="85">
        <f t="shared" si="29"/>
        <v>1</v>
      </c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87">
        <f t="shared" si="30"/>
        <v>0</v>
      </c>
      <c r="AQ146" s="74">
        <f t="shared" si="31"/>
        <v>3539091</v>
      </c>
      <c r="AR146" s="74">
        <f t="shared" si="32"/>
        <v>1</v>
      </c>
      <c r="AS146" s="70" t="s">
        <v>106</v>
      </c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>
        <v>1</v>
      </c>
      <c r="BF146" s="70"/>
      <c r="BG146" s="70"/>
      <c r="BH146" s="70"/>
      <c r="BI146" s="70">
        <f t="shared" si="27"/>
        <v>46</v>
      </c>
      <c r="BJ146" s="70" t="s">
        <v>1606</v>
      </c>
      <c r="BK146" s="74">
        <f t="shared" si="28"/>
        <v>3539091</v>
      </c>
      <c r="BL146" s="70"/>
      <c r="BM146" s="70" t="s">
        <v>2300</v>
      </c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</row>
    <row r="147" spans="1:77" x14ac:dyDescent="0.4">
      <c r="A147" s="70">
        <v>145</v>
      </c>
      <c r="B147" s="70" t="s">
        <v>1915</v>
      </c>
      <c r="C147" s="70"/>
      <c r="D147" s="70" t="s">
        <v>2127</v>
      </c>
      <c r="E147" s="70"/>
      <c r="F147" s="70" t="s">
        <v>874</v>
      </c>
      <c r="G147" s="70"/>
      <c r="H147" s="94">
        <v>1</v>
      </c>
      <c r="I147" s="94">
        <v>6</v>
      </c>
      <c r="J147" s="70" t="s">
        <v>1915</v>
      </c>
      <c r="K147" s="70"/>
      <c r="L147" s="70"/>
      <c r="M147" s="70">
        <v>30</v>
      </c>
      <c r="N147" s="70">
        <f>VLOOKUP(M147,'償却率（定額法）'!$B$6:$C$104,2)</f>
        <v>3.4000000000000002E-2</v>
      </c>
      <c r="O147" s="71">
        <v>28215</v>
      </c>
      <c r="P147" s="70">
        <v>1</v>
      </c>
      <c r="Q147" s="71"/>
      <c r="R147" s="71">
        <f t="shared" si="22"/>
        <v>28215</v>
      </c>
      <c r="S147" s="70">
        <f t="shared" si="23"/>
        <v>1977</v>
      </c>
      <c r="T147" s="70">
        <f t="shared" si="24"/>
        <v>3</v>
      </c>
      <c r="U147" s="70">
        <f t="shared" si="25"/>
        <v>31</v>
      </c>
      <c r="V147" s="70">
        <f t="shared" si="26"/>
        <v>1976</v>
      </c>
      <c r="W147" s="85">
        <v>1583278</v>
      </c>
      <c r="X147" s="70"/>
      <c r="Y147" s="70"/>
      <c r="Z147" s="85">
        <v>1583277</v>
      </c>
      <c r="AA147" s="85">
        <f t="shared" si="29"/>
        <v>1</v>
      </c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87">
        <f t="shared" si="30"/>
        <v>0</v>
      </c>
      <c r="AQ147" s="74">
        <f t="shared" si="31"/>
        <v>1583277</v>
      </c>
      <c r="AR147" s="74">
        <f t="shared" si="32"/>
        <v>1</v>
      </c>
      <c r="AS147" s="70" t="s">
        <v>106</v>
      </c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>
        <v>1</v>
      </c>
      <c r="BF147" s="70"/>
      <c r="BG147" s="70"/>
      <c r="BH147" s="70"/>
      <c r="BI147" s="70">
        <f t="shared" si="27"/>
        <v>44</v>
      </c>
      <c r="BJ147" s="70" t="s">
        <v>1606</v>
      </c>
      <c r="BK147" s="74">
        <f t="shared" si="28"/>
        <v>1583277</v>
      </c>
      <c r="BL147" s="70"/>
      <c r="BM147" s="70" t="s">
        <v>2301</v>
      </c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</row>
    <row r="148" spans="1:77" x14ac:dyDescent="0.4">
      <c r="A148" s="70">
        <v>146</v>
      </c>
      <c r="B148" s="70" t="s">
        <v>1916</v>
      </c>
      <c r="C148" s="70"/>
      <c r="D148" s="70" t="s">
        <v>2128</v>
      </c>
      <c r="E148" s="70"/>
      <c r="F148" s="70" t="s">
        <v>874</v>
      </c>
      <c r="G148" s="70"/>
      <c r="H148" s="94">
        <v>1</v>
      </c>
      <c r="I148" s="94">
        <v>6</v>
      </c>
      <c r="J148" s="70" t="s">
        <v>1916</v>
      </c>
      <c r="K148" s="70"/>
      <c r="L148" s="70"/>
      <c r="M148" s="70">
        <v>30</v>
      </c>
      <c r="N148" s="70">
        <f>VLOOKUP(M148,'償却率（定額法）'!$B$6:$C$104,2)</f>
        <v>3.4000000000000002E-2</v>
      </c>
      <c r="O148" s="71">
        <v>34819</v>
      </c>
      <c r="P148" s="70">
        <v>1</v>
      </c>
      <c r="Q148" s="71"/>
      <c r="R148" s="71">
        <f t="shared" si="22"/>
        <v>34819</v>
      </c>
      <c r="S148" s="70">
        <f t="shared" si="23"/>
        <v>1995</v>
      </c>
      <c r="T148" s="70">
        <f t="shared" si="24"/>
        <v>4</v>
      </c>
      <c r="U148" s="70">
        <f t="shared" si="25"/>
        <v>30</v>
      </c>
      <c r="V148" s="70">
        <f t="shared" si="26"/>
        <v>1995</v>
      </c>
      <c r="W148" s="85">
        <v>4004762</v>
      </c>
      <c r="X148" s="70"/>
      <c r="Y148" s="70"/>
      <c r="Z148" s="85">
        <v>3267864</v>
      </c>
      <c r="AA148" s="85">
        <f t="shared" si="29"/>
        <v>736898</v>
      </c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87">
        <f t="shared" si="30"/>
        <v>136162</v>
      </c>
      <c r="AQ148" s="74">
        <f t="shared" si="31"/>
        <v>3404026</v>
      </c>
      <c r="AR148" s="74">
        <f t="shared" si="32"/>
        <v>600736</v>
      </c>
      <c r="AS148" s="70" t="s">
        <v>106</v>
      </c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>
        <v>1</v>
      </c>
      <c r="BF148" s="70"/>
      <c r="BG148" s="70"/>
      <c r="BH148" s="70"/>
      <c r="BI148" s="70">
        <f t="shared" si="27"/>
        <v>25</v>
      </c>
      <c r="BJ148" s="70" t="s">
        <v>1606</v>
      </c>
      <c r="BK148" s="74">
        <f t="shared" si="28"/>
        <v>3404026</v>
      </c>
      <c r="BL148" s="70"/>
      <c r="BM148" s="70" t="s">
        <v>2302</v>
      </c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</row>
    <row r="149" spans="1:77" x14ac:dyDescent="0.4">
      <c r="A149" s="70">
        <v>147</v>
      </c>
      <c r="B149" s="70" t="s">
        <v>1917</v>
      </c>
      <c r="C149" s="70"/>
      <c r="D149" s="70" t="s">
        <v>2129</v>
      </c>
      <c r="E149" s="70"/>
      <c r="F149" s="70" t="s">
        <v>874</v>
      </c>
      <c r="G149" s="70"/>
      <c r="H149" s="94">
        <v>1</v>
      </c>
      <c r="I149" s="94">
        <v>6</v>
      </c>
      <c r="J149" s="70" t="s">
        <v>1917</v>
      </c>
      <c r="K149" s="70"/>
      <c r="L149" s="70"/>
      <c r="M149" s="70">
        <v>30</v>
      </c>
      <c r="N149" s="70">
        <f>VLOOKUP(M149,'償却率（定額法）'!$B$6:$C$104,2)</f>
        <v>3.4000000000000002E-2</v>
      </c>
      <c r="O149" s="71">
        <v>35520</v>
      </c>
      <c r="P149" s="70">
        <v>1</v>
      </c>
      <c r="Q149" s="71"/>
      <c r="R149" s="71">
        <f t="shared" si="22"/>
        <v>35520</v>
      </c>
      <c r="S149" s="70">
        <f t="shared" si="23"/>
        <v>1997</v>
      </c>
      <c r="T149" s="70">
        <f t="shared" si="24"/>
        <v>3</v>
      </c>
      <c r="U149" s="70">
        <f t="shared" si="25"/>
        <v>31</v>
      </c>
      <c r="V149" s="70">
        <f t="shared" si="26"/>
        <v>1996</v>
      </c>
      <c r="W149" s="85">
        <v>4004762</v>
      </c>
      <c r="X149" s="70"/>
      <c r="Y149" s="70"/>
      <c r="Z149" s="85">
        <v>3131703</v>
      </c>
      <c r="AA149" s="85">
        <f t="shared" si="29"/>
        <v>873059</v>
      </c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87">
        <f t="shared" si="30"/>
        <v>136162</v>
      </c>
      <c r="AQ149" s="74">
        <f t="shared" si="31"/>
        <v>3267865</v>
      </c>
      <c r="AR149" s="74">
        <f t="shared" si="32"/>
        <v>736897</v>
      </c>
      <c r="AS149" s="70" t="s">
        <v>106</v>
      </c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>
        <v>1</v>
      </c>
      <c r="BF149" s="70"/>
      <c r="BG149" s="70"/>
      <c r="BH149" s="70"/>
      <c r="BI149" s="70">
        <f t="shared" si="27"/>
        <v>24</v>
      </c>
      <c r="BJ149" s="70" t="s">
        <v>1606</v>
      </c>
      <c r="BK149" s="74">
        <f t="shared" si="28"/>
        <v>3267865</v>
      </c>
      <c r="BL149" s="70"/>
      <c r="BM149" s="70" t="s">
        <v>2303</v>
      </c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</row>
    <row r="150" spans="1:77" x14ac:dyDescent="0.4">
      <c r="A150" s="70">
        <v>148</v>
      </c>
      <c r="B150" s="70" t="s">
        <v>1918</v>
      </c>
      <c r="C150" s="70"/>
      <c r="D150" s="70" t="s">
        <v>2130</v>
      </c>
      <c r="E150" s="70"/>
      <c r="F150" s="70" t="s">
        <v>874</v>
      </c>
      <c r="G150" s="70"/>
      <c r="H150" s="94">
        <v>1</v>
      </c>
      <c r="I150" s="94">
        <v>6</v>
      </c>
      <c r="J150" s="70" t="s">
        <v>1918</v>
      </c>
      <c r="K150" s="70"/>
      <c r="L150" s="70"/>
      <c r="M150" s="70">
        <v>30</v>
      </c>
      <c r="N150" s="70">
        <f>VLOOKUP(M150,'償却率（定額法）'!$B$6:$C$104,2)</f>
        <v>3.4000000000000002E-2</v>
      </c>
      <c r="O150" s="71">
        <v>31777</v>
      </c>
      <c r="P150" s="70">
        <v>1</v>
      </c>
      <c r="Q150" s="71"/>
      <c r="R150" s="71">
        <f t="shared" si="22"/>
        <v>31777</v>
      </c>
      <c r="S150" s="70">
        <f t="shared" si="23"/>
        <v>1986</v>
      </c>
      <c r="T150" s="70">
        <f t="shared" si="24"/>
        <v>12</v>
      </c>
      <c r="U150" s="70">
        <f t="shared" si="25"/>
        <v>31</v>
      </c>
      <c r="V150" s="70">
        <f t="shared" si="26"/>
        <v>1986</v>
      </c>
      <c r="W150" s="85">
        <v>4004762</v>
      </c>
      <c r="X150" s="70"/>
      <c r="Y150" s="70"/>
      <c r="Z150" s="85">
        <v>4004761</v>
      </c>
      <c r="AA150" s="85">
        <f t="shared" si="29"/>
        <v>1</v>
      </c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87">
        <f t="shared" si="30"/>
        <v>0</v>
      </c>
      <c r="AQ150" s="74">
        <f t="shared" si="31"/>
        <v>4004761</v>
      </c>
      <c r="AR150" s="74">
        <f t="shared" si="32"/>
        <v>1</v>
      </c>
      <c r="AS150" s="70" t="s">
        <v>106</v>
      </c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>
        <v>1</v>
      </c>
      <c r="BF150" s="70"/>
      <c r="BG150" s="70"/>
      <c r="BH150" s="70"/>
      <c r="BI150" s="70">
        <f t="shared" si="27"/>
        <v>34</v>
      </c>
      <c r="BJ150" s="70" t="s">
        <v>1606</v>
      </c>
      <c r="BK150" s="74">
        <f t="shared" si="28"/>
        <v>4004761</v>
      </c>
      <c r="BL150" s="70"/>
      <c r="BM150" s="70" t="s">
        <v>2304</v>
      </c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</row>
    <row r="151" spans="1:77" x14ac:dyDescent="0.4">
      <c r="A151" s="70">
        <v>149</v>
      </c>
      <c r="B151" s="70" t="s">
        <v>1919</v>
      </c>
      <c r="C151" s="70"/>
      <c r="D151" s="70" t="s">
        <v>2131</v>
      </c>
      <c r="E151" s="70"/>
      <c r="F151" s="70" t="s">
        <v>874</v>
      </c>
      <c r="G151" s="70"/>
      <c r="H151" s="94">
        <v>1</v>
      </c>
      <c r="I151" s="94">
        <v>6</v>
      </c>
      <c r="J151" s="70" t="s">
        <v>1919</v>
      </c>
      <c r="K151" s="70"/>
      <c r="L151" s="70"/>
      <c r="M151" s="70">
        <v>30</v>
      </c>
      <c r="N151" s="70">
        <f>VLOOKUP(M151,'償却率（定額法）'!$B$6:$C$104,2)</f>
        <v>3.4000000000000002E-2</v>
      </c>
      <c r="O151" s="71">
        <v>26389</v>
      </c>
      <c r="P151" s="70">
        <v>1</v>
      </c>
      <c r="Q151" s="71"/>
      <c r="R151" s="71">
        <f t="shared" si="22"/>
        <v>26389</v>
      </c>
      <c r="S151" s="70">
        <f t="shared" si="23"/>
        <v>1972</v>
      </c>
      <c r="T151" s="70">
        <f t="shared" si="24"/>
        <v>3</v>
      </c>
      <c r="U151" s="70">
        <f t="shared" si="25"/>
        <v>31</v>
      </c>
      <c r="V151" s="70">
        <f t="shared" si="26"/>
        <v>1971</v>
      </c>
      <c r="W151" s="85">
        <v>3166556</v>
      </c>
      <c r="X151" s="70"/>
      <c r="Y151" s="70"/>
      <c r="Z151" s="85">
        <v>3166555</v>
      </c>
      <c r="AA151" s="85">
        <f t="shared" si="29"/>
        <v>1</v>
      </c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87">
        <f t="shared" si="30"/>
        <v>0</v>
      </c>
      <c r="AQ151" s="74">
        <f t="shared" si="31"/>
        <v>3166555</v>
      </c>
      <c r="AR151" s="74">
        <f t="shared" si="32"/>
        <v>1</v>
      </c>
      <c r="AS151" s="70" t="s">
        <v>106</v>
      </c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>
        <v>1</v>
      </c>
      <c r="BF151" s="70"/>
      <c r="BG151" s="70"/>
      <c r="BH151" s="70"/>
      <c r="BI151" s="70">
        <f t="shared" si="27"/>
        <v>49</v>
      </c>
      <c r="BJ151" s="70" t="s">
        <v>1606</v>
      </c>
      <c r="BK151" s="74">
        <f t="shared" si="28"/>
        <v>3166555</v>
      </c>
      <c r="BL151" s="70"/>
      <c r="BM151" s="70" t="s">
        <v>2305</v>
      </c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</row>
    <row r="152" spans="1:77" x14ac:dyDescent="0.4">
      <c r="A152" s="70">
        <v>150</v>
      </c>
      <c r="B152" s="70" t="s">
        <v>1920</v>
      </c>
      <c r="C152" s="70"/>
      <c r="D152" s="70" t="s">
        <v>2132</v>
      </c>
      <c r="E152" s="70"/>
      <c r="F152" s="70" t="s">
        <v>874</v>
      </c>
      <c r="G152" s="70"/>
      <c r="H152" s="94">
        <v>1</v>
      </c>
      <c r="I152" s="94">
        <v>6</v>
      </c>
      <c r="J152" s="70" t="s">
        <v>1920</v>
      </c>
      <c r="K152" s="70"/>
      <c r="L152" s="70"/>
      <c r="M152" s="70">
        <v>30</v>
      </c>
      <c r="N152" s="70">
        <f>VLOOKUP(M152,'償却率（定額法）'!$B$6:$C$104,2)</f>
        <v>3.4000000000000002E-2</v>
      </c>
      <c r="O152" s="71">
        <v>20180</v>
      </c>
      <c r="P152" s="70">
        <v>1</v>
      </c>
      <c r="Q152" s="71"/>
      <c r="R152" s="71">
        <f t="shared" si="22"/>
        <v>20180</v>
      </c>
      <c r="S152" s="70">
        <f t="shared" si="23"/>
        <v>1955</v>
      </c>
      <c r="T152" s="70">
        <f t="shared" si="24"/>
        <v>4</v>
      </c>
      <c r="U152" s="70">
        <f t="shared" si="25"/>
        <v>1</v>
      </c>
      <c r="V152" s="70">
        <f t="shared" si="26"/>
        <v>1955</v>
      </c>
      <c r="W152" s="85">
        <v>4004762</v>
      </c>
      <c r="X152" s="70"/>
      <c r="Y152" s="70"/>
      <c r="Z152" s="85">
        <v>4004761</v>
      </c>
      <c r="AA152" s="85">
        <f t="shared" si="29"/>
        <v>1</v>
      </c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87">
        <f t="shared" si="30"/>
        <v>0</v>
      </c>
      <c r="AQ152" s="74">
        <f t="shared" si="31"/>
        <v>4004761</v>
      </c>
      <c r="AR152" s="74">
        <f t="shared" si="32"/>
        <v>1</v>
      </c>
      <c r="AS152" s="70" t="s">
        <v>106</v>
      </c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>
        <v>1</v>
      </c>
      <c r="BF152" s="70"/>
      <c r="BG152" s="70"/>
      <c r="BH152" s="70"/>
      <c r="BI152" s="70">
        <f t="shared" si="27"/>
        <v>65</v>
      </c>
      <c r="BJ152" s="70" t="s">
        <v>1606</v>
      </c>
      <c r="BK152" s="74">
        <f t="shared" si="28"/>
        <v>4004761</v>
      </c>
      <c r="BL152" s="70"/>
      <c r="BM152" s="70" t="s">
        <v>2306</v>
      </c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</row>
    <row r="153" spans="1:77" x14ac:dyDescent="0.4">
      <c r="A153" s="70">
        <v>151</v>
      </c>
      <c r="B153" s="70" t="s">
        <v>1921</v>
      </c>
      <c r="C153" s="70"/>
      <c r="D153" s="70" t="s">
        <v>2133</v>
      </c>
      <c r="E153" s="70"/>
      <c r="F153" s="70" t="s">
        <v>874</v>
      </c>
      <c r="G153" s="70"/>
      <c r="H153" s="94">
        <v>1</v>
      </c>
      <c r="I153" s="94">
        <v>6</v>
      </c>
      <c r="J153" s="70" t="s">
        <v>1921</v>
      </c>
      <c r="K153" s="70"/>
      <c r="L153" s="70"/>
      <c r="M153" s="70">
        <v>30</v>
      </c>
      <c r="N153" s="70">
        <f>VLOOKUP(M153,'償却率（定額法）'!$B$6:$C$104,2)</f>
        <v>3.4000000000000002E-2</v>
      </c>
      <c r="O153" s="71">
        <v>26754</v>
      </c>
      <c r="P153" s="70">
        <v>1</v>
      </c>
      <c r="Q153" s="71"/>
      <c r="R153" s="71">
        <f t="shared" si="22"/>
        <v>26754</v>
      </c>
      <c r="S153" s="70">
        <f t="shared" si="23"/>
        <v>1973</v>
      </c>
      <c r="T153" s="70">
        <f t="shared" si="24"/>
        <v>3</v>
      </c>
      <c r="U153" s="70">
        <f t="shared" si="25"/>
        <v>31</v>
      </c>
      <c r="V153" s="70">
        <f t="shared" si="26"/>
        <v>1972</v>
      </c>
      <c r="W153" s="85">
        <v>3166556</v>
      </c>
      <c r="X153" s="70"/>
      <c r="Y153" s="70"/>
      <c r="Z153" s="85">
        <v>3166555</v>
      </c>
      <c r="AA153" s="85">
        <f t="shared" si="29"/>
        <v>1</v>
      </c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87">
        <f t="shared" si="30"/>
        <v>0</v>
      </c>
      <c r="AQ153" s="74">
        <f t="shared" si="31"/>
        <v>3166555</v>
      </c>
      <c r="AR153" s="74">
        <f t="shared" si="32"/>
        <v>1</v>
      </c>
      <c r="AS153" s="70" t="s">
        <v>106</v>
      </c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>
        <v>1</v>
      </c>
      <c r="BF153" s="70"/>
      <c r="BG153" s="70"/>
      <c r="BH153" s="70"/>
      <c r="BI153" s="70">
        <f t="shared" si="27"/>
        <v>48</v>
      </c>
      <c r="BJ153" s="70" t="s">
        <v>1606</v>
      </c>
      <c r="BK153" s="74">
        <f t="shared" si="28"/>
        <v>3166555</v>
      </c>
      <c r="BL153" s="70"/>
      <c r="BM153" s="70" t="s">
        <v>2307</v>
      </c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</row>
    <row r="154" spans="1:77" x14ac:dyDescent="0.4">
      <c r="A154" s="70">
        <v>152</v>
      </c>
      <c r="B154" s="70" t="s">
        <v>1922</v>
      </c>
      <c r="C154" s="70"/>
      <c r="D154" s="70" t="s">
        <v>2134</v>
      </c>
      <c r="E154" s="70"/>
      <c r="F154" s="70" t="s">
        <v>874</v>
      </c>
      <c r="G154" s="70"/>
      <c r="H154" s="94">
        <v>1</v>
      </c>
      <c r="I154" s="94">
        <v>6</v>
      </c>
      <c r="J154" s="70" t="s">
        <v>1922</v>
      </c>
      <c r="K154" s="70"/>
      <c r="L154" s="70"/>
      <c r="M154" s="70">
        <v>30</v>
      </c>
      <c r="N154" s="70">
        <f>VLOOKUP(M154,'償却率（定額法）'!$B$6:$C$104,2)</f>
        <v>3.4000000000000002E-2</v>
      </c>
      <c r="O154" s="71">
        <v>20180</v>
      </c>
      <c r="P154" s="70">
        <v>1</v>
      </c>
      <c r="Q154" s="71"/>
      <c r="R154" s="71">
        <f t="shared" si="22"/>
        <v>20180</v>
      </c>
      <c r="S154" s="70">
        <f t="shared" si="23"/>
        <v>1955</v>
      </c>
      <c r="T154" s="70">
        <f t="shared" si="24"/>
        <v>4</v>
      </c>
      <c r="U154" s="70">
        <f t="shared" si="25"/>
        <v>1</v>
      </c>
      <c r="V154" s="70">
        <f t="shared" si="26"/>
        <v>1955</v>
      </c>
      <c r="W154" s="85">
        <v>1583278</v>
      </c>
      <c r="X154" s="70"/>
      <c r="Y154" s="70"/>
      <c r="Z154" s="85">
        <v>1583277</v>
      </c>
      <c r="AA154" s="85">
        <f t="shared" si="29"/>
        <v>1</v>
      </c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87">
        <f t="shared" si="30"/>
        <v>0</v>
      </c>
      <c r="AQ154" s="74">
        <f t="shared" si="31"/>
        <v>1583277</v>
      </c>
      <c r="AR154" s="74">
        <f t="shared" si="32"/>
        <v>1</v>
      </c>
      <c r="AS154" s="70" t="s">
        <v>106</v>
      </c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>
        <v>1</v>
      </c>
      <c r="BF154" s="70"/>
      <c r="BG154" s="70"/>
      <c r="BH154" s="70"/>
      <c r="BI154" s="70">
        <f t="shared" si="27"/>
        <v>65</v>
      </c>
      <c r="BJ154" s="70" t="s">
        <v>1606</v>
      </c>
      <c r="BK154" s="74">
        <f t="shared" si="28"/>
        <v>1583277</v>
      </c>
      <c r="BL154" s="70"/>
      <c r="BM154" s="70" t="s">
        <v>2308</v>
      </c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</row>
    <row r="155" spans="1:77" x14ac:dyDescent="0.4">
      <c r="A155" s="70">
        <v>153</v>
      </c>
      <c r="B155" s="70" t="s">
        <v>1923</v>
      </c>
      <c r="C155" s="70"/>
      <c r="D155" s="70" t="s">
        <v>2135</v>
      </c>
      <c r="E155" s="70"/>
      <c r="F155" s="70" t="s">
        <v>874</v>
      </c>
      <c r="G155" s="70"/>
      <c r="H155" s="94">
        <v>1</v>
      </c>
      <c r="I155" s="94">
        <v>6</v>
      </c>
      <c r="J155" s="70" t="s">
        <v>1923</v>
      </c>
      <c r="K155" s="70"/>
      <c r="L155" s="70"/>
      <c r="M155" s="70">
        <v>30</v>
      </c>
      <c r="N155" s="70">
        <f>VLOOKUP(M155,'償却率（定額法）'!$B$6:$C$104,2)</f>
        <v>3.4000000000000002E-2</v>
      </c>
      <c r="O155" s="71">
        <v>20180</v>
      </c>
      <c r="P155" s="70">
        <v>1</v>
      </c>
      <c r="Q155" s="71"/>
      <c r="R155" s="71">
        <f t="shared" si="22"/>
        <v>20180</v>
      </c>
      <c r="S155" s="70">
        <f t="shared" si="23"/>
        <v>1955</v>
      </c>
      <c r="T155" s="70">
        <f t="shared" si="24"/>
        <v>4</v>
      </c>
      <c r="U155" s="70">
        <f t="shared" si="25"/>
        <v>1</v>
      </c>
      <c r="V155" s="70">
        <f t="shared" si="26"/>
        <v>1955</v>
      </c>
      <c r="W155" s="85">
        <v>1676412</v>
      </c>
      <c r="X155" s="70"/>
      <c r="Y155" s="70"/>
      <c r="Z155" s="85">
        <v>1676411</v>
      </c>
      <c r="AA155" s="85">
        <f t="shared" si="29"/>
        <v>1</v>
      </c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87">
        <f t="shared" si="30"/>
        <v>0</v>
      </c>
      <c r="AQ155" s="74">
        <f t="shared" si="31"/>
        <v>1676411</v>
      </c>
      <c r="AR155" s="74">
        <f t="shared" si="32"/>
        <v>1</v>
      </c>
      <c r="AS155" s="70" t="s">
        <v>106</v>
      </c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>
        <v>1</v>
      </c>
      <c r="BF155" s="70"/>
      <c r="BG155" s="70"/>
      <c r="BH155" s="70"/>
      <c r="BI155" s="70">
        <f t="shared" si="27"/>
        <v>65</v>
      </c>
      <c r="BJ155" s="70" t="s">
        <v>1606</v>
      </c>
      <c r="BK155" s="74">
        <f t="shared" si="28"/>
        <v>1676411</v>
      </c>
      <c r="BL155" s="70"/>
      <c r="BM155" s="70" t="s">
        <v>2309</v>
      </c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</row>
    <row r="156" spans="1:77" x14ac:dyDescent="0.4">
      <c r="A156" s="70">
        <v>154</v>
      </c>
      <c r="B156" s="70" t="s">
        <v>1924</v>
      </c>
      <c r="C156" s="70"/>
      <c r="D156" s="70" t="s">
        <v>2136</v>
      </c>
      <c r="E156" s="70"/>
      <c r="F156" s="70" t="s">
        <v>874</v>
      </c>
      <c r="G156" s="70"/>
      <c r="H156" s="94">
        <v>1</v>
      </c>
      <c r="I156" s="94">
        <v>6</v>
      </c>
      <c r="J156" s="70" t="s">
        <v>1924</v>
      </c>
      <c r="K156" s="70"/>
      <c r="L156" s="70"/>
      <c r="M156" s="70">
        <v>30</v>
      </c>
      <c r="N156" s="70">
        <f>VLOOKUP(M156,'償却率（定額法）'!$B$6:$C$104,2)</f>
        <v>3.4000000000000002E-2</v>
      </c>
      <c r="O156" s="71">
        <v>32567</v>
      </c>
      <c r="P156" s="70">
        <v>1</v>
      </c>
      <c r="Q156" s="71"/>
      <c r="R156" s="71">
        <f t="shared" si="22"/>
        <v>32567</v>
      </c>
      <c r="S156" s="70">
        <f t="shared" si="23"/>
        <v>1989</v>
      </c>
      <c r="T156" s="70">
        <f t="shared" si="24"/>
        <v>2</v>
      </c>
      <c r="U156" s="70">
        <f t="shared" si="25"/>
        <v>28</v>
      </c>
      <c r="V156" s="70">
        <f t="shared" si="26"/>
        <v>1988</v>
      </c>
      <c r="W156" s="85">
        <v>4004762</v>
      </c>
      <c r="X156" s="70"/>
      <c r="Y156" s="70"/>
      <c r="Z156" s="85">
        <v>4004761</v>
      </c>
      <c r="AA156" s="85">
        <f t="shared" si="29"/>
        <v>1</v>
      </c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87">
        <f t="shared" si="30"/>
        <v>0</v>
      </c>
      <c r="AQ156" s="74">
        <f t="shared" si="31"/>
        <v>4004761</v>
      </c>
      <c r="AR156" s="74">
        <f t="shared" si="32"/>
        <v>1</v>
      </c>
      <c r="AS156" s="70" t="s">
        <v>106</v>
      </c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>
        <v>1</v>
      </c>
      <c r="BF156" s="70"/>
      <c r="BG156" s="70"/>
      <c r="BH156" s="70"/>
      <c r="BI156" s="70">
        <f t="shared" si="27"/>
        <v>32</v>
      </c>
      <c r="BJ156" s="70" t="s">
        <v>1606</v>
      </c>
      <c r="BK156" s="74">
        <f t="shared" si="28"/>
        <v>4004761</v>
      </c>
      <c r="BL156" s="70"/>
      <c r="BM156" s="70" t="s">
        <v>2310</v>
      </c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</row>
    <row r="157" spans="1:77" x14ac:dyDescent="0.4">
      <c r="A157" s="70">
        <v>155</v>
      </c>
      <c r="B157" s="70" t="s">
        <v>1925</v>
      </c>
      <c r="C157" s="70"/>
      <c r="D157" s="70" t="s">
        <v>2137</v>
      </c>
      <c r="E157" s="70"/>
      <c r="F157" s="70" t="s">
        <v>874</v>
      </c>
      <c r="G157" s="70"/>
      <c r="H157" s="94">
        <v>1</v>
      </c>
      <c r="I157" s="94">
        <v>6</v>
      </c>
      <c r="J157" s="70" t="s">
        <v>1925</v>
      </c>
      <c r="K157" s="70"/>
      <c r="L157" s="70"/>
      <c r="M157" s="70">
        <v>30</v>
      </c>
      <c r="N157" s="70">
        <f>VLOOKUP(M157,'償却率（定額法）'!$B$6:$C$104,2)</f>
        <v>3.4000000000000002E-2</v>
      </c>
      <c r="O157" s="71">
        <v>20180</v>
      </c>
      <c r="P157" s="70">
        <v>1</v>
      </c>
      <c r="Q157" s="71"/>
      <c r="R157" s="71">
        <f t="shared" si="22"/>
        <v>20180</v>
      </c>
      <c r="S157" s="70">
        <f t="shared" si="23"/>
        <v>1955</v>
      </c>
      <c r="T157" s="70">
        <f t="shared" si="24"/>
        <v>4</v>
      </c>
      <c r="U157" s="70">
        <f t="shared" si="25"/>
        <v>1</v>
      </c>
      <c r="V157" s="70">
        <f t="shared" si="26"/>
        <v>1955</v>
      </c>
      <c r="W157" s="85">
        <v>3166556</v>
      </c>
      <c r="X157" s="70"/>
      <c r="Y157" s="70"/>
      <c r="Z157" s="85">
        <v>3166555</v>
      </c>
      <c r="AA157" s="85">
        <f t="shared" si="29"/>
        <v>1</v>
      </c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87">
        <f t="shared" si="30"/>
        <v>0</v>
      </c>
      <c r="AQ157" s="74">
        <f t="shared" si="31"/>
        <v>3166555</v>
      </c>
      <c r="AR157" s="74">
        <f t="shared" si="32"/>
        <v>1</v>
      </c>
      <c r="AS157" s="70" t="s">
        <v>106</v>
      </c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>
        <v>1</v>
      </c>
      <c r="BF157" s="70"/>
      <c r="BG157" s="70"/>
      <c r="BH157" s="70"/>
      <c r="BI157" s="70">
        <f t="shared" si="27"/>
        <v>65</v>
      </c>
      <c r="BJ157" s="70" t="s">
        <v>1606</v>
      </c>
      <c r="BK157" s="74">
        <f t="shared" si="28"/>
        <v>3166555</v>
      </c>
      <c r="BL157" s="70"/>
      <c r="BM157" s="70" t="s">
        <v>2311</v>
      </c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</row>
    <row r="158" spans="1:77" x14ac:dyDescent="0.4">
      <c r="A158" s="70">
        <v>156</v>
      </c>
      <c r="B158" s="70" t="s">
        <v>1926</v>
      </c>
      <c r="C158" s="70"/>
      <c r="D158" s="70" t="s">
        <v>2137</v>
      </c>
      <c r="E158" s="70"/>
      <c r="F158" s="70" t="s">
        <v>874</v>
      </c>
      <c r="G158" s="70"/>
      <c r="H158" s="94">
        <v>1</v>
      </c>
      <c r="I158" s="94">
        <v>6</v>
      </c>
      <c r="J158" s="70" t="s">
        <v>1926</v>
      </c>
      <c r="K158" s="70"/>
      <c r="L158" s="70"/>
      <c r="M158" s="70">
        <v>30</v>
      </c>
      <c r="N158" s="70">
        <f>VLOOKUP(M158,'償却率（定額法）'!$B$6:$C$104,2)</f>
        <v>3.4000000000000002E-2</v>
      </c>
      <c r="O158" s="71">
        <v>20180</v>
      </c>
      <c r="P158" s="70">
        <v>1</v>
      </c>
      <c r="Q158" s="71"/>
      <c r="R158" s="71">
        <f t="shared" si="22"/>
        <v>20180</v>
      </c>
      <c r="S158" s="70">
        <f t="shared" si="23"/>
        <v>1955</v>
      </c>
      <c r="T158" s="70">
        <f t="shared" si="24"/>
        <v>4</v>
      </c>
      <c r="U158" s="70">
        <f t="shared" si="25"/>
        <v>1</v>
      </c>
      <c r="V158" s="70">
        <f t="shared" si="26"/>
        <v>1955</v>
      </c>
      <c r="W158" s="85">
        <v>651938</v>
      </c>
      <c r="X158" s="70"/>
      <c r="Y158" s="70"/>
      <c r="Z158" s="85">
        <v>651937</v>
      </c>
      <c r="AA158" s="85">
        <f t="shared" si="29"/>
        <v>1</v>
      </c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87">
        <f t="shared" si="30"/>
        <v>0</v>
      </c>
      <c r="AQ158" s="74">
        <f t="shared" si="31"/>
        <v>651937</v>
      </c>
      <c r="AR158" s="74">
        <f t="shared" si="32"/>
        <v>1</v>
      </c>
      <c r="AS158" s="70" t="s">
        <v>106</v>
      </c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>
        <v>1</v>
      </c>
      <c r="BF158" s="70"/>
      <c r="BG158" s="70"/>
      <c r="BH158" s="70"/>
      <c r="BI158" s="70">
        <f t="shared" si="27"/>
        <v>65</v>
      </c>
      <c r="BJ158" s="70" t="s">
        <v>1606</v>
      </c>
      <c r="BK158" s="74">
        <f t="shared" si="28"/>
        <v>651937</v>
      </c>
      <c r="BL158" s="70"/>
      <c r="BM158" s="70" t="s">
        <v>2312</v>
      </c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</row>
    <row r="159" spans="1:77" x14ac:dyDescent="0.4">
      <c r="A159" s="70">
        <v>157</v>
      </c>
      <c r="B159" s="70" t="s">
        <v>1927</v>
      </c>
      <c r="C159" s="70"/>
      <c r="D159" s="70" t="s">
        <v>2138</v>
      </c>
      <c r="E159" s="70"/>
      <c r="F159" s="70" t="s">
        <v>874</v>
      </c>
      <c r="G159" s="70"/>
      <c r="H159" s="94">
        <v>1</v>
      </c>
      <c r="I159" s="94">
        <v>6</v>
      </c>
      <c r="J159" s="70" t="s">
        <v>1927</v>
      </c>
      <c r="K159" s="70"/>
      <c r="L159" s="70"/>
      <c r="M159" s="70">
        <v>30</v>
      </c>
      <c r="N159" s="70">
        <f>VLOOKUP(M159,'償却率（定額法）'!$B$6:$C$104,2)</f>
        <v>3.4000000000000002E-2</v>
      </c>
      <c r="O159" s="71">
        <v>20180</v>
      </c>
      <c r="P159" s="70">
        <v>1</v>
      </c>
      <c r="Q159" s="71"/>
      <c r="R159" s="71">
        <f t="shared" si="22"/>
        <v>20180</v>
      </c>
      <c r="S159" s="70">
        <f t="shared" si="23"/>
        <v>1955</v>
      </c>
      <c r="T159" s="70">
        <f t="shared" si="24"/>
        <v>4</v>
      </c>
      <c r="U159" s="70">
        <f t="shared" si="25"/>
        <v>1</v>
      </c>
      <c r="V159" s="70">
        <f t="shared" si="26"/>
        <v>1955</v>
      </c>
      <c r="W159" s="85">
        <v>651938</v>
      </c>
      <c r="X159" s="70"/>
      <c r="Y159" s="70"/>
      <c r="Z159" s="85">
        <v>651937</v>
      </c>
      <c r="AA159" s="85">
        <f t="shared" si="29"/>
        <v>1</v>
      </c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87">
        <f t="shared" si="30"/>
        <v>0</v>
      </c>
      <c r="AQ159" s="74">
        <f t="shared" si="31"/>
        <v>651937</v>
      </c>
      <c r="AR159" s="74">
        <f t="shared" si="32"/>
        <v>1</v>
      </c>
      <c r="AS159" s="70" t="s">
        <v>106</v>
      </c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>
        <v>1</v>
      </c>
      <c r="BF159" s="70"/>
      <c r="BG159" s="70"/>
      <c r="BH159" s="70"/>
      <c r="BI159" s="70">
        <f t="shared" si="27"/>
        <v>65</v>
      </c>
      <c r="BJ159" s="70" t="s">
        <v>1606</v>
      </c>
      <c r="BK159" s="74">
        <f t="shared" si="28"/>
        <v>651937</v>
      </c>
      <c r="BL159" s="70"/>
      <c r="BM159" s="70" t="s">
        <v>2313</v>
      </c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</row>
    <row r="160" spans="1:77" x14ac:dyDescent="0.4">
      <c r="A160" s="70">
        <v>158</v>
      </c>
      <c r="B160" s="70" t="s">
        <v>1928</v>
      </c>
      <c r="C160" s="70"/>
      <c r="D160" s="70" t="s">
        <v>2139</v>
      </c>
      <c r="E160" s="70"/>
      <c r="F160" s="70" t="s">
        <v>874</v>
      </c>
      <c r="G160" s="70"/>
      <c r="H160" s="94">
        <v>1</v>
      </c>
      <c r="I160" s="94">
        <v>6</v>
      </c>
      <c r="J160" s="70" t="s">
        <v>1928</v>
      </c>
      <c r="K160" s="70"/>
      <c r="L160" s="70"/>
      <c r="M160" s="70">
        <v>30</v>
      </c>
      <c r="N160" s="70">
        <f>VLOOKUP(M160,'償却率（定額法）'!$B$6:$C$104,2)</f>
        <v>3.4000000000000002E-2</v>
      </c>
      <c r="O160" s="71">
        <v>20180</v>
      </c>
      <c r="P160" s="70">
        <v>1</v>
      </c>
      <c r="Q160" s="71"/>
      <c r="R160" s="71">
        <f t="shared" si="22"/>
        <v>20180</v>
      </c>
      <c r="S160" s="70">
        <f t="shared" si="23"/>
        <v>1955</v>
      </c>
      <c r="T160" s="70">
        <f t="shared" si="24"/>
        <v>4</v>
      </c>
      <c r="U160" s="70">
        <f t="shared" si="25"/>
        <v>1</v>
      </c>
      <c r="V160" s="70">
        <f t="shared" si="26"/>
        <v>1955</v>
      </c>
      <c r="W160" s="85">
        <v>3166556</v>
      </c>
      <c r="X160" s="70"/>
      <c r="Y160" s="70"/>
      <c r="Z160" s="85">
        <v>3166555</v>
      </c>
      <c r="AA160" s="85">
        <f t="shared" si="29"/>
        <v>1</v>
      </c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87">
        <f t="shared" si="30"/>
        <v>0</v>
      </c>
      <c r="AQ160" s="74">
        <f t="shared" si="31"/>
        <v>3166555</v>
      </c>
      <c r="AR160" s="74">
        <f t="shared" si="32"/>
        <v>1</v>
      </c>
      <c r="AS160" s="70" t="s">
        <v>106</v>
      </c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>
        <v>1</v>
      </c>
      <c r="BF160" s="70"/>
      <c r="BG160" s="70"/>
      <c r="BH160" s="70"/>
      <c r="BI160" s="70">
        <f t="shared" si="27"/>
        <v>65</v>
      </c>
      <c r="BJ160" s="70" t="s">
        <v>1606</v>
      </c>
      <c r="BK160" s="74">
        <f t="shared" si="28"/>
        <v>3166555</v>
      </c>
      <c r="BL160" s="70"/>
      <c r="BM160" s="70" t="s">
        <v>2314</v>
      </c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</row>
    <row r="161" spans="1:77" x14ac:dyDescent="0.4">
      <c r="A161" s="70">
        <v>159</v>
      </c>
      <c r="B161" s="70" t="s">
        <v>1929</v>
      </c>
      <c r="C161" s="70"/>
      <c r="D161" s="70" t="s">
        <v>2140</v>
      </c>
      <c r="E161" s="70"/>
      <c r="F161" s="70" t="s">
        <v>874</v>
      </c>
      <c r="G161" s="70"/>
      <c r="H161" s="94">
        <v>1</v>
      </c>
      <c r="I161" s="94">
        <v>6</v>
      </c>
      <c r="J161" s="70" t="s">
        <v>1929</v>
      </c>
      <c r="K161" s="70"/>
      <c r="L161" s="70"/>
      <c r="M161" s="70">
        <v>30</v>
      </c>
      <c r="N161" s="70">
        <f>VLOOKUP(M161,'償却率（定額法）'!$B$6:$C$104,2)</f>
        <v>3.4000000000000002E-2</v>
      </c>
      <c r="O161" s="71">
        <v>33662</v>
      </c>
      <c r="P161" s="70">
        <v>1</v>
      </c>
      <c r="Q161" s="71"/>
      <c r="R161" s="71">
        <f t="shared" si="22"/>
        <v>33662</v>
      </c>
      <c r="S161" s="70">
        <f t="shared" si="23"/>
        <v>1992</v>
      </c>
      <c r="T161" s="70">
        <f t="shared" si="24"/>
        <v>2</v>
      </c>
      <c r="U161" s="70">
        <f t="shared" si="25"/>
        <v>28</v>
      </c>
      <c r="V161" s="70">
        <f t="shared" si="26"/>
        <v>1991</v>
      </c>
      <c r="W161" s="85">
        <v>4004762</v>
      </c>
      <c r="X161" s="70"/>
      <c r="Y161" s="70"/>
      <c r="Z161" s="85">
        <v>3812508</v>
      </c>
      <c r="AA161" s="85">
        <f t="shared" si="29"/>
        <v>192254</v>
      </c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87">
        <f t="shared" si="30"/>
        <v>136162</v>
      </c>
      <c r="AQ161" s="74">
        <f t="shared" si="31"/>
        <v>3948670</v>
      </c>
      <c r="AR161" s="74">
        <f t="shared" si="32"/>
        <v>56092</v>
      </c>
      <c r="AS161" s="70" t="s">
        <v>106</v>
      </c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>
        <v>1</v>
      </c>
      <c r="BF161" s="70"/>
      <c r="BG161" s="70"/>
      <c r="BH161" s="70"/>
      <c r="BI161" s="70">
        <f t="shared" si="27"/>
        <v>29</v>
      </c>
      <c r="BJ161" s="70" t="s">
        <v>1606</v>
      </c>
      <c r="BK161" s="74">
        <f t="shared" si="28"/>
        <v>3948670</v>
      </c>
      <c r="BL161" s="70"/>
      <c r="BM161" s="70" t="s">
        <v>2315</v>
      </c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</row>
    <row r="162" spans="1:77" x14ac:dyDescent="0.4">
      <c r="A162" s="70">
        <v>160</v>
      </c>
      <c r="B162" s="70" t="s">
        <v>1930</v>
      </c>
      <c r="C162" s="70"/>
      <c r="D162" s="70" t="s">
        <v>2141</v>
      </c>
      <c r="E162" s="70"/>
      <c r="F162" s="70" t="s">
        <v>874</v>
      </c>
      <c r="G162" s="70"/>
      <c r="H162" s="94">
        <v>1</v>
      </c>
      <c r="I162" s="94">
        <v>6</v>
      </c>
      <c r="J162" s="70" t="s">
        <v>1930</v>
      </c>
      <c r="K162" s="70"/>
      <c r="L162" s="70"/>
      <c r="M162" s="70">
        <v>30</v>
      </c>
      <c r="N162" s="70">
        <f>VLOOKUP(M162,'償却率（定額法）'!$B$6:$C$104,2)</f>
        <v>3.4000000000000002E-2</v>
      </c>
      <c r="O162" s="71">
        <v>20180</v>
      </c>
      <c r="P162" s="70">
        <v>1</v>
      </c>
      <c r="Q162" s="71"/>
      <c r="R162" s="71">
        <f t="shared" ref="R162:R225" si="33">IF(Q162="",O162,Q162)</f>
        <v>20180</v>
      </c>
      <c r="S162" s="70">
        <f t="shared" ref="S162:S225" si="34">YEAR(R162)</f>
        <v>1955</v>
      </c>
      <c r="T162" s="70">
        <f t="shared" ref="T162:T225" si="35">MONTH(R162)</f>
        <v>4</v>
      </c>
      <c r="U162" s="70">
        <f t="shared" ref="U162:U225" si="36">DAY(O162)</f>
        <v>1</v>
      </c>
      <c r="V162" s="70">
        <f t="shared" ref="V162:V225" si="37">IF(S162=1900,"",IF(T162&lt;4,S162-1,S162))</f>
        <v>1955</v>
      </c>
      <c r="W162" s="85">
        <v>4004762</v>
      </c>
      <c r="X162" s="70"/>
      <c r="Y162" s="70"/>
      <c r="Z162" s="85">
        <v>4004761</v>
      </c>
      <c r="AA162" s="85">
        <f t="shared" si="29"/>
        <v>1</v>
      </c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87">
        <f t="shared" si="30"/>
        <v>0</v>
      </c>
      <c r="AQ162" s="74">
        <f t="shared" si="31"/>
        <v>4004761</v>
      </c>
      <c r="AR162" s="74">
        <f t="shared" si="32"/>
        <v>1</v>
      </c>
      <c r="AS162" s="70" t="s">
        <v>106</v>
      </c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>
        <v>1</v>
      </c>
      <c r="BF162" s="70"/>
      <c r="BG162" s="70"/>
      <c r="BH162" s="70"/>
      <c r="BI162" s="70">
        <f t="shared" ref="BI162:BI225" si="38">IF(V162="",0,$Q$1-V162)</f>
        <v>65</v>
      </c>
      <c r="BJ162" s="70" t="s">
        <v>1606</v>
      </c>
      <c r="BK162" s="74">
        <f t="shared" ref="BK162:BK225" si="39">W162-AR162</f>
        <v>4004761</v>
      </c>
      <c r="BL162" s="70"/>
      <c r="BM162" s="70" t="s">
        <v>2316</v>
      </c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</row>
    <row r="163" spans="1:77" x14ac:dyDescent="0.4">
      <c r="A163" s="70">
        <v>161</v>
      </c>
      <c r="B163" s="70" t="s">
        <v>1931</v>
      </c>
      <c r="C163" s="70"/>
      <c r="D163" s="70" t="s">
        <v>2142</v>
      </c>
      <c r="E163" s="70"/>
      <c r="F163" s="70" t="s">
        <v>874</v>
      </c>
      <c r="G163" s="70"/>
      <c r="H163" s="94">
        <v>1</v>
      </c>
      <c r="I163" s="94">
        <v>6</v>
      </c>
      <c r="J163" s="70" t="s">
        <v>1931</v>
      </c>
      <c r="K163" s="70"/>
      <c r="L163" s="70"/>
      <c r="M163" s="70">
        <v>30</v>
      </c>
      <c r="N163" s="70">
        <f>VLOOKUP(M163,'償却率（定額法）'!$B$6:$C$104,2)</f>
        <v>3.4000000000000002E-2</v>
      </c>
      <c r="O163" s="71">
        <v>32233</v>
      </c>
      <c r="P163" s="70">
        <v>1</v>
      </c>
      <c r="Q163" s="71"/>
      <c r="R163" s="71">
        <f t="shared" si="33"/>
        <v>32233</v>
      </c>
      <c r="S163" s="70">
        <f t="shared" si="34"/>
        <v>1988</v>
      </c>
      <c r="T163" s="70">
        <f t="shared" si="35"/>
        <v>3</v>
      </c>
      <c r="U163" s="70">
        <f t="shared" si="36"/>
        <v>31</v>
      </c>
      <c r="V163" s="70">
        <f t="shared" si="37"/>
        <v>1987</v>
      </c>
      <c r="W163" s="85">
        <v>4004762</v>
      </c>
      <c r="X163" s="70"/>
      <c r="Y163" s="70"/>
      <c r="Z163" s="85">
        <v>4004761</v>
      </c>
      <c r="AA163" s="85">
        <f t="shared" si="29"/>
        <v>1</v>
      </c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87">
        <f t="shared" si="30"/>
        <v>0</v>
      </c>
      <c r="AQ163" s="74">
        <f t="shared" si="31"/>
        <v>4004761</v>
      </c>
      <c r="AR163" s="74">
        <f t="shared" si="32"/>
        <v>1</v>
      </c>
      <c r="AS163" s="70" t="s">
        <v>106</v>
      </c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>
        <v>1</v>
      </c>
      <c r="BF163" s="70"/>
      <c r="BG163" s="70"/>
      <c r="BH163" s="70"/>
      <c r="BI163" s="70">
        <f t="shared" si="38"/>
        <v>33</v>
      </c>
      <c r="BJ163" s="70" t="s">
        <v>1606</v>
      </c>
      <c r="BK163" s="74">
        <f t="shared" si="39"/>
        <v>4004761</v>
      </c>
      <c r="BL163" s="70"/>
      <c r="BM163" s="70" t="s">
        <v>2317</v>
      </c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</row>
    <row r="164" spans="1:77" x14ac:dyDescent="0.4">
      <c r="A164" s="70">
        <v>162</v>
      </c>
      <c r="B164" s="70" t="s">
        <v>1932</v>
      </c>
      <c r="C164" s="70"/>
      <c r="D164" s="70" t="s">
        <v>2143</v>
      </c>
      <c r="E164" s="70"/>
      <c r="F164" s="70" t="s">
        <v>874</v>
      </c>
      <c r="G164" s="70"/>
      <c r="H164" s="94">
        <v>1</v>
      </c>
      <c r="I164" s="94">
        <v>6</v>
      </c>
      <c r="J164" s="70" t="s">
        <v>1932</v>
      </c>
      <c r="K164" s="70"/>
      <c r="L164" s="70"/>
      <c r="M164" s="70">
        <v>30</v>
      </c>
      <c r="N164" s="70">
        <f>VLOOKUP(M164,'償却率（定額法）'!$B$6:$C$104,2)</f>
        <v>3.4000000000000002E-2</v>
      </c>
      <c r="O164" s="71">
        <v>20180</v>
      </c>
      <c r="P164" s="70">
        <v>1</v>
      </c>
      <c r="Q164" s="71"/>
      <c r="R164" s="71">
        <f t="shared" si="33"/>
        <v>20180</v>
      </c>
      <c r="S164" s="70">
        <f t="shared" si="34"/>
        <v>1955</v>
      </c>
      <c r="T164" s="70">
        <f t="shared" si="35"/>
        <v>4</v>
      </c>
      <c r="U164" s="70">
        <f t="shared" si="36"/>
        <v>1</v>
      </c>
      <c r="V164" s="70">
        <f t="shared" si="37"/>
        <v>1955</v>
      </c>
      <c r="W164" s="85">
        <v>838206</v>
      </c>
      <c r="X164" s="70"/>
      <c r="Y164" s="70"/>
      <c r="Z164" s="85">
        <v>838205</v>
      </c>
      <c r="AA164" s="85">
        <f t="shared" si="29"/>
        <v>1</v>
      </c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87">
        <f t="shared" si="30"/>
        <v>0</v>
      </c>
      <c r="AQ164" s="74">
        <f t="shared" si="31"/>
        <v>838205</v>
      </c>
      <c r="AR164" s="74">
        <f t="shared" si="32"/>
        <v>1</v>
      </c>
      <c r="AS164" s="70" t="s">
        <v>106</v>
      </c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>
        <v>1</v>
      </c>
      <c r="BF164" s="70"/>
      <c r="BG164" s="70"/>
      <c r="BH164" s="70"/>
      <c r="BI164" s="70">
        <f t="shared" si="38"/>
        <v>65</v>
      </c>
      <c r="BJ164" s="70" t="s">
        <v>1606</v>
      </c>
      <c r="BK164" s="74">
        <f t="shared" si="39"/>
        <v>838205</v>
      </c>
      <c r="BL164" s="70"/>
      <c r="BM164" s="70" t="s">
        <v>2318</v>
      </c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</row>
    <row r="165" spans="1:77" x14ac:dyDescent="0.4">
      <c r="A165" s="70">
        <v>163</v>
      </c>
      <c r="B165" s="70" t="s">
        <v>1933</v>
      </c>
      <c r="C165" s="70"/>
      <c r="D165" s="70" t="s">
        <v>2144</v>
      </c>
      <c r="E165" s="70"/>
      <c r="F165" s="70" t="s">
        <v>874</v>
      </c>
      <c r="G165" s="70"/>
      <c r="H165" s="94">
        <v>1</v>
      </c>
      <c r="I165" s="94">
        <v>6</v>
      </c>
      <c r="J165" s="70" t="s">
        <v>1933</v>
      </c>
      <c r="K165" s="70"/>
      <c r="L165" s="70"/>
      <c r="M165" s="70">
        <v>30</v>
      </c>
      <c r="N165" s="70">
        <f>VLOOKUP(M165,'償却率（定額法）'!$B$6:$C$104,2)</f>
        <v>3.4000000000000002E-2</v>
      </c>
      <c r="O165" s="71">
        <v>20180</v>
      </c>
      <c r="P165" s="70">
        <v>1</v>
      </c>
      <c r="Q165" s="71"/>
      <c r="R165" s="71">
        <f t="shared" si="33"/>
        <v>20180</v>
      </c>
      <c r="S165" s="70">
        <f t="shared" si="34"/>
        <v>1955</v>
      </c>
      <c r="T165" s="70">
        <f t="shared" si="35"/>
        <v>4</v>
      </c>
      <c r="U165" s="70">
        <f t="shared" si="36"/>
        <v>1</v>
      </c>
      <c r="V165" s="70">
        <f t="shared" si="37"/>
        <v>1955</v>
      </c>
      <c r="W165" s="85">
        <v>3632226</v>
      </c>
      <c r="X165" s="70"/>
      <c r="Y165" s="70"/>
      <c r="Z165" s="85">
        <v>3632225</v>
      </c>
      <c r="AA165" s="85">
        <f t="shared" si="29"/>
        <v>1</v>
      </c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87">
        <f t="shared" si="30"/>
        <v>0</v>
      </c>
      <c r="AQ165" s="74">
        <f t="shared" si="31"/>
        <v>3632225</v>
      </c>
      <c r="AR165" s="74">
        <f t="shared" si="32"/>
        <v>1</v>
      </c>
      <c r="AS165" s="70" t="s">
        <v>106</v>
      </c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>
        <v>1</v>
      </c>
      <c r="BF165" s="70"/>
      <c r="BG165" s="70"/>
      <c r="BH165" s="70"/>
      <c r="BI165" s="70">
        <f t="shared" si="38"/>
        <v>65</v>
      </c>
      <c r="BJ165" s="70" t="s">
        <v>1606</v>
      </c>
      <c r="BK165" s="74">
        <f t="shared" si="39"/>
        <v>3632225</v>
      </c>
      <c r="BL165" s="70"/>
      <c r="BM165" s="70" t="s">
        <v>2319</v>
      </c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</row>
    <row r="166" spans="1:77" x14ac:dyDescent="0.4">
      <c r="A166" s="70">
        <v>164</v>
      </c>
      <c r="B166" s="70" t="s">
        <v>1934</v>
      </c>
      <c r="C166" s="70"/>
      <c r="D166" s="70" t="s">
        <v>2145</v>
      </c>
      <c r="E166" s="70"/>
      <c r="F166" s="70" t="s">
        <v>874</v>
      </c>
      <c r="G166" s="70"/>
      <c r="H166" s="94">
        <v>1</v>
      </c>
      <c r="I166" s="94">
        <v>6</v>
      </c>
      <c r="J166" s="70" t="s">
        <v>1934</v>
      </c>
      <c r="K166" s="70"/>
      <c r="L166" s="70"/>
      <c r="M166" s="70">
        <v>30</v>
      </c>
      <c r="N166" s="70">
        <f>VLOOKUP(M166,'償却率（定額法）'!$B$6:$C$104,2)</f>
        <v>3.4000000000000002E-2</v>
      </c>
      <c r="O166" s="71">
        <v>20180</v>
      </c>
      <c r="P166" s="70">
        <v>1</v>
      </c>
      <c r="Q166" s="71"/>
      <c r="R166" s="71">
        <f t="shared" si="33"/>
        <v>20180</v>
      </c>
      <c r="S166" s="70">
        <f t="shared" si="34"/>
        <v>1955</v>
      </c>
      <c r="T166" s="70">
        <f t="shared" si="35"/>
        <v>4</v>
      </c>
      <c r="U166" s="70">
        <f t="shared" si="36"/>
        <v>1</v>
      </c>
      <c r="V166" s="70">
        <f t="shared" si="37"/>
        <v>1955</v>
      </c>
      <c r="W166" s="85">
        <v>186268</v>
      </c>
      <c r="X166" s="70"/>
      <c r="Y166" s="70"/>
      <c r="Z166" s="85">
        <v>186267</v>
      </c>
      <c r="AA166" s="85">
        <f t="shared" si="29"/>
        <v>1</v>
      </c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87">
        <f t="shared" si="30"/>
        <v>0</v>
      </c>
      <c r="AQ166" s="74">
        <f t="shared" si="31"/>
        <v>186267</v>
      </c>
      <c r="AR166" s="74">
        <f t="shared" si="32"/>
        <v>1</v>
      </c>
      <c r="AS166" s="70" t="s">
        <v>106</v>
      </c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>
        <v>1</v>
      </c>
      <c r="BF166" s="70"/>
      <c r="BG166" s="70"/>
      <c r="BH166" s="70"/>
      <c r="BI166" s="70">
        <f t="shared" si="38"/>
        <v>65</v>
      </c>
      <c r="BJ166" s="70" t="s">
        <v>1606</v>
      </c>
      <c r="BK166" s="74">
        <f t="shared" si="39"/>
        <v>186267</v>
      </c>
      <c r="BL166" s="70"/>
      <c r="BM166" s="70" t="s">
        <v>2320</v>
      </c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</row>
    <row r="167" spans="1:77" x14ac:dyDescent="0.4">
      <c r="A167" s="70">
        <v>165</v>
      </c>
      <c r="B167" s="70" t="s">
        <v>1935</v>
      </c>
      <c r="C167" s="70"/>
      <c r="D167" s="70" t="s">
        <v>2146</v>
      </c>
      <c r="E167" s="70"/>
      <c r="F167" s="70" t="s">
        <v>874</v>
      </c>
      <c r="G167" s="70"/>
      <c r="H167" s="94">
        <v>1</v>
      </c>
      <c r="I167" s="94">
        <v>6</v>
      </c>
      <c r="J167" s="70" t="s">
        <v>1935</v>
      </c>
      <c r="K167" s="70"/>
      <c r="L167" s="70"/>
      <c r="M167" s="70">
        <v>30</v>
      </c>
      <c r="N167" s="70">
        <f>VLOOKUP(M167,'償却率（定額法）'!$B$6:$C$104,2)</f>
        <v>3.4000000000000002E-2</v>
      </c>
      <c r="O167" s="71">
        <v>27119</v>
      </c>
      <c r="P167" s="70">
        <v>1</v>
      </c>
      <c r="Q167" s="71"/>
      <c r="R167" s="71">
        <f t="shared" si="33"/>
        <v>27119</v>
      </c>
      <c r="S167" s="70">
        <f t="shared" si="34"/>
        <v>1974</v>
      </c>
      <c r="T167" s="70">
        <f t="shared" si="35"/>
        <v>3</v>
      </c>
      <c r="U167" s="70">
        <f t="shared" si="36"/>
        <v>31</v>
      </c>
      <c r="V167" s="70">
        <f t="shared" si="37"/>
        <v>1973</v>
      </c>
      <c r="W167" s="85">
        <v>3725360</v>
      </c>
      <c r="X167" s="70"/>
      <c r="Y167" s="70"/>
      <c r="Z167" s="85">
        <v>3725359</v>
      </c>
      <c r="AA167" s="85">
        <f t="shared" si="29"/>
        <v>1</v>
      </c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87">
        <f t="shared" si="30"/>
        <v>0</v>
      </c>
      <c r="AQ167" s="74">
        <f t="shared" si="31"/>
        <v>3725359</v>
      </c>
      <c r="AR167" s="74">
        <f t="shared" si="32"/>
        <v>1</v>
      </c>
      <c r="AS167" s="70" t="s">
        <v>106</v>
      </c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>
        <v>1</v>
      </c>
      <c r="BF167" s="70"/>
      <c r="BG167" s="70"/>
      <c r="BH167" s="70"/>
      <c r="BI167" s="70">
        <f t="shared" si="38"/>
        <v>47</v>
      </c>
      <c r="BJ167" s="70" t="s">
        <v>1606</v>
      </c>
      <c r="BK167" s="74">
        <f t="shared" si="39"/>
        <v>3725359</v>
      </c>
      <c r="BL167" s="70"/>
      <c r="BM167" s="70" t="s">
        <v>2321</v>
      </c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</row>
    <row r="168" spans="1:77" x14ac:dyDescent="0.4">
      <c r="A168" s="70">
        <v>166</v>
      </c>
      <c r="B168" s="70" t="s">
        <v>1936</v>
      </c>
      <c r="C168" s="70"/>
      <c r="D168" s="70" t="s">
        <v>2147</v>
      </c>
      <c r="E168" s="70"/>
      <c r="F168" s="70" t="s">
        <v>874</v>
      </c>
      <c r="G168" s="70"/>
      <c r="H168" s="94">
        <v>1</v>
      </c>
      <c r="I168" s="94">
        <v>6</v>
      </c>
      <c r="J168" s="70" t="s">
        <v>1936</v>
      </c>
      <c r="K168" s="70"/>
      <c r="L168" s="70"/>
      <c r="M168" s="70">
        <v>30</v>
      </c>
      <c r="N168" s="70">
        <f>VLOOKUP(M168,'償却率（定額法）'!$B$6:$C$104,2)</f>
        <v>3.4000000000000002E-2</v>
      </c>
      <c r="O168" s="71">
        <v>20180</v>
      </c>
      <c r="P168" s="70">
        <v>1</v>
      </c>
      <c r="Q168" s="71"/>
      <c r="R168" s="71">
        <f t="shared" si="33"/>
        <v>20180</v>
      </c>
      <c r="S168" s="70">
        <f t="shared" si="34"/>
        <v>1955</v>
      </c>
      <c r="T168" s="70">
        <f t="shared" si="35"/>
        <v>4</v>
      </c>
      <c r="U168" s="70">
        <f t="shared" si="36"/>
        <v>1</v>
      </c>
      <c r="V168" s="70">
        <f t="shared" si="37"/>
        <v>1955</v>
      </c>
      <c r="W168" s="85">
        <v>2794020</v>
      </c>
      <c r="X168" s="70"/>
      <c r="Y168" s="70"/>
      <c r="Z168" s="85">
        <v>2794019</v>
      </c>
      <c r="AA168" s="85">
        <f t="shared" si="29"/>
        <v>1</v>
      </c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87">
        <f t="shared" si="30"/>
        <v>0</v>
      </c>
      <c r="AQ168" s="74">
        <f t="shared" si="31"/>
        <v>2794019</v>
      </c>
      <c r="AR168" s="74">
        <f t="shared" si="32"/>
        <v>1</v>
      </c>
      <c r="AS168" s="70" t="s">
        <v>106</v>
      </c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>
        <v>1</v>
      </c>
      <c r="BF168" s="70"/>
      <c r="BG168" s="70"/>
      <c r="BH168" s="70"/>
      <c r="BI168" s="70">
        <f t="shared" si="38"/>
        <v>65</v>
      </c>
      <c r="BJ168" s="70" t="s">
        <v>1606</v>
      </c>
      <c r="BK168" s="74">
        <f t="shared" si="39"/>
        <v>2794019</v>
      </c>
      <c r="BL168" s="70"/>
      <c r="BM168" s="70" t="s">
        <v>2322</v>
      </c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</row>
    <row r="169" spans="1:77" x14ac:dyDescent="0.4">
      <c r="A169" s="70">
        <v>167</v>
      </c>
      <c r="B169" s="70" t="s">
        <v>1937</v>
      </c>
      <c r="C169" s="70"/>
      <c r="D169" s="70" t="s">
        <v>2148</v>
      </c>
      <c r="E169" s="70"/>
      <c r="F169" s="70" t="s">
        <v>874</v>
      </c>
      <c r="G169" s="70"/>
      <c r="H169" s="94">
        <v>1</v>
      </c>
      <c r="I169" s="94">
        <v>6</v>
      </c>
      <c r="J169" s="70" t="s">
        <v>1937</v>
      </c>
      <c r="K169" s="70"/>
      <c r="L169" s="70"/>
      <c r="M169" s="70">
        <v>30</v>
      </c>
      <c r="N169" s="70">
        <f>VLOOKUP(M169,'償却率（定額法）'!$B$6:$C$104,2)</f>
        <v>3.4000000000000002E-2</v>
      </c>
      <c r="O169" s="71">
        <v>20180</v>
      </c>
      <c r="P169" s="70">
        <v>1</v>
      </c>
      <c r="Q169" s="71"/>
      <c r="R169" s="71">
        <f t="shared" si="33"/>
        <v>20180</v>
      </c>
      <c r="S169" s="70">
        <f t="shared" si="34"/>
        <v>1955</v>
      </c>
      <c r="T169" s="70">
        <f t="shared" si="35"/>
        <v>4</v>
      </c>
      <c r="U169" s="70">
        <f t="shared" si="36"/>
        <v>1</v>
      </c>
      <c r="V169" s="70">
        <f t="shared" si="37"/>
        <v>1955</v>
      </c>
      <c r="W169" s="85">
        <v>279402</v>
      </c>
      <c r="X169" s="70"/>
      <c r="Y169" s="70"/>
      <c r="Z169" s="85">
        <v>279401</v>
      </c>
      <c r="AA169" s="85">
        <f t="shared" si="29"/>
        <v>1</v>
      </c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87">
        <f t="shared" si="30"/>
        <v>0</v>
      </c>
      <c r="AQ169" s="74">
        <f t="shared" si="31"/>
        <v>279401</v>
      </c>
      <c r="AR169" s="74">
        <f t="shared" si="32"/>
        <v>1</v>
      </c>
      <c r="AS169" s="70" t="s">
        <v>106</v>
      </c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>
        <v>1</v>
      </c>
      <c r="BF169" s="70"/>
      <c r="BG169" s="70"/>
      <c r="BH169" s="70"/>
      <c r="BI169" s="70">
        <f t="shared" si="38"/>
        <v>65</v>
      </c>
      <c r="BJ169" s="70" t="s">
        <v>1606</v>
      </c>
      <c r="BK169" s="74">
        <f t="shared" si="39"/>
        <v>279401</v>
      </c>
      <c r="BL169" s="70"/>
      <c r="BM169" s="70" t="s">
        <v>2323</v>
      </c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</row>
    <row r="170" spans="1:77" x14ac:dyDescent="0.4">
      <c r="A170" s="70">
        <v>168</v>
      </c>
      <c r="B170" s="70" t="s">
        <v>1938</v>
      </c>
      <c r="C170" s="70"/>
      <c r="D170" s="70" t="s">
        <v>2149</v>
      </c>
      <c r="E170" s="70"/>
      <c r="F170" s="70" t="s">
        <v>874</v>
      </c>
      <c r="G170" s="70"/>
      <c r="H170" s="94">
        <v>1</v>
      </c>
      <c r="I170" s="94">
        <v>6</v>
      </c>
      <c r="J170" s="70" t="s">
        <v>1938</v>
      </c>
      <c r="K170" s="70"/>
      <c r="L170" s="70"/>
      <c r="M170" s="70">
        <v>30</v>
      </c>
      <c r="N170" s="70">
        <f>VLOOKUP(M170,'償却率（定額法）'!$B$6:$C$104,2)</f>
        <v>3.4000000000000002E-2</v>
      </c>
      <c r="O170" s="71">
        <v>20180</v>
      </c>
      <c r="P170" s="70">
        <v>1</v>
      </c>
      <c r="Q170" s="71"/>
      <c r="R170" s="71">
        <f t="shared" si="33"/>
        <v>20180</v>
      </c>
      <c r="S170" s="70">
        <f t="shared" si="34"/>
        <v>1955</v>
      </c>
      <c r="T170" s="70">
        <f t="shared" si="35"/>
        <v>4</v>
      </c>
      <c r="U170" s="70">
        <f t="shared" si="36"/>
        <v>1</v>
      </c>
      <c r="V170" s="70">
        <f t="shared" si="37"/>
        <v>1955</v>
      </c>
      <c r="W170" s="85">
        <v>745072</v>
      </c>
      <c r="X170" s="70"/>
      <c r="Y170" s="70"/>
      <c r="Z170" s="85">
        <v>745071</v>
      </c>
      <c r="AA170" s="85">
        <f t="shared" si="29"/>
        <v>1</v>
      </c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87">
        <f t="shared" si="30"/>
        <v>0</v>
      </c>
      <c r="AQ170" s="74">
        <f t="shared" si="31"/>
        <v>745071</v>
      </c>
      <c r="AR170" s="74">
        <f t="shared" si="32"/>
        <v>1</v>
      </c>
      <c r="AS170" s="70" t="s">
        <v>106</v>
      </c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>
        <v>1</v>
      </c>
      <c r="BF170" s="70"/>
      <c r="BG170" s="70"/>
      <c r="BH170" s="70"/>
      <c r="BI170" s="70">
        <f t="shared" si="38"/>
        <v>65</v>
      </c>
      <c r="BJ170" s="70" t="s">
        <v>1606</v>
      </c>
      <c r="BK170" s="74">
        <f t="shared" si="39"/>
        <v>745071</v>
      </c>
      <c r="BL170" s="70"/>
      <c r="BM170" s="70" t="s">
        <v>2324</v>
      </c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</row>
    <row r="171" spans="1:77" x14ac:dyDescent="0.4">
      <c r="A171" s="70">
        <v>169</v>
      </c>
      <c r="B171" s="70" t="s">
        <v>1939</v>
      </c>
      <c r="C171" s="70"/>
      <c r="D171" s="70" t="s">
        <v>2150</v>
      </c>
      <c r="E171" s="70"/>
      <c r="F171" s="70" t="s">
        <v>874</v>
      </c>
      <c r="G171" s="70"/>
      <c r="H171" s="94">
        <v>1</v>
      </c>
      <c r="I171" s="94">
        <v>6</v>
      </c>
      <c r="J171" s="70" t="s">
        <v>1939</v>
      </c>
      <c r="K171" s="70"/>
      <c r="L171" s="70"/>
      <c r="M171" s="70">
        <v>30</v>
      </c>
      <c r="N171" s="70">
        <f>VLOOKUP(M171,'償却率（定額法）'!$B$6:$C$104,2)</f>
        <v>3.4000000000000002E-2</v>
      </c>
      <c r="O171" s="71">
        <v>28945</v>
      </c>
      <c r="P171" s="70">
        <v>1</v>
      </c>
      <c r="Q171" s="71"/>
      <c r="R171" s="71">
        <f t="shared" si="33"/>
        <v>28945</v>
      </c>
      <c r="S171" s="70">
        <f t="shared" si="34"/>
        <v>1979</v>
      </c>
      <c r="T171" s="70">
        <f t="shared" si="35"/>
        <v>3</v>
      </c>
      <c r="U171" s="70">
        <f t="shared" si="36"/>
        <v>31</v>
      </c>
      <c r="V171" s="70">
        <f t="shared" si="37"/>
        <v>1978</v>
      </c>
      <c r="W171" s="85">
        <v>4004762</v>
      </c>
      <c r="X171" s="70"/>
      <c r="Y171" s="70"/>
      <c r="Z171" s="85">
        <v>4004761</v>
      </c>
      <c r="AA171" s="85">
        <f t="shared" si="29"/>
        <v>1</v>
      </c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87">
        <f t="shared" si="30"/>
        <v>0</v>
      </c>
      <c r="AQ171" s="74">
        <f t="shared" si="31"/>
        <v>4004761</v>
      </c>
      <c r="AR171" s="74">
        <f t="shared" si="32"/>
        <v>1</v>
      </c>
      <c r="AS171" s="70" t="s">
        <v>106</v>
      </c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>
        <v>1</v>
      </c>
      <c r="BF171" s="70"/>
      <c r="BG171" s="70"/>
      <c r="BH171" s="70"/>
      <c r="BI171" s="70">
        <f t="shared" si="38"/>
        <v>42</v>
      </c>
      <c r="BJ171" s="70" t="s">
        <v>1606</v>
      </c>
      <c r="BK171" s="74">
        <f t="shared" si="39"/>
        <v>4004761</v>
      </c>
      <c r="BL171" s="70"/>
      <c r="BM171" s="70" t="s">
        <v>2325</v>
      </c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</row>
    <row r="172" spans="1:77" x14ac:dyDescent="0.4">
      <c r="A172" s="70">
        <v>170</v>
      </c>
      <c r="B172" s="70" t="s">
        <v>1940</v>
      </c>
      <c r="C172" s="70"/>
      <c r="D172" s="70" t="s">
        <v>2151</v>
      </c>
      <c r="E172" s="70"/>
      <c r="F172" s="70" t="s">
        <v>874</v>
      </c>
      <c r="G172" s="70"/>
      <c r="H172" s="94">
        <v>1</v>
      </c>
      <c r="I172" s="94">
        <v>6</v>
      </c>
      <c r="J172" s="70" t="s">
        <v>1940</v>
      </c>
      <c r="K172" s="70"/>
      <c r="L172" s="70"/>
      <c r="M172" s="70">
        <v>30</v>
      </c>
      <c r="N172" s="70">
        <f>VLOOKUP(M172,'償却率（定額法）'!$B$6:$C$104,2)</f>
        <v>3.4000000000000002E-2</v>
      </c>
      <c r="O172" s="71">
        <v>20180</v>
      </c>
      <c r="P172" s="70">
        <v>1</v>
      </c>
      <c r="Q172" s="71"/>
      <c r="R172" s="71">
        <f t="shared" si="33"/>
        <v>20180</v>
      </c>
      <c r="S172" s="70">
        <f t="shared" si="34"/>
        <v>1955</v>
      </c>
      <c r="T172" s="70">
        <f t="shared" si="35"/>
        <v>4</v>
      </c>
      <c r="U172" s="70">
        <f t="shared" si="36"/>
        <v>1</v>
      </c>
      <c r="V172" s="70">
        <f t="shared" si="37"/>
        <v>1955</v>
      </c>
      <c r="W172" s="85">
        <v>465670</v>
      </c>
      <c r="X172" s="70"/>
      <c r="Y172" s="70"/>
      <c r="Z172" s="85">
        <v>465669</v>
      </c>
      <c r="AA172" s="85">
        <f t="shared" si="29"/>
        <v>1</v>
      </c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87">
        <f t="shared" si="30"/>
        <v>0</v>
      </c>
      <c r="AQ172" s="74">
        <f t="shared" si="31"/>
        <v>465669</v>
      </c>
      <c r="AR172" s="74">
        <f t="shared" si="32"/>
        <v>1</v>
      </c>
      <c r="AS172" s="70" t="s">
        <v>106</v>
      </c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>
        <v>1</v>
      </c>
      <c r="BF172" s="70"/>
      <c r="BG172" s="70"/>
      <c r="BH172" s="70"/>
      <c r="BI172" s="70">
        <f t="shared" si="38"/>
        <v>65</v>
      </c>
      <c r="BJ172" s="70" t="s">
        <v>1606</v>
      </c>
      <c r="BK172" s="74">
        <f t="shared" si="39"/>
        <v>465669</v>
      </c>
      <c r="BL172" s="70"/>
      <c r="BM172" s="70" t="s">
        <v>2326</v>
      </c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</row>
    <row r="173" spans="1:77" x14ac:dyDescent="0.4">
      <c r="A173" s="70">
        <v>171</v>
      </c>
      <c r="B173" s="70" t="s">
        <v>1941</v>
      </c>
      <c r="C173" s="70"/>
      <c r="D173" s="70" t="s">
        <v>2152</v>
      </c>
      <c r="E173" s="70"/>
      <c r="F173" s="70" t="s">
        <v>874</v>
      </c>
      <c r="G173" s="70"/>
      <c r="H173" s="94">
        <v>1</v>
      </c>
      <c r="I173" s="94">
        <v>6</v>
      </c>
      <c r="J173" s="70" t="s">
        <v>1941</v>
      </c>
      <c r="K173" s="70"/>
      <c r="L173" s="70"/>
      <c r="M173" s="70">
        <v>30</v>
      </c>
      <c r="N173" s="70">
        <f>VLOOKUP(M173,'償却率（定額法）'!$B$6:$C$104,2)</f>
        <v>3.4000000000000002E-2</v>
      </c>
      <c r="O173" s="71">
        <v>28945</v>
      </c>
      <c r="P173" s="70">
        <v>1</v>
      </c>
      <c r="Q173" s="71"/>
      <c r="R173" s="71">
        <f t="shared" si="33"/>
        <v>28945</v>
      </c>
      <c r="S173" s="70">
        <f t="shared" si="34"/>
        <v>1979</v>
      </c>
      <c r="T173" s="70">
        <f t="shared" si="35"/>
        <v>3</v>
      </c>
      <c r="U173" s="70">
        <f t="shared" si="36"/>
        <v>31</v>
      </c>
      <c r="V173" s="70">
        <f t="shared" si="37"/>
        <v>1978</v>
      </c>
      <c r="W173" s="85">
        <v>4377298</v>
      </c>
      <c r="X173" s="70"/>
      <c r="Y173" s="70"/>
      <c r="Z173" s="85">
        <v>4377297</v>
      </c>
      <c r="AA173" s="85">
        <f t="shared" si="29"/>
        <v>1</v>
      </c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87">
        <f t="shared" si="30"/>
        <v>0</v>
      </c>
      <c r="AQ173" s="74">
        <f t="shared" si="31"/>
        <v>4377297</v>
      </c>
      <c r="AR173" s="74">
        <f t="shared" si="32"/>
        <v>1</v>
      </c>
      <c r="AS173" s="70" t="s">
        <v>106</v>
      </c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>
        <v>1</v>
      </c>
      <c r="BF173" s="70"/>
      <c r="BG173" s="70"/>
      <c r="BH173" s="70"/>
      <c r="BI173" s="70">
        <f t="shared" si="38"/>
        <v>42</v>
      </c>
      <c r="BJ173" s="70" t="s">
        <v>1606</v>
      </c>
      <c r="BK173" s="74">
        <f t="shared" si="39"/>
        <v>4377297</v>
      </c>
      <c r="BL173" s="70"/>
      <c r="BM173" s="70" t="s">
        <v>2327</v>
      </c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</row>
    <row r="174" spans="1:77" x14ac:dyDescent="0.4">
      <c r="A174" s="70">
        <v>172</v>
      </c>
      <c r="B174" s="70" t="s">
        <v>1942</v>
      </c>
      <c r="C174" s="70"/>
      <c r="D174" s="70" t="s">
        <v>2153</v>
      </c>
      <c r="E174" s="70"/>
      <c r="F174" s="70" t="s">
        <v>874</v>
      </c>
      <c r="G174" s="70"/>
      <c r="H174" s="94">
        <v>1</v>
      </c>
      <c r="I174" s="94">
        <v>6</v>
      </c>
      <c r="J174" s="70" t="s">
        <v>1942</v>
      </c>
      <c r="K174" s="70"/>
      <c r="L174" s="70"/>
      <c r="M174" s="70">
        <v>30</v>
      </c>
      <c r="N174" s="70">
        <f>VLOOKUP(M174,'償却率（定額法）'!$B$6:$C$104,2)</f>
        <v>3.4000000000000002E-2</v>
      </c>
      <c r="O174" s="71">
        <v>20180</v>
      </c>
      <c r="P174" s="70">
        <v>1</v>
      </c>
      <c r="Q174" s="71"/>
      <c r="R174" s="71">
        <f t="shared" si="33"/>
        <v>20180</v>
      </c>
      <c r="S174" s="70">
        <f t="shared" si="34"/>
        <v>1955</v>
      </c>
      <c r="T174" s="70">
        <f t="shared" si="35"/>
        <v>4</v>
      </c>
      <c r="U174" s="70">
        <f t="shared" si="36"/>
        <v>1</v>
      </c>
      <c r="V174" s="70">
        <f t="shared" si="37"/>
        <v>1955</v>
      </c>
      <c r="W174" s="85">
        <v>2700886</v>
      </c>
      <c r="X174" s="70"/>
      <c r="Y174" s="70"/>
      <c r="Z174" s="85">
        <v>2700885</v>
      </c>
      <c r="AA174" s="85">
        <f t="shared" si="29"/>
        <v>1</v>
      </c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87">
        <f t="shared" si="30"/>
        <v>0</v>
      </c>
      <c r="AQ174" s="74">
        <f t="shared" si="31"/>
        <v>2700885</v>
      </c>
      <c r="AR174" s="74">
        <f t="shared" si="32"/>
        <v>1</v>
      </c>
      <c r="AS174" s="70" t="s">
        <v>106</v>
      </c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>
        <v>1</v>
      </c>
      <c r="BF174" s="70"/>
      <c r="BG174" s="70"/>
      <c r="BH174" s="70"/>
      <c r="BI174" s="70">
        <f t="shared" si="38"/>
        <v>65</v>
      </c>
      <c r="BJ174" s="70" t="s">
        <v>1606</v>
      </c>
      <c r="BK174" s="74">
        <f t="shared" si="39"/>
        <v>2700885</v>
      </c>
      <c r="BL174" s="70"/>
      <c r="BM174" s="70" t="s">
        <v>2328</v>
      </c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</row>
    <row r="175" spans="1:77" x14ac:dyDescent="0.4">
      <c r="A175" s="70">
        <v>173</v>
      </c>
      <c r="B175" s="70" t="s">
        <v>1943</v>
      </c>
      <c r="C175" s="70"/>
      <c r="D175" s="70" t="s">
        <v>2153</v>
      </c>
      <c r="E175" s="70"/>
      <c r="F175" s="70" t="s">
        <v>874</v>
      </c>
      <c r="G175" s="70"/>
      <c r="H175" s="94">
        <v>1</v>
      </c>
      <c r="I175" s="94">
        <v>6</v>
      </c>
      <c r="J175" s="70" t="s">
        <v>1943</v>
      </c>
      <c r="K175" s="70"/>
      <c r="L175" s="70"/>
      <c r="M175" s="70">
        <v>30</v>
      </c>
      <c r="N175" s="70">
        <f>VLOOKUP(M175,'償却率（定額法）'!$B$6:$C$104,2)</f>
        <v>3.4000000000000002E-2</v>
      </c>
      <c r="O175" s="71">
        <v>20180</v>
      </c>
      <c r="P175" s="70">
        <v>1</v>
      </c>
      <c r="Q175" s="71"/>
      <c r="R175" s="71">
        <f t="shared" si="33"/>
        <v>20180</v>
      </c>
      <c r="S175" s="70">
        <f t="shared" si="34"/>
        <v>1955</v>
      </c>
      <c r="T175" s="70">
        <f t="shared" si="35"/>
        <v>4</v>
      </c>
      <c r="U175" s="70">
        <f t="shared" si="36"/>
        <v>1</v>
      </c>
      <c r="V175" s="70">
        <f t="shared" si="37"/>
        <v>1955</v>
      </c>
      <c r="W175" s="85">
        <v>838206</v>
      </c>
      <c r="X175" s="70"/>
      <c r="Y175" s="70"/>
      <c r="Z175" s="85">
        <v>838205</v>
      </c>
      <c r="AA175" s="85">
        <f t="shared" si="29"/>
        <v>1</v>
      </c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87">
        <f t="shared" si="30"/>
        <v>0</v>
      </c>
      <c r="AQ175" s="74">
        <f t="shared" si="31"/>
        <v>838205</v>
      </c>
      <c r="AR175" s="74">
        <f t="shared" si="32"/>
        <v>1</v>
      </c>
      <c r="AS175" s="70" t="s">
        <v>106</v>
      </c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>
        <v>1</v>
      </c>
      <c r="BF175" s="70"/>
      <c r="BG175" s="70"/>
      <c r="BH175" s="70"/>
      <c r="BI175" s="70">
        <f t="shared" si="38"/>
        <v>65</v>
      </c>
      <c r="BJ175" s="70" t="s">
        <v>1606</v>
      </c>
      <c r="BK175" s="74">
        <f t="shared" si="39"/>
        <v>838205</v>
      </c>
      <c r="BL175" s="70"/>
      <c r="BM175" s="70" t="s">
        <v>2329</v>
      </c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</row>
    <row r="176" spans="1:77" x14ac:dyDescent="0.4">
      <c r="A176" s="70">
        <v>174</v>
      </c>
      <c r="B176" s="70" t="s">
        <v>1944</v>
      </c>
      <c r="C176" s="70"/>
      <c r="D176" s="70" t="s">
        <v>2153</v>
      </c>
      <c r="E176" s="70"/>
      <c r="F176" s="70" t="s">
        <v>874</v>
      </c>
      <c r="G176" s="70"/>
      <c r="H176" s="94">
        <v>1</v>
      </c>
      <c r="I176" s="94">
        <v>6</v>
      </c>
      <c r="J176" s="70" t="s">
        <v>1944</v>
      </c>
      <c r="K176" s="70"/>
      <c r="L176" s="70"/>
      <c r="M176" s="70">
        <v>30</v>
      </c>
      <c r="N176" s="70">
        <f>VLOOKUP(M176,'償却率（定額法）'!$B$6:$C$104,2)</f>
        <v>3.4000000000000002E-2</v>
      </c>
      <c r="O176" s="71">
        <v>20180</v>
      </c>
      <c r="P176" s="70">
        <v>1</v>
      </c>
      <c r="Q176" s="71"/>
      <c r="R176" s="71">
        <f t="shared" si="33"/>
        <v>20180</v>
      </c>
      <c r="S176" s="70">
        <f t="shared" si="34"/>
        <v>1955</v>
      </c>
      <c r="T176" s="70">
        <f t="shared" si="35"/>
        <v>4</v>
      </c>
      <c r="U176" s="70">
        <f t="shared" si="36"/>
        <v>1</v>
      </c>
      <c r="V176" s="70">
        <f t="shared" si="37"/>
        <v>1955</v>
      </c>
      <c r="W176" s="85">
        <v>279402</v>
      </c>
      <c r="X176" s="70"/>
      <c r="Y176" s="70"/>
      <c r="Z176" s="85">
        <v>279401</v>
      </c>
      <c r="AA176" s="85">
        <f t="shared" si="29"/>
        <v>1</v>
      </c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87">
        <f t="shared" si="30"/>
        <v>0</v>
      </c>
      <c r="AQ176" s="74">
        <f t="shared" si="31"/>
        <v>279401</v>
      </c>
      <c r="AR176" s="74">
        <f t="shared" si="32"/>
        <v>1</v>
      </c>
      <c r="AS176" s="70" t="s">
        <v>106</v>
      </c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>
        <v>1</v>
      </c>
      <c r="BF176" s="70"/>
      <c r="BG176" s="70"/>
      <c r="BH176" s="70"/>
      <c r="BI176" s="70">
        <f t="shared" si="38"/>
        <v>65</v>
      </c>
      <c r="BJ176" s="70" t="s">
        <v>1606</v>
      </c>
      <c r="BK176" s="74">
        <f t="shared" si="39"/>
        <v>279401</v>
      </c>
      <c r="BL176" s="70"/>
      <c r="BM176" s="70" t="s">
        <v>2330</v>
      </c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</row>
    <row r="177" spans="1:77" x14ac:dyDescent="0.4">
      <c r="A177" s="70">
        <v>175</v>
      </c>
      <c r="B177" s="70" t="s">
        <v>1945</v>
      </c>
      <c r="C177" s="70"/>
      <c r="D177" s="70" t="s">
        <v>2154</v>
      </c>
      <c r="E177" s="70"/>
      <c r="F177" s="70" t="s">
        <v>874</v>
      </c>
      <c r="G177" s="70"/>
      <c r="H177" s="94">
        <v>1</v>
      </c>
      <c r="I177" s="94">
        <v>6</v>
      </c>
      <c r="J177" s="70" t="s">
        <v>1945</v>
      </c>
      <c r="K177" s="70"/>
      <c r="L177" s="70"/>
      <c r="M177" s="70">
        <v>30</v>
      </c>
      <c r="N177" s="70">
        <f>VLOOKUP(M177,'償却率（定額法）'!$B$6:$C$104,2)</f>
        <v>3.4000000000000002E-2</v>
      </c>
      <c r="O177" s="71">
        <v>34365</v>
      </c>
      <c r="P177" s="70">
        <v>1</v>
      </c>
      <c r="Q177" s="71"/>
      <c r="R177" s="71">
        <f t="shared" si="33"/>
        <v>34365</v>
      </c>
      <c r="S177" s="70">
        <f t="shared" si="34"/>
        <v>1994</v>
      </c>
      <c r="T177" s="70">
        <f t="shared" si="35"/>
        <v>1</v>
      </c>
      <c r="U177" s="70">
        <f t="shared" si="36"/>
        <v>31</v>
      </c>
      <c r="V177" s="70">
        <f t="shared" si="37"/>
        <v>1993</v>
      </c>
      <c r="W177" s="85">
        <v>4004762</v>
      </c>
      <c r="X177" s="70"/>
      <c r="Y177" s="70"/>
      <c r="Z177" s="85">
        <v>3540186</v>
      </c>
      <c r="AA177" s="85">
        <f t="shared" si="29"/>
        <v>464576</v>
      </c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87">
        <f t="shared" si="30"/>
        <v>136162</v>
      </c>
      <c r="AQ177" s="74">
        <f t="shared" si="31"/>
        <v>3676348</v>
      </c>
      <c r="AR177" s="74">
        <f t="shared" si="32"/>
        <v>328414</v>
      </c>
      <c r="AS177" s="70" t="s">
        <v>106</v>
      </c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>
        <v>1</v>
      </c>
      <c r="BF177" s="70"/>
      <c r="BG177" s="70"/>
      <c r="BH177" s="70"/>
      <c r="BI177" s="70">
        <f t="shared" si="38"/>
        <v>27</v>
      </c>
      <c r="BJ177" s="70" t="s">
        <v>1606</v>
      </c>
      <c r="BK177" s="74">
        <f t="shared" si="39"/>
        <v>3676348</v>
      </c>
      <c r="BL177" s="70"/>
      <c r="BM177" s="70" t="s">
        <v>2331</v>
      </c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</row>
    <row r="178" spans="1:77" x14ac:dyDescent="0.4">
      <c r="A178" s="70">
        <v>176</v>
      </c>
      <c r="B178" s="70" t="s">
        <v>1946</v>
      </c>
      <c r="C178" s="70"/>
      <c r="D178" s="70" t="s">
        <v>2155</v>
      </c>
      <c r="E178" s="70"/>
      <c r="F178" s="70" t="s">
        <v>874</v>
      </c>
      <c r="G178" s="70"/>
      <c r="H178" s="94">
        <v>1</v>
      </c>
      <c r="I178" s="94">
        <v>6</v>
      </c>
      <c r="J178" s="70" t="s">
        <v>1946</v>
      </c>
      <c r="K178" s="70"/>
      <c r="L178" s="70"/>
      <c r="M178" s="70">
        <v>30</v>
      </c>
      <c r="N178" s="70">
        <f>VLOOKUP(M178,'償却率（定額法）'!$B$6:$C$104,2)</f>
        <v>3.4000000000000002E-2</v>
      </c>
      <c r="O178" s="71">
        <v>34819</v>
      </c>
      <c r="P178" s="70">
        <v>1</v>
      </c>
      <c r="Q178" s="71"/>
      <c r="R178" s="71">
        <f t="shared" si="33"/>
        <v>34819</v>
      </c>
      <c r="S178" s="70">
        <f t="shared" si="34"/>
        <v>1995</v>
      </c>
      <c r="T178" s="70">
        <f t="shared" si="35"/>
        <v>4</v>
      </c>
      <c r="U178" s="70">
        <f t="shared" si="36"/>
        <v>30</v>
      </c>
      <c r="V178" s="70">
        <f t="shared" si="37"/>
        <v>1995</v>
      </c>
      <c r="W178" s="85">
        <v>4004762</v>
      </c>
      <c r="X178" s="70"/>
      <c r="Y178" s="70"/>
      <c r="Z178" s="85">
        <v>3267864</v>
      </c>
      <c r="AA178" s="85">
        <f t="shared" si="29"/>
        <v>736898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87">
        <f t="shared" si="30"/>
        <v>136162</v>
      </c>
      <c r="AQ178" s="74">
        <f t="shared" si="31"/>
        <v>3404026</v>
      </c>
      <c r="AR178" s="74">
        <f t="shared" si="32"/>
        <v>600736</v>
      </c>
      <c r="AS178" s="70" t="s">
        <v>106</v>
      </c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>
        <v>1</v>
      </c>
      <c r="BF178" s="70"/>
      <c r="BG178" s="70"/>
      <c r="BH178" s="70"/>
      <c r="BI178" s="70">
        <f t="shared" si="38"/>
        <v>25</v>
      </c>
      <c r="BJ178" s="70" t="s">
        <v>1606</v>
      </c>
      <c r="BK178" s="74">
        <f t="shared" si="39"/>
        <v>3404026</v>
      </c>
      <c r="BL178" s="70"/>
      <c r="BM178" s="70" t="s">
        <v>2332</v>
      </c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</row>
    <row r="179" spans="1:77" x14ac:dyDescent="0.4">
      <c r="A179" s="70">
        <v>177</v>
      </c>
      <c r="B179" s="70" t="s">
        <v>1947</v>
      </c>
      <c r="C179" s="70"/>
      <c r="D179" s="70" t="s">
        <v>2156</v>
      </c>
      <c r="E179" s="70"/>
      <c r="F179" s="70" t="s">
        <v>874</v>
      </c>
      <c r="G179" s="70"/>
      <c r="H179" s="94">
        <v>1</v>
      </c>
      <c r="I179" s="94">
        <v>6</v>
      </c>
      <c r="J179" s="70" t="s">
        <v>1947</v>
      </c>
      <c r="K179" s="70"/>
      <c r="L179" s="70"/>
      <c r="M179" s="70">
        <v>30</v>
      </c>
      <c r="N179" s="70">
        <f>VLOOKUP(M179,'償却率（定額法）'!$B$6:$C$104,2)</f>
        <v>3.4000000000000002E-2</v>
      </c>
      <c r="O179" s="71">
        <v>36219</v>
      </c>
      <c r="P179" s="70">
        <v>1</v>
      </c>
      <c r="Q179" s="71"/>
      <c r="R179" s="71">
        <f t="shared" si="33"/>
        <v>36219</v>
      </c>
      <c r="S179" s="70">
        <f t="shared" si="34"/>
        <v>1999</v>
      </c>
      <c r="T179" s="70">
        <f t="shared" si="35"/>
        <v>2</v>
      </c>
      <c r="U179" s="70">
        <f t="shared" si="36"/>
        <v>28</v>
      </c>
      <c r="V179" s="70">
        <f t="shared" si="37"/>
        <v>1998</v>
      </c>
      <c r="W179" s="85">
        <v>3818494</v>
      </c>
      <c r="X179" s="70"/>
      <c r="Y179" s="70"/>
      <c r="Z179" s="85">
        <v>2726388</v>
      </c>
      <c r="AA179" s="85">
        <f t="shared" si="29"/>
        <v>1092106</v>
      </c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87">
        <f t="shared" si="30"/>
        <v>129829</v>
      </c>
      <c r="AQ179" s="74">
        <f t="shared" si="31"/>
        <v>2856217</v>
      </c>
      <c r="AR179" s="74">
        <f t="shared" si="32"/>
        <v>962277</v>
      </c>
      <c r="AS179" s="70" t="s">
        <v>106</v>
      </c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>
        <v>1</v>
      </c>
      <c r="BF179" s="70"/>
      <c r="BG179" s="70"/>
      <c r="BH179" s="70"/>
      <c r="BI179" s="70">
        <f t="shared" si="38"/>
        <v>22</v>
      </c>
      <c r="BJ179" s="70" t="s">
        <v>1606</v>
      </c>
      <c r="BK179" s="74">
        <f t="shared" si="39"/>
        <v>2856217</v>
      </c>
      <c r="BL179" s="70"/>
      <c r="BM179" s="70" t="s">
        <v>2333</v>
      </c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</row>
    <row r="180" spans="1:77" x14ac:dyDescent="0.4">
      <c r="A180" s="70">
        <v>178</v>
      </c>
      <c r="B180" s="70" t="s">
        <v>1948</v>
      </c>
      <c r="C180" s="70"/>
      <c r="D180" s="70"/>
      <c r="E180" s="70"/>
      <c r="F180" s="70" t="s">
        <v>875</v>
      </c>
      <c r="G180" s="70"/>
      <c r="H180" s="94">
        <v>2</v>
      </c>
      <c r="I180" s="94">
        <v>1</v>
      </c>
      <c r="J180" s="70" t="s">
        <v>1948</v>
      </c>
      <c r="K180" s="70"/>
      <c r="L180" s="70"/>
      <c r="M180" s="70">
        <v>60</v>
      </c>
      <c r="N180" s="70">
        <f>VLOOKUP(M180,'償却率（定額法）'!$B$6:$C$104,2)</f>
        <v>1.7000000000000001E-2</v>
      </c>
      <c r="O180" s="71">
        <v>35520</v>
      </c>
      <c r="P180" s="70">
        <v>1</v>
      </c>
      <c r="Q180" s="71"/>
      <c r="R180" s="71">
        <f t="shared" si="33"/>
        <v>35520</v>
      </c>
      <c r="S180" s="70">
        <f t="shared" si="34"/>
        <v>1997</v>
      </c>
      <c r="T180" s="70">
        <f t="shared" si="35"/>
        <v>3</v>
      </c>
      <c r="U180" s="70">
        <f t="shared" si="36"/>
        <v>31</v>
      </c>
      <c r="V180" s="70">
        <f t="shared" si="37"/>
        <v>1996</v>
      </c>
      <c r="W180" s="85">
        <v>29344000</v>
      </c>
      <c r="X180" s="70"/>
      <c r="Y180" s="70"/>
      <c r="Z180" s="85">
        <v>11473504</v>
      </c>
      <c r="AA180" s="85">
        <f t="shared" si="29"/>
        <v>17870496</v>
      </c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87">
        <f t="shared" si="30"/>
        <v>498848</v>
      </c>
      <c r="AQ180" s="74">
        <f t="shared" si="31"/>
        <v>11972352</v>
      </c>
      <c r="AR180" s="74">
        <f t="shared" si="32"/>
        <v>17371648</v>
      </c>
      <c r="AS180" s="70" t="s">
        <v>106</v>
      </c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>
        <v>1</v>
      </c>
      <c r="BF180" s="70"/>
      <c r="BG180" s="70"/>
      <c r="BH180" s="70"/>
      <c r="BI180" s="70">
        <f t="shared" si="38"/>
        <v>24</v>
      </c>
      <c r="BJ180" s="70" t="s">
        <v>2157</v>
      </c>
      <c r="BK180" s="74">
        <f t="shared" si="39"/>
        <v>11972352</v>
      </c>
      <c r="BL180" s="70"/>
      <c r="BM180" s="70" t="s">
        <v>2334</v>
      </c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</row>
    <row r="181" spans="1:77" x14ac:dyDescent="0.4">
      <c r="A181" s="70">
        <v>179</v>
      </c>
      <c r="B181" s="70" t="s">
        <v>1949</v>
      </c>
      <c r="C181" s="70"/>
      <c r="D181" s="70"/>
      <c r="E181" s="70"/>
      <c r="F181" s="70" t="s">
        <v>875</v>
      </c>
      <c r="G181" s="70"/>
      <c r="H181" s="94">
        <v>2</v>
      </c>
      <c r="I181" s="94">
        <v>1</v>
      </c>
      <c r="J181" s="70" t="s">
        <v>1949</v>
      </c>
      <c r="K181" s="70"/>
      <c r="L181" s="70"/>
      <c r="M181" s="70">
        <v>60</v>
      </c>
      <c r="N181" s="70">
        <f>VLOOKUP(M181,'償却率（定額法）'!$B$6:$C$104,2)</f>
        <v>1.7000000000000001E-2</v>
      </c>
      <c r="O181" s="71">
        <v>34424</v>
      </c>
      <c r="P181" s="70">
        <v>1</v>
      </c>
      <c r="Q181" s="71"/>
      <c r="R181" s="71">
        <f t="shared" si="33"/>
        <v>34424</v>
      </c>
      <c r="S181" s="70">
        <f t="shared" si="34"/>
        <v>1994</v>
      </c>
      <c r="T181" s="70">
        <f t="shared" si="35"/>
        <v>3</v>
      </c>
      <c r="U181" s="70">
        <f t="shared" si="36"/>
        <v>31</v>
      </c>
      <c r="V181" s="70">
        <f t="shared" si="37"/>
        <v>1993</v>
      </c>
      <c r="W181" s="85">
        <v>32704000</v>
      </c>
      <c r="X181" s="70"/>
      <c r="Y181" s="70"/>
      <c r="Z181" s="85">
        <v>14455168</v>
      </c>
      <c r="AA181" s="85">
        <f t="shared" si="29"/>
        <v>18248832</v>
      </c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87">
        <f t="shared" si="30"/>
        <v>555968</v>
      </c>
      <c r="AQ181" s="74">
        <f t="shared" si="31"/>
        <v>15011136</v>
      </c>
      <c r="AR181" s="74">
        <f t="shared" si="32"/>
        <v>17692864</v>
      </c>
      <c r="AS181" s="70" t="s">
        <v>106</v>
      </c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>
        <v>1</v>
      </c>
      <c r="BF181" s="70"/>
      <c r="BG181" s="70"/>
      <c r="BH181" s="70"/>
      <c r="BI181" s="70">
        <f t="shared" si="38"/>
        <v>27</v>
      </c>
      <c r="BJ181" s="70" t="s">
        <v>2157</v>
      </c>
      <c r="BK181" s="74">
        <f t="shared" si="39"/>
        <v>15011136</v>
      </c>
      <c r="BL181" s="70"/>
      <c r="BM181" s="70" t="s">
        <v>2335</v>
      </c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</row>
    <row r="182" spans="1:77" x14ac:dyDescent="0.4">
      <c r="A182" s="70">
        <v>180</v>
      </c>
      <c r="B182" s="70" t="s">
        <v>1950</v>
      </c>
      <c r="C182" s="70"/>
      <c r="D182" s="70"/>
      <c r="E182" s="70"/>
      <c r="F182" s="70" t="s">
        <v>875</v>
      </c>
      <c r="G182" s="70"/>
      <c r="H182" s="94">
        <v>2</v>
      </c>
      <c r="I182" s="94">
        <v>1</v>
      </c>
      <c r="J182" s="70" t="s">
        <v>1950</v>
      </c>
      <c r="K182" s="70"/>
      <c r="L182" s="70"/>
      <c r="M182" s="70">
        <v>60</v>
      </c>
      <c r="N182" s="70">
        <f>VLOOKUP(M182,'償却率（定額法）'!$B$6:$C$104,2)</f>
        <v>1.7000000000000001E-2</v>
      </c>
      <c r="O182" s="71">
        <v>35520</v>
      </c>
      <c r="P182" s="70">
        <v>1</v>
      </c>
      <c r="Q182" s="71"/>
      <c r="R182" s="71">
        <f t="shared" si="33"/>
        <v>35520</v>
      </c>
      <c r="S182" s="70">
        <f t="shared" si="34"/>
        <v>1997</v>
      </c>
      <c r="T182" s="70">
        <f t="shared" si="35"/>
        <v>3</v>
      </c>
      <c r="U182" s="70">
        <f t="shared" si="36"/>
        <v>31</v>
      </c>
      <c r="V182" s="70">
        <f t="shared" si="37"/>
        <v>1996</v>
      </c>
      <c r="W182" s="85">
        <v>29478400</v>
      </c>
      <c r="X182" s="70"/>
      <c r="Y182" s="70"/>
      <c r="Z182" s="85">
        <v>11526036</v>
      </c>
      <c r="AA182" s="85">
        <f t="shared" si="29"/>
        <v>17952364</v>
      </c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87">
        <f t="shared" si="30"/>
        <v>501133</v>
      </c>
      <c r="AQ182" s="74">
        <f t="shared" si="31"/>
        <v>12027169</v>
      </c>
      <c r="AR182" s="74">
        <f t="shared" si="32"/>
        <v>17451231</v>
      </c>
      <c r="AS182" s="70" t="s">
        <v>106</v>
      </c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>
        <v>1</v>
      </c>
      <c r="BF182" s="70"/>
      <c r="BG182" s="70"/>
      <c r="BH182" s="70"/>
      <c r="BI182" s="70">
        <f t="shared" si="38"/>
        <v>24</v>
      </c>
      <c r="BJ182" s="70" t="s">
        <v>2157</v>
      </c>
      <c r="BK182" s="74">
        <f t="shared" si="39"/>
        <v>12027169</v>
      </c>
      <c r="BL182" s="70"/>
      <c r="BM182" s="70" t="s">
        <v>2336</v>
      </c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</row>
    <row r="183" spans="1:77" x14ac:dyDescent="0.4">
      <c r="A183" s="70">
        <v>181</v>
      </c>
      <c r="B183" s="70" t="s">
        <v>1951</v>
      </c>
      <c r="C183" s="70"/>
      <c r="D183" s="70"/>
      <c r="E183" s="70"/>
      <c r="F183" s="70" t="s">
        <v>875</v>
      </c>
      <c r="G183" s="70"/>
      <c r="H183" s="94">
        <v>2</v>
      </c>
      <c r="I183" s="94">
        <v>1</v>
      </c>
      <c r="J183" s="70" t="s">
        <v>1951</v>
      </c>
      <c r="K183" s="70"/>
      <c r="L183" s="70"/>
      <c r="M183" s="70">
        <v>60</v>
      </c>
      <c r="N183" s="70">
        <f>VLOOKUP(M183,'償却率（定額法）'!$B$6:$C$104,2)</f>
        <v>1.7000000000000001E-2</v>
      </c>
      <c r="O183" s="71">
        <v>34424</v>
      </c>
      <c r="P183" s="70">
        <v>1</v>
      </c>
      <c r="Q183" s="71"/>
      <c r="R183" s="71">
        <f t="shared" si="33"/>
        <v>34424</v>
      </c>
      <c r="S183" s="70">
        <f t="shared" si="34"/>
        <v>1994</v>
      </c>
      <c r="T183" s="70">
        <f t="shared" si="35"/>
        <v>3</v>
      </c>
      <c r="U183" s="70">
        <f t="shared" si="36"/>
        <v>31</v>
      </c>
      <c r="V183" s="70">
        <f t="shared" si="37"/>
        <v>1993</v>
      </c>
      <c r="W183" s="85">
        <v>32569600</v>
      </c>
      <c r="X183" s="70"/>
      <c r="Y183" s="70"/>
      <c r="Z183" s="85">
        <v>14395758</v>
      </c>
      <c r="AA183" s="85">
        <f t="shared" si="29"/>
        <v>18173842</v>
      </c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87">
        <f t="shared" si="30"/>
        <v>553683</v>
      </c>
      <c r="AQ183" s="74">
        <f t="shared" si="31"/>
        <v>14949441</v>
      </c>
      <c r="AR183" s="74">
        <f t="shared" si="32"/>
        <v>17620159</v>
      </c>
      <c r="AS183" s="70" t="s">
        <v>106</v>
      </c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>
        <v>1</v>
      </c>
      <c r="BF183" s="70"/>
      <c r="BG183" s="70"/>
      <c r="BH183" s="70"/>
      <c r="BI183" s="70">
        <f t="shared" si="38"/>
        <v>27</v>
      </c>
      <c r="BJ183" s="70" t="s">
        <v>2157</v>
      </c>
      <c r="BK183" s="74">
        <f t="shared" si="39"/>
        <v>14949441</v>
      </c>
      <c r="BL183" s="70"/>
      <c r="BM183" s="70" t="s">
        <v>2337</v>
      </c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</row>
    <row r="184" spans="1:77" x14ac:dyDescent="0.4">
      <c r="A184" s="70">
        <v>182</v>
      </c>
      <c r="B184" s="70" t="s">
        <v>1952</v>
      </c>
      <c r="C184" s="70"/>
      <c r="D184" s="70"/>
      <c r="E184" s="70"/>
      <c r="F184" s="70" t="s">
        <v>875</v>
      </c>
      <c r="G184" s="70"/>
      <c r="H184" s="94">
        <v>2</v>
      </c>
      <c r="I184" s="94">
        <v>1</v>
      </c>
      <c r="J184" s="70" t="s">
        <v>1952</v>
      </c>
      <c r="K184" s="70"/>
      <c r="L184" s="70"/>
      <c r="M184" s="70">
        <v>60</v>
      </c>
      <c r="N184" s="70">
        <f>VLOOKUP(M184,'償却率（定額法）'!$B$6:$C$104,2)</f>
        <v>1.7000000000000001E-2</v>
      </c>
      <c r="O184" s="71">
        <v>34789</v>
      </c>
      <c r="P184" s="70">
        <v>1</v>
      </c>
      <c r="Q184" s="71"/>
      <c r="R184" s="71">
        <f t="shared" si="33"/>
        <v>34789</v>
      </c>
      <c r="S184" s="70">
        <f t="shared" si="34"/>
        <v>1995</v>
      </c>
      <c r="T184" s="70">
        <f t="shared" si="35"/>
        <v>3</v>
      </c>
      <c r="U184" s="70">
        <f t="shared" si="36"/>
        <v>31</v>
      </c>
      <c r="V184" s="70">
        <f t="shared" si="37"/>
        <v>1994</v>
      </c>
      <c r="W184" s="85">
        <v>5958400</v>
      </c>
      <c r="X184" s="70"/>
      <c r="Y184" s="70"/>
      <c r="Z184" s="85">
        <v>2532300</v>
      </c>
      <c r="AA184" s="85">
        <f t="shared" si="29"/>
        <v>3426100</v>
      </c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87">
        <f t="shared" si="30"/>
        <v>101293</v>
      </c>
      <c r="AQ184" s="74">
        <f t="shared" si="31"/>
        <v>2633593</v>
      </c>
      <c r="AR184" s="74">
        <f t="shared" si="32"/>
        <v>3324807</v>
      </c>
      <c r="AS184" s="70" t="s">
        <v>106</v>
      </c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>
        <v>1</v>
      </c>
      <c r="BF184" s="70"/>
      <c r="BG184" s="70"/>
      <c r="BH184" s="70"/>
      <c r="BI184" s="70">
        <f t="shared" si="38"/>
        <v>26</v>
      </c>
      <c r="BJ184" s="70" t="s">
        <v>2157</v>
      </c>
      <c r="BK184" s="74">
        <f t="shared" si="39"/>
        <v>2633593</v>
      </c>
      <c r="BL184" s="70"/>
      <c r="BM184" s="70" t="s">
        <v>2338</v>
      </c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</row>
    <row r="185" spans="1:77" x14ac:dyDescent="0.4">
      <c r="A185" s="70">
        <v>183</v>
      </c>
      <c r="B185" s="70" t="s">
        <v>1953</v>
      </c>
      <c r="C185" s="70"/>
      <c r="D185" s="70"/>
      <c r="E185" s="70"/>
      <c r="F185" s="70" t="s">
        <v>875</v>
      </c>
      <c r="G185" s="70"/>
      <c r="H185" s="94">
        <v>2</v>
      </c>
      <c r="I185" s="94">
        <v>1</v>
      </c>
      <c r="J185" s="70" t="s">
        <v>1953</v>
      </c>
      <c r="K185" s="70"/>
      <c r="L185" s="70"/>
      <c r="M185" s="70">
        <v>60</v>
      </c>
      <c r="N185" s="70">
        <f>VLOOKUP(M185,'償却率（定額法）'!$B$6:$C$104,2)</f>
        <v>1.7000000000000001E-2</v>
      </c>
      <c r="O185" s="71">
        <v>34424</v>
      </c>
      <c r="P185" s="70">
        <v>1</v>
      </c>
      <c r="Q185" s="71"/>
      <c r="R185" s="71">
        <f t="shared" si="33"/>
        <v>34424</v>
      </c>
      <c r="S185" s="70">
        <f t="shared" si="34"/>
        <v>1994</v>
      </c>
      <c r="T185" s="70">
        <f t="shared" si="35"/>
        <v>3</v>
      </c>
      <c r="U185" s="70">
        <f t="shared" si="36"/>
        <v>31</v>
      </c>
      <c r="V185" s="70">
        <f t="shared" si="37"/>
        <v>1993</v>
      </c>
      <c r="W185" s="85">
        <v>6406400</v>
      </c>
      <c r="X185" s="70"/>
      <c r="Y185" s="70"/>
      <c r="Z185" s="85">
        <v>2831608</v>
      </c>
      <c r="AA185" s="85">
        <f t="shared" si="29"/>
        <v>3574792</v>
      </c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87">
        <f t="shared" si="30"/>
        <v>108909</v>
      </c>
      <c r="AQ185" s="74">
        <f t="shared" si="31"/>
        <v>2940517</v>
      </c>
      <c r="AR185" s="74">
        <f t="shared" si="32"/>
        <v>3465883</v>
      </c>
      <c r="AS185" s="70" t="s">
        <v>106</v>
      </c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>
        <v>1</v>
      </c>
      <c r="BF185" s="70"/>
      <c r="BG185" s="70"/>
      <c r="BH185" s="70"/>
      <c r="BI185" s="70">
        <f t="shared" si="38"/>
        <v>27</v>
      </c>
      <c r="BJ185" s="70" t="s">
        <v>2157</v>
      </c>
      <c r="BK185" s="74">
        <f t="shared" si="39"/>
        <v>2940517</v>
      </c>
      <c r="BL185" s="70"/>
      <c r="BM185" s="70" t="s">
        <v>2339</v>
      </c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</row>
    <row r="186" spans="1:77" x14ac:dyDescent="0.4">
      <c r="A186" s="70">
        <v>184</v>
      </c>
      <c r="B186" s="70" t="s">
        <v>1954</v>
      </c>
      <c r="C186" s="70"/>
      <c r="D186" s="70"/>
      <c r="E186" s="70"/>
      <c r="F186" s="70" t="s">
        <v>875</v>
      </c>
      <c r="G186" s="70"/>
      <c r="H186" s="94">
        <v>2</v>
      </c>
      <c r="I186" s="94">
        <v>1</v>
      </c>
      <c r="J186" s="70" t="s">
        <v>1954</v>
      </c>
      <c r="K186" s="70"/>
      <c r="L186" s="70"/>
      <c r="M186" s="70">
        <v>60</v>
      </c>
      <c r="N186" s="70">
        <f>VLOOKUP(M186,'償却率（定額法）'!$B$6:$C$104,2)</f>
        <v>1.7000000000000001E-2</v>
      </c>
      <c r="O186" s="71">
        <v>31137</v>
      </c>
      <c r="P186" s="70">
        <v>1</v>
      </c>
      <c r="Q186" s="71"/>
      <c r="R186" s="71">
        <f t="shared" si="33"/>
        <v>31137</v>
      </c>
      <c r="S186" s="70">
        <f t="shared" si="34"/>
        <v>1985</v>
      </c>
      <c r="T186" s="70">
        <f t="shared" si="35"/>
        <v>3</v>
      </c>
      <c r="U186" s="70">
        <f t="shared" si="36"/>
        <v>31</v>
      </c>
      <c r="V186" s="70">
        <f t="shared" si="37"/>
        <v>1984</v>
      </c>
      <c r="W186" s="85">
        <v>3315200</v>
      </c>
      <c r="X186" s="70"/>
      <c r="Y186" s="70"/>
      <c r="Z186" s="85">
        <v>1972530</v>
      </c>
      <c r="AA186" s="85">
        <f t="shared" si="29"/>
        <v>1342670</v>
      </c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87">
        <f t="shared" si="30"/>
        <v>56358</v>
      </c>
      <c r="AQ186" s="74">
        <f t="shared" si="31"/>
        <v>2028888</v>
      </c>
      <c r="AR186" s="74">
        <f t="shared" si="32"/>
        <v>1286312</v>
      </c>
      <c r="AS186" s="70" t="s">
        <v>106</v>
      </c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>
        <v>1</v>
      </c>
      <c r="BF186" s="70"/>
      <c r="BG186" s="70"/>
      <c r="BH186" s="70"/>
      <c r="BI186" s="70">
        <f t="shared" si="38"/>
        <v>36</v>
      </c>
      <c r="BJ186" s="70" t="s">
        <v>2157</v>
      </c>
      <c r="BK186" s="74">
        <f t="shared" si="39"/>
        <v>2028888</v>
      </c>
      <c r="BL186" s="70"/>
      <c r="BM186" s="70" t="s">
        <v>2340</v>
      </c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</row>
    <row r="187" spans="1:77" x14ac:dyDescent="0.4">
      <c r="A187" s="70">
        <v>185</v>
      </c>
      <c r="B187" s="70" t="s">
        <v>1955</v>
      </c>
      <c r="C187" s="70"/>
      <c r="D187" s="70"/>
      <c r="E187" s="70"/>
      <c r="F187" s="70" t="s">
        <v>875</v>
      </c>
      <c r="G187" s="70"/>
      <c r="H187" s="94">
        <v>2</v>
      </c>
      <c r="I187" s="94">
        <v>1</v>
      </c>
      <c r="J187" s="70" t="s">
        <v>1955</v>
      </c>
      <c r="K187" s="70"/>
      <c r="L187" s="70"/>
      <c r="M187" s="70">
        <v>60</v>
      </c>
      <c r="N187" s="70">
        <f>VLOOKUP(M187,'償却率（定額法）'!$B$6:$C$104,2)</f>
        <v>1.7000000000000001E-2</v>
      </c>
      <c r="O187" s="71">
        <v>32963</v>
      </c>
      <c r="P187" s="70">
        <v>1</v>
      </c>
      <c r="Q187" s="71"/>
      <c r="R187" s="71">
        <f t="shared" si="33"/>
        <v>32963</v>
      </c>
      <c r="S187" s="70">
        <f t="shared" si="34"/>
        <v>1990</v>
      </c>
      <c r="T187" s="70">
        <f t="shared" si="35"/>
        <v>3</v>
      </c>
      <c r="U187" s="70">
        <f t="shared" si="36"/>
        <v>31</v>
      </c>
      <c r="V187" s="70">
        <f t="shared" si="37"/>
        <v>1989</v>
      </c>
      <c r="W187" s="85">
        <v>6406400</v>
      </c>
      <c r="X187" s="70"/>
      <c r="Y187" s="70"/>
      <c r="Z187" s="85">
        <v>3267240</v>
      </c>
      <c r="AA187" s="85">
        <f t="shared" si="29"/>
        <v>3139160</v>
      </c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87">
        <f t="shared" si="30"/>
        <v>108909</v>
      </c>
      <c r="AQ187" s="74">
        <f t="shared" si="31"/>
        <v>3376149</v>
      </c>
      <c r="AR187" s="74">
        <f t="shared" si="32"/>
        <v>3030251</v>
      </c>
      <c r="AS187" s="70" t="s">
        <v>106</v>
      </c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>
        <v>1</v>
      </c>
      <c r="BF187" s="70"/>
      <c r="BG187" s="70"/>
      <c r="BH187" s="70"/>
      <c r="BI187" s="70">
        <f t="shared" si="38"/>
        <v>31</v>
      </c>
      <c r="BJ187" s="70" t="s">
        <v>2157</v>
      </c>
      <c r="BK187" s="74">
        <f t="shared" si="39"/>
        <v>3376149</v>
      </c>
      <c r="BL187" s="70"/>
      <c r="BM187" s="70" t="s">
        <v>2341</v>
      </c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</row>
    <row r="188" spans="1:77" x14ac:dyDescent="0.4">
      <c r="A188" s="70">
        <v>186</v>
      </c>
      <c r="B188" s="70" t="s">
        <v>1956</v>
      </c>
      <c r="C188" s="70"/>
      <c r="D188" s="70"/>
      <c r="E188" s="70"/>
      <c r="F188" s="70" t="s">
        <v>875</v>
      </c>
      <c r="G188" s="70"/>
      <c r="H188" s="94">
        <v>2</v>
      </c>
      <c r="I188" s="94">
        <v>1</v>
      </c>
      <c r="J188" s="70" t="s">
        <v>1956</v>
      </c>
      <c r="K188" s="70"/>
      <c r="L188" s="70"/>
      <c r="M188" s="70">
        <v>60</v>
      </c>
      <c r="N188" s="70">
        <f>VLOOKUP(M188,'償却率（定額法）'!$B$6:$C$104,2)</f>
        <v>1.7000000000000001E-2</v>
      </c>
      <c r="O188" s="71">
        <v>25658</v>
      </c>
      <c r="P188" s="70">
        <v>1</v>
      </c>
      <c r="Q188" s="71"/>
      <c r="R188" s="71">
        <f t="shared" si="33"/>
        <v>25658</v>
      </c>
      <c r="S188" s="70">
        <f t="shared" si="34"/>
        <v>1970</v>
      </c>
      <c r="T188" s="70">
        <f t="shared" si="35"/>
        <v>3</v>
      </c>
      <c r="U188" s="70">
        <f t="shared" si="36"/>
        <v>31</v>
      </c>
      <c r="V188" s="70">
        <f t="shared" si="37"/>
        <v>1969</v>
      </c>
      <c r="W188" s="85">
        <v>3942400</v>
      </c>
      <c r="X188" s="70"/>
      <c r="Y188" s="70"/>
      <c r="Z188" s="85">
        <v>3351000</v>
      </c>
      <c r="AA188" s="85">
        <f t="shared" si="29"/>
        <v>591400</v>
      </c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87">
        <f t="shared" si="30"/>
        <v>67021</v>
      </c>
      <c r="AQ188" s="74">
        <f t="shared" si="31"/>
        <v>3418021</v>
      </c>
      <c r="AR188" s="74">
        <f t="shared" si="32"/>
        <v>524379</v>
      </c>
      <c r="AS188" s="70" t="s">
        <v>106</v>
      </c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>
        <v>1</v>
      </c>
      <c r="BF188" s="70"/>
      <c r="BG188" s="70"/>
      <c r="BH188" s="70"/>
      <c r="BI188" s="70">
        <f t="shared" si="38"/>
        <v>51</v>
      </c>
      <c r="BJ188" s="70" t="s">
        <v>2157</v>
      </c>
      <c r="BK188" s="74">
        <f t="shared" si="39"/>
        <v>3418021</v>
      </c>
      <c r="BL188" s="70"/>
      <c r="BM188" s="70" t="s">
        <v>2342</v>
      </c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</row>
    <row r="189" spans="1:77" x14ac:dyDescent="0.4">
      <c r="A189" s="70">
        <v>187</v>
      </c>
      <c r="B189" s="70" t="s">
        <v>1957</v>
      </c>
      <c r="C189" s="70"/>
      <c r="D189" s="70"/>
      <c r="E189" s="70"/>
      <c r="F189" s="70" t="s">
        <v>875</v>
      </c>
      <c r="G189" s="70"/>
      <c r="H189" s="94">
        <v>2</v>
      </c>
      <c r="I189" s="94">
        <v>1</v>
      </c>
      <c r="J189" s="70" t="s">
        <v>1957</v>
      </c>
      <c r="K189" s="70"/>
      <c r="L189" s="70"/>
      <c r="M189" s="70">
        <v>60</v>
      </c>
      <c r="N189" s="70">
        <f>VLOOKUP(M189,'償却率（定額法）'!$B$6:$C$104,2)</f>
        <v>1.7000000000000001E-2</v>
      </c>
      <c r="O189" s="71">
        <v>25658</v>
      </c>
      <c r="P189" s="70">
        <v>1</v>
      </c>
      <c r="Q189" s="71"/>
      <c r="R189" s="71">
        <f t="shared" si="33"/>
        <v>25658</v>
      </c>
      <c r="S189" s="70">
        <f t="shared" si="34"/>
        <v>1970</v>
      </c>
      <c r="T189" s="70">
        <f t="shared" si="35"/>
        <v>3</v>
      </c>
      <c r="U189" s="70">
        <f t="shared" si="36"/>
        <v>31</v>
      </c>
      <c r="V189" s="70">
        <f t="shared" si="37"/>
        <v>1969</v>
      </c>
      <c r="W189" s="85">
        <v>12096000</v>
      </c>
      <c r="X189" s="70"/>
      <c r="Y189" s="70"/>
      <c r="Z189" s="85">
        <v>10281600</v>
      </c>
      <c r="AA189" s="85">
        <f t="shared" si="29"/>
        <v>1814400</v>
      </c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87">
        <f t="shared" si="30"/>
        <v>205632</v>
      </c>
      <c r="AQ189" s="74">
        <f t="shared" si="31"/>
        <v>10487232</v>
      </c>
      <c r="AR189" s="74">
        <f t="shared" si="32"/>
        <v>1608768</v>
      </c>
      <c r="AS189" s="70" t="s">
        <v>106</v>
      </c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>
        <v>1</v>
      </c>
      <c r="BF189" s="70"/>
      <c r="BG189" s="70"/>
      <c r="BH189" s="70"/>
      <c r="BI189" s="70">
        <f t="shared" si="38"/>
        <v>51</v>
      </c>
      <c r="BJ189" s="70" t="s">
        <v>2157</v>
      </c>
      <c r="BK189" s="74">
        <f t="shared" si="39"/>
        <v>10487232</v>
      </c>
      <c r="BL189" s="70"/>
      <c r="BM189" s="70" t="s">
        <v>2343</v>
      </c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</row>
    <row r="190" spans="1:77" x14ac:dyDescent="0.4">
      <c r="A190" s="70">
        <v>188</v>
      </c>
      <c r="B190" s="70" t="s">
        <v>1958</v>
      </c>
      <c r="C190" s="70"/>
      <c r="D190" s="70"/>
      <c r="E190" s="70"/>
      <c r="F190" s="70" t="s">
        <v>875</v>
      </c>
      <c r="G190" s="70"/>
      <c r="H190" s="94">
        <v>2</v>
      </c>
      <c r="I190" s="94">
        <v>1</v>
      </c>
      <c r="J190" s="70" t="s">
        <v>1958</v>
      </c>
      <c r="K190" s="70"/>
      <c r="L190" s="70"/>
      <c r="M190" s="70">
        <v>60</v>
      </c>
      <c r="N190" s="70">
        <f>VLOOKUP(M190,'償却率（定額法）'!$B$6:$C$104,2)</f>
        <v>1.7000000000000001E-2</v>
      </c>
      <c r="O190" s="71">
        <v>20910</v>
      </c>
      <c r="P190" s="70">
        <v>1</v>
      </c>
      <c r="Q190" s="71"/>
      <c r="R190" s="71">
        <f t="shared" si="33"/>
        <v>20910</v>
      </c>
      <c r="S190" s="70">
        <f t="shared" si="34"/>
        <v>1957</v>
      </c>
      <c r="T190" s="70">
        <f t="shared" si="35"/>
        <v>3</v>
      </c>
      <c r="U190" s="70">
        <f t="shared" si="36"/>
        <v>31</v>
      </c>
      <c r="V190" s="70">
        <f t="shared" si="37"/>
        <v>1956</v>
      </c>
      <c r="W190" s="85">
        <v>15859200</v>
      </c>
      <c r="X190" s="70"/>
      <c r="Y190" s="70"/>
      <c r="Z190" s="85">
        <v>15859199</v>
      </c>
      <c r="AA190" s="85">
        <f t="shared" si="29"/>
        <v>1</v>
      </c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87">
        <f t="shared" si="30"/>
        <v>0</v>
      </c>
      <c r="AQ190" s="74">
        <f t="shared" si="31"/>
        <v>15859199</v>
      </c>
      <c r="AR190" s="74">
        <f t="shared" si="32"/>
        <v>1</v>
      </c>
      <c r="AS190" s="70" t="s">
        <v>106</v>
      </c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>
        <v>1</v>
      </c>
      <c r="BF190" s="70"/>
      <c r="BG190" s="70"/>
      <c r="BH190" s="70"/>
      <c r="BI190" s="70">
        <f t="shared" si="38"/>
        <v>64</v>
      </c>
      <c r="BJ190" s="70" t="s">
        <v>2157</v>
      </c>
      <c r="BK190" s="74">
        <f t="shared" si="39"/>
        <v>15859199</v>
      </c>
      <c r="BL190" s="70"/>
      <c r="BM190" s="70" t="s">
        <v>2344</v>
      </c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</row>
    <row r="191" spans="1:77" x14ac:dyDescent="0.4">
      <c r="A191" s="70">
        <v>189</v>
      </c>
      <c r="B191" s="70" t="s">
        <v>1959</v>
      </c>
      <c r="C191" s="70"/>
      <c r="D191" s="70"/>
      <c r="E191" s="70"/>
      <c r="F191" s="70" t="s">
        <v>875</v>
      </c>
      <c r="G191" s="70"/>
      <c r="H191" s="94">
        <v>2</v>
      </c>
      <c r="I191" s="94">
        <v>1</v>
      </c>
      <c r="J191" s="70" t="s">
        <v>1959</v>
      </c>
      <c r="K191" s="70"/>
      <c r="L191" s="70"/>
      <c r="M191" s="70">
        <v>60</v>
      </c>
      <c r="N191" s="70">
        <f>VLOOKUP(M191,'償却率（定額法）'!$B$6:$C$104,2)</f>
        <v>1.7000000000000001E-2</v>
      </c>
      <c r="O191" s="71">
        <v>29311</v>
      </c>
      <c r="P191" s="70">
        <v>1</v>
      </c>
      <c r="Q191" s="71"/>
      <c r="R191" s="71">
        <f t="shared" si="33"/>
        <v>29311</v>
      </c>
      <c r="S191" s="70">
        <f t="shared" si="34"/>
        <v>1980</v>
      </c>
      <c r="T191" s="70">
        <f t="shared" si="35"/>
        <v>3</v>
      </c>
      <c r="U191" s="70">
        <f t="shared" si="36"/>
        <v>31</v>
      </c>
      <c r="V191" s="70">
        <f t="shared" si="37"/>
        <v>1979</v>
      </c>
      <c r="W191" s="85">
        <v>16889600</v>
      </c>
      <c r="X191" s="70"/>
      <c r="Y191" s="70"/>
      <c r="Z191" s="85">
        <v>11484920</v>
      </c>
      <c r="AA191" s="85">
        <f t="shared" si="29"/>
        <v>5404680</v>
      </c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87">
        <f t="shared" si="30"/>
        <v>287123</v>
      </c>
      <c r="AQ191" s="74">
        <f t="shared" si="31"/>
        <v>11772043</v>
      </c>
      <c r="AR191" s="74">
        <f t="shared" si="32"/>
        <v>5117557</v>
      </c>
      <c r="AS191" s="70" t="s">
        <v>106</v>
      </c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>
        <v>1</v>
      </c>
      <c r="BF191" s="70"/>
      <c r="BG191" s="70"/>
      <c r="BH191" s="70"/>
      <c r="BI191" s="70">
        <f t="shared" si="38"/>
        <v>41</v>
      </c>
      <c r="BJ191" s="70" t="s">
        <v>2157</v>
      </c>
      <c r="BK191" s="74">
        <f t="shared" si="39"/>
        <v>11772043</v>
      </c>
      <c r="BL191" s="70"/>
      <c r="BM191" s="70" t="s">
        <v>2345</v>
      </c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</row>
    <row r="192" spans="1:77" x14ac:dyDescent="0.4">
      <c r="A192" s="70">
        <v>190</v>
      </c>
      <c r="B192" s="70" t="s">
        <v>1960</v>
      </c>
      <c r="C192" s="70"/>
      <c r="D192" s="70"/>
      <c r="E192" s="70"/>
      <c r="F192" s="70" t="s">
        <v>875</v>
      </c>
      <c r="G192" s="70"/>
      <c r="H192" s="94">
        <v>2</v>
      </c>
      <c r="I192" s="94">
        <v>1</v>
      </c>
      <c r="J192" s="70" t="s">
        <v>1960</v>
      </c>
      <c r="K192" s="70"/>
      <c r="L192" s="70"/>
      <c r="M192" s="70">
        <v>60</v>
      </c>
      <c r="N192" s="70">
        <f>VLOOKUP(M192,'償却率（定額法）'!$B$6:$C$104,2)</f>
        <v>1.7000000000000001E-2</v>
      </c>
      <c r="O192" s="71">
        <v>26389</v>
      </c>
      <c r="P192" s="70">
        <v>1</v>
      </c>
      <c r="Q192" s="71"/>
      <c r="R192" s="71">
        <f t="shared" si="33"/>
        <v>26389</v>
      </c>
      <c r="S192" s="70">
        <f t="shared" si="34"/>
        <v>1972</v>
      </c>
      <c r="T192" s="70">
        <f t="shared" si="35"/>
        <v>3</v>
      </c>
      <c r="U192" s="70">
        <f t="shared" si="36"/>
        <v>31</v>
      </c>
      <c r="V192" s="70">
        <f t="shared" si="37"/>
        <v>1971</v>
      </c>
      <c r="W192" s="85">
        <v>12633600</v>
      </c>
      <c r="X192" s="70"/>
      <c r="Y192" s="70"/>
      <c r="Z192" s="85">
        <v>10309008</v>
      </c>
      <c r="AA192" s="85">
        <f t="shared" si="29"/>
        <v>2324592</v>
      </c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87">
        <f t="shared" si="30"/>
        <v>214771</v>
      </c>
      <c r="AQ192" s="74">
        <f t="shared" si="31"/>
        <v>10523779</v>
      </c>
      <c r="AR192" s="74">
        <f t="shared" si="32"/>
        <v>2109821</v>
      </c>
      <c r="AS192" s="70" t="s">
        <v>106</v>
      </c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>
        <v>1</v>
      </c>
      <c r="BF192" s="70"/>
      <c r="BG192" s="70"/>
      <c r="BH192" s="70"/>
      <c r="BI192" s="70">
        <f t="shared" si="38"/>
        <v>49</v>
      </c>
      <c r="BJ192" s="70" t="s">
        <v>2157</v>
      </c>
      <c r="BK192" s="74">
        <f t="shared" si="39"/>
        <v>10523779</v>
      </c>
      <c r="BL192" s="70"/>
      <c r="BM192" s="70" t="s">
        <v>2346</v>
      </c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</row>
    <row r="193" spans="1:77" x14ac:dyDescent="0.4">
      <c r="A193" s="70">
        <v>191</v>
      </c>
      <c r="B193" s="70" t="s">
        <v>1961</v>
      </c>
      <c r="C193" s="70"/>
      <c r="D193" s="70"/>
      <c r="E193" s="70"/>
      <c r="F193" s="70" t="s">
        <v>875</v>
      </c>
      <c r="G193" s="70"/>
      <c r="H193" s="94">
        <v>2</v>
      </c>
      <c r="I193" s="94">
        <v>1</v>
      </c>
      <c r="J193" s="70" t="s">
        <v>1961</v>
      </c>
      <c r="K193" s="70"/>
      <c r="L193" s="70"/>
      <c r="M193" s="70">
        <v>60</v>
      </c>
      <c r="N193" s="70">
        <f>VLOOKUP(M193,'償却率（定額法）'!$B$6:$C$104,2)</f>
        <v>1.7000000000000001E-2</v>
      </c>
      <c r="O193" s="71">
        <v>31137</v>
      </c>
      <c r="P193" s="70">
        <v>1</v>
      </c>
      <c r="Q193" s="71"/>
      <c r="R193" s="71">
        <f t="shared" si="33"/>
        <v>31137</v>
      </c>
      <c r="S193" s="70">
        <f t="shared" si="34"/>
        <v>1985</v>
      </c>
      <c r="T193" s="70">
        <f t="shared" si="35"/>
        <v>3</v>
      </c>
      <c r="U193" s="70">
        <f t="shared" si="36"/>
        <v>31</v>
      </c>
      <c r="V193" s="70">
        <f t="shared" si="37"/>
        <v>1984</v>
      </c>
      <c r="W193" s="85">
        <v>5734400</v>
      </c>
      <c r="X193" s="70"/>
      <c r="Y193" s="70"/>
      <c r="Z193" s="85">
        <v>3411940</v>
      </c>
      <c r="AA193" s="85">
        <f t="shared" si="29"/>
        <v>2322460</v>
      </c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87">
        <f t="shared" si="30"/>
        <v>97485</v>
      </c>
      <c r="AQ193" s="74">
        <f t="shared" si="31"/>
        <v>3509425</v>
      </c>
      <c r="AR193" s="74">
        <f t="shared" si="32"/>
        <v>2224975</v>
      </c>
      <c r="AS193" s="70" t="s">
        <v>106</v>
      </c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>
        <v>1</v>
      </c>
      <c r="BF193" s="70"/>
      <c r="BG193" s="70"/>
      <c r="BH193" s="70"/>
      <c r="BI193" s="70">
        <f t="shared" si="38"/>
        <v>36</v>
      </c>
      <c r="BJ193" s="70" t="s">
        <v>2157</v>
      </c>
      <c r="BK193" s="74">
        <f t="shared" si="39"/>
        <v>3509425</v>
      </c>
      <c r="BL193" s="70"/>
      <c r="BM193" s="70" t="s">
        <v>2347</v>
      </c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</row>
    <row r="194" spans="1:77" x14ac:dyDescent="0.4">
      <c r="A194" s="70">
        <v>192</v>
      </c>
      <c r="B194" s="70" t="s">
        <v>1962</v>
      </c>
      <c r="C194" s="70"/>
      <c r="D194" s="70"/>
      <c r="E194" s="70"/>
      <c r="F194" s="70" t="s">
        <v>875</v>
      </c>
      <c r="G194" s="70"/>
      <c r="H194" s="94">
        <v>2</v>
      </c>
      <c r="I194" s="94">
        <v>1</v>
      </c>
      <c r="J194" s="70" t="s">
        <v>1962</v>
      </c>
      <c r="K194" s="70"/>
      <c r="L194" s="70"/>
      <c r="M194" s="70">
        <v>60</v>
      </c>
      <c r="N194" s="70">
        <f>VLOOKUP(M194,'償却率（定額法）'!$B$6:$C$104,2)</f>
        <v>1.7000000000000001E-2</v>
      </c>
      <c r="O194" s="71">
        <v>25658</v>
      </c>
      <c r="P194" s="70">
        <v>1</v>
      </c>
      <c r="Q194" s="71"/>
      <c r="R194" s="71">
        <f t="shared" si="33"/>
        <v>25658</v>
      </c>
      <c r="S194" s="70">
        <f t="shared" si="34"/>
        <v>1970</v>
      </c>
      <c r="T194" s="70">
        <f t="shared" si="35"/>
        <v>3</v>
      </c>
      <c r="U194" s="70">
        <f t="shared" si="36"/>
        <v>31</v>
      </c>
      <c r="V194" s="70">
        <f t="shared" si="37"/>
        <v>1969</v>
      </c>
      <c r="W194" s="85">
        <v>18681600</v>
      </c>
      <c r="X194" s="70"/>
      <c r="Y194" s="70"/>
      <c r="Z194" s="85">
        <v>15879350</v>
      </c>
      <c r="AA194" s="85">
        <f t="shared" si="29"/>
        <v>2802250</v>
      </c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87">
        <f t="shared" si="30"/>
        <v>317587</v>
      </c>
      <c r="AQ194" s="74">
        <f t="shared" si="31"/>
        <v>16196937</v>
      </c>
      <c r="AR194" s="74">
        <f t="shared" si="32"/>
        <v>2484663</v>
      </c>
      <c r="AS194" s="70" t="s">
        <v>106</v>
      </c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>
        <v>1</v>
      </c>
      <c r="BF194" s="70"/>
      <c r="BG194" s="70"/>
      <c r="BH194" s="70"/>
      <c r="BI194" s="70">
        <f t="shared" si="38"/>
        <v>51</v>
      </c>
      <c r="BJ194" s="70" t="s">
        <v>2157</v>
      </c>
      <c r="BK194" s="74">
        <f t="shared" si="39"/>
        <v>16196937</v>
      </c>
      <c r="BL194" s="70"/>
      <c r="BM194" s="70" t="s">
        <v>2348</v>
      </c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</row>
    <row r="195" spans="1:77" x14ac:dyDescent="0.4">
      <c r="A195" s="70">
        <v>193</v>
      </c>
      <c r="B195" s="70" t="s">
        <v>1963</v>
      </c>
      <c r="C195" s="70"/>
      <c r="D195" s="70"/>
      <c r="E195" s="70"/>
      <c r="F195" s="70" t="s">
        <v>875</v>
      </c>
      <c r="G195" s="70"/>
      <c r="H195" s="94">
        <v>2</v>
      </c>
      <c r="I195" s="94">
        <v>1</v>
      </c>
      <c r="J195" s="70" t="s">
        <v>1963</v>
      </c>
      <c r="K195" s="70"/>
      <c r="L195" s="70"/>
      <c r="M195" s="70">
        <v>60</v>
      </c>
      <c r="N195" s="70">
        <f>VLOOKUP(M195,'償却率（定額法）'!$B$6:$C$104,2)</f>
        <v>1.7000000000000001E-2</v>
      </c>
      <c r="O195" s="71">
        <v>31078</v>
      </c>
      <c r="P195" s="70">
        <v>1</v>
      </c>
      <c r="Q195" s="71"/>
      <c r="R195" s="71">
        <f t="shared" si="33"/>
        <v>31078</v>
      </c>
      <c r="S195" s="70">
        <f t="shared" si="34"/>
        <v>1985</v>
      </c>
      <c r="T195" s="70">
        <f t="shared" si="35"/>
        <v>1</v>
      </c>
      <c r="U195" s="70">
        <f t="shared" si="36"/>
        <v>31</v>
      </c>
      <c r="V195" s="70">
        <f t="shared" si="37"/>
        <v>1984</v>
      </c>
      <c r="W195" s="85">
        <v>15680000</v>
      </c>
      <c r="X195" s="70"/>
      <c r="Y195" s="70"/>
      <c r="Z195" s="85">
        <v>9329600</v>
      </c>
      <c r="AA195" s="85">
        <f t="shared" si="29"/>
        <v>6350400</v>
      </c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87">
        <f t="shared" si="30"/>
        <v>266560</v>
      </c>
      <c r="AQ195" s="74">
        <f t="shared" si="31"/>
        <v>9596160</v>
      </c>
      <c r="AR195" s="74">
        <f t="shared" si="32"/>
        <v>6083840</v>
      </c>
      <c r="AS195" s="70" t="s">
        <v>106</v>
      </c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>
        <v>1</v>
      </c>
      <c r="BF195" s="70"/>
      <c r="BG195" s="70"/>
      <c r="BH195" s="70"/>
      <c r="BI195" s="70">
        <f t="shared" si="38"/>
        <v>36</v>
      </c>
      <c r="BJ195" s="70" t="s">
        <v>2157</v>
      </c>
      <c r="BK195" s="74">
        <f t="shared" si="39"/>
        <v>9596160</v>
      </c>
      <c r="BL195" s="70"/>
      <c r="BM195" s="70" t="s">
        <v>2349</v>
      </c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</row>
    <row r="196" spans="1:77" x14ac:dyDescent="0.4">
      <c r="A196" s="70">
        <v>194</v>
      </c>
      <c r="B196" s="70" t="s">
        <v>1964</v>
      </c>
      <c r="C196" s="70"/>
      <c r="D196" s="70"/>
      <c r="E196" s="70"/>
      <c r="F196" s="70" t="s">
        <v>875</v>
      </c>
      <c r="G196" s="70"/>
      <c r="H196" s="94">
        <v>2</v>
      </c>
      <c r="I196" s="94">
        <v>1</v>
      </c>
      <c r="J196" s="70" t="s">
        <v>1964</v>
      </c>
      <c r="K196" s="70"/>
      <c r="L196" s="70"/>
      <c r="M196" s="70">
        <v>60</v>
      </c>
      <c r="N196" s="70">
        <f>VLOOKUP(M196,'償却率（定額法）'!$B$6:$C$104,2)</f>
        <v>1.7000000000000001E-2</v>
      </c>
      <c r="O196" s="71">
        <v>27484</v>
      </c>
      <c r="P196" s="70">
        <v>1</v>
      </c>
      <c r="Q196" s="71"/>
      <c r="R196" s="71">
        <f t="shared" si="33"/>
        <v>27484</v>
      </c>
      <c r="S196" s="70">
        <f t="shared" si="34"/>
        <v>1975</v>
      </c>
      <c r="T196" s="70">
        <f t="shared" si="35"/>
        <v>3</v>
      </c>
      <c r="U196" s="70">
        <f t="shared" si="36"/>
        <v>31</v>
      </c>
      <c r="V196" s="70">
        <f t="shared" si="37"/>
        <v>1974</v>
      </c>
      <c r="W196" s="85">
        <v>4972800</v>
      </c>
      <c r="X196" s="70"/>
      <c r="Y196" s="70"/>
      <c r="Z196" s="85">
        <v>3804165</v>
      </c>
      <c r="AA196" s="85">
        <f t="shared" si="29"/>
        <v>1168635</v>
      </c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87">
        <f t="shared" si="30"/>
        <v>84538</v>
      </c>
      <c r="AQ196" s="74">
        <f t="shared" si="31"/>
        <v>3888703</v>
      </c>
      <c r="AR196" s="74">
        <f t="shared" si="32"/>
        <v>1084097</v>
      </c>
      <c r="AS196" s="70" t="s">
        <v>106</v>
      </c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>
        <v>1</v>
      </c>
      <c r="BF196" s="70"/>
      <c r="BG196" s="70"/>
      <c r="BH196" s="70"/>
      <c r="BI196" s="70">
        <f t="shared" si="38"/>
        <v>46</v>
      </c>
      <c r="BJ196" s="70" t="s">
        <v>2157</v>
      </c>
      <c r="BK196" s="74">
        <f t="shared" si="39"/>
        <v>3888703</v>
      </c>
      <c r="BL196" s="70"/>
      <c r="BM196" s="70" t="s">
        <v>2350</v>
      </c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</row>
    <row r="197" spans="1:77" x14ac:dyDescent="0.4">
      <c r="A197" s="70">
        <v>195</v>
      </c>
      <c r="B197" s="70" t="s">
        <v>1965</v>
      </c>
      <c r="C197" s="70"/>
      <c r="D197" s="70"/>
      <c r="E197" s="70"/>
      <c r="F197" s="70" t="s">
        <v>875</v>
      </c>
      <c r="G197" s="70"/>
      <c r="H197" s="94">
        <v>2</v>
      </c>
      <c r="I197" s="94">
        <v>1</v>
      </c>
      <c r="J197" s="70" t="s">
        <v>1965</v>
      </c>
      <c r="K197" s="70"/>
      <c r="L197" s="70"/>
      <c r="M197" s="70">
        <v>60</v>
      </c>
      <c r="N197" s="70">
        <f>VLOOKUP(M197,'償却率（定額法）'!$B$6:$C$104,2)</f>
        <v>1.7000000000000001E-2</v>
      </c>
      <c r="O197" s="71">
        <v>27484</v>
      </c>
      <c r="P197" s="70">
        <v>1</v>
      </c>
      <c r="Q197" s="71"/>
      <c r="R197" s="71">
        <f t="shared" si="33"/>
        <v>27484</v>
      </c>
      <c r="S197" s="70">
        <f t="shared" si="34"/>
        <v>1975</v>
      </c>
      <c r="T197" s="70">
        <f t="shared" si="35"/>
        <v>3</v>
      </c>
      <c r="U197" s="70">
        <f t="shared" si="36"/>
        <v>31</v>
      </c>
      <c r="V197" s="70">
        <f t="shared" si="37"/>
        <v>1974</v>
      </c>
      <c r="W197" s="85">
        <v>9139200</v>
      </c>
      <c r="X197" s="70"/>
      <c r="Y197" s="70"/>
      <c r="Z197" s="85">
        <v>6991470</v>
      </c>
      <c r="AA197" s="85">
        <f t="shared" ref="AA197:AA260" si="40">W197-Z197</f>
        <v>2147730</v>
      </c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87">
        <f t="shared" si="30"/>
        <v>155366</v>
      </c>
      <c r="AQ197" s="74">
        <f t="shared" si="31"/>
        <v>7146836</v>
      </c>
      <c r="AR197" s="74">
        <f t="shared" si="32"/>
        <v>1992364</v>
      </c>
      <c r="AS197" s="70" t="s">
        <v>106</v>
      </c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>
        <v>1</v>
      </c>
      <c r="BF197" s="70"/>
      <c r="BG197" s="70"/>
      <c r="BH197" s="70"/>
      <c r="BI197" s="70">
        <f t="shared" si="38"/>
        <v>46</v>
      </c>
      <c r="BJ197" s="70" t="s">
        <v>2157</v>
      </c>
      <c r="BK197" s="74">
        <f t="shared" si="39"/>
        <v>7146836</v>
      </c>
      <c r="BL197" s="70"/>
      <c r="BM197" s="70" t="s">
        <v>2351</v>
      </c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</row>
    <row r="198" spans="1:77" x14ac:dyDescent="0.4">
      <c r="A198" s="70">
        <v>196</v>
      </c>
      <c r="B198" s="70" t="s">
        <v>1966</v>
      </c>
      <c r="C198" s="70"/>
      <c r="D198" s="70"/>
      <c r="E198" s="70"/>
      <c r="F198" s="70" t="s">
        <v>875</v>
      </c>
      <c r="G198" s="70"/>
      <c r="H198" s="94">
        <v>2</v>
      </c>
      <c r="I198" s="94">
        <v>1</v>
      </c>
      <c r="J198" s="70" t="s">
        <v>1966</v>
      </c>
      <c r="K198" s="70"/>
      <c r="L198" s="70"/>
      <c r="M198" s="70">
        <v>60</v>
      </c>
      <c r="N198" s="70">
        <f>VLOOKUP(M198,'償却率（定額法）'!$B$6:$C$104,2)</f>
        <v>1.7000000000000001E-2</v>
      </c>
      <c r="O198" s="71">
        <v>25658</v>
      </c>
      <c r="P198" s="70">
        <v>1</v>
      </c>
      <c r="Q198" s="71"/>
      <c r="R198" s="71">
        <f t="shared" si="33"/>
        <v>25658</v>
      </c>
      <c r="S198" s="70">
        <f t="shared" si="34"/>
        <v>1970</v>
      </c>
      <c r="T198" s="70">
        <f t="shared" si="35"/>
        <v>3</v>
      </c>
      <c r="U198" s="70">
        <f t="shared" si="36"/>
        <v>31</v>
      </c>
      <c r="V198" s="70">
        <f t="shared" si="37"/>
        <v>1969</v>
      </c>
      <c r="W198" s="85">
        <v>3942400</v>
      </c>
      <c r="X198" s="70"/>
      <c r="Y198" s="70"/>
      <c r="Z198" s="85">
        <v>3351000</v>
      </c>
      <c r="AA198" s="85">
        <f t="shared" si="40"/>
        <v>591400</v>
      </c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87">
        <f t="shared" ref="AP198:AP261" si="41">IF(BI198=0,0,IF(BI198=M198,AA198-1,IF(AA198=1,0,ROUND(W198*N198,0))))</f>
        <v>67021</v>
      </c>
      <c r="AQ198" s="74">
        <f t="shared" ref="AQ198:AQ261" si="42">Z198+AP198</f>
        <v>3418021</v>
      </c>
      <c r="AR198" s="74">
        <f t="shared" ref="AR198:AR261" si="43">AA198-AP198</f>
        <v>524379</v>
      </c>
      <c r="AS198" s="70" t="s">
        <v>106</v>
      </c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>
        <v>1</v>
      </c>
      <c r="BF198" s="70"/>
      <c r="BG198" s="70"/>
      <c r="BH198" s="70"/>
      <c r="BI198" s="70">
        <f t="shared" si="38"/>
        <v>51</v>
      </c>
      <c r="BJ198" s="70" t="s">
        <v>2157</v>
      </c>
      <c r="BK198" s="74">
        <f t="shared" si="39"/>
        <v>3418021</v>
      </c>
      <c r="BL198" s="70"/>
      <c r="BM198" s="70" t="s">
        <v>2352</v>
      </c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</row>
    <row r="199" spans="1:77" x14ac:dyDescent="0.4">
      <c r="A199" s="70">
        <v>197</v>
      </c>
      <c r="B199" s="70" t="s">
        <v>1967</v>
      </c>
      <c r="C199" s="70"/>
      <c r="D199" s="70"/>
      <c r="E199" s="70"/>
      <c r="F199" s="70" t="s">
        <v>875</v>
      </c>
      <c r="G199" s="70"/>
      <c r="H199" s="94">
        <v>2</v>
      </c>
      <c r="I199" s="94">
        <v>1</v>
      </c>
      <c r="J199" s="70" t="s">
        <v>1967</v>
      </c>
      <c r="K199" s="70"/>
      <c r="L199" s="70"/>
      <c r="M199" s="70">
        <v>60</v>
      </c>
      <c r="N199" s="70">
        <f>VLOOKUP(M199,'償却率（定額法）'!$B$6:$C$104,2)</f>
        <v>1.7000000000000001E-2</v>
      </c>
      <c r="O199" s="71">
        <v>25658</v>
      </c>
      <c r="P199" s="70">
        <v>1</v>
      </c>
      <c r="Q199" s="71"/>
      <c r="R199" s="71">
        <f t="shared" si="33"/>
        <v>25658</v>
      </c>
      <c r="S199" s="70">
        <f t="shared" si="34"/>
        <v>1970</v>
      </c>
      <c r="T199" s="70">
        <f t="shared" si="35"/>
        <v>3</v>
      </c>
      <c r="U199" s="70">
        <f t="shared" si="36"/>
        <v>31</v>
      </c>
      <c r="V199" s="70">
        <f t="shared" si="37"/>
        <v>1969</v>
      </c>
      <c r="W199" s="85">
        <v>3315200</v>
      </c>
      <c r="X199" s="70"/>
      <c r="Y199" s="70"/>
      <c r="Z199" s="85">
        <v>2817900</v>
      </c>
      <c r="AA199" s="85">
        <f t="shared" si="40"/>
        <v>497300</v>
      </c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87">
        <f t="shared" si="41"/>
        <v>56358</v>
      </c>
      <c r="AQ199" s="74">
        <f t="shared" si="42"/>
        <v>2874258</v>
      </c>
      <c r="AR199" s="74">
        <f t="shared" si="43"/>
        <v>440942</v>
      </c>
      <c r="AS199" s="70" t="s">
        <v>106</v>
      </c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>
        <v>1</v>
      </c>
      <c r="BF199" s="70"/>
      <c r="BG199" s="70"/>
      <c r="BH199" s="70"/>
      <c r="BI199" s="70">
        <f t="shared" si="38"/>
        <v>51</v>
      </c>
      <c r="BJ199" s="70" t="s">
        <v>2157</v>
      </c>
      <c r="BK199" s="74">
        <f t="shared" si="39"/>
        <v>2874258</v>
      </c>
      <c r="BL199" s="70"/>
      <c r="BM199" s="70" t="s">
        <v>2353</v>
      </c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</row>
    <row r="200" spans="1:77" x14ac:dyDescent="0.4">
      <c r="A200" s="70">
        <v>198</v>
      </c>
      <c r="B200" s="70" t="s">
        <v>1968</v>
      </c>
      <c r="C200" s="70"/>
      <c r="D200" s="70"/>
      <c r="E200" s="70"/>
      <c r="F200" s="70" t="s">
        <v>875</v>
      </c>
      <c r="G200" s="70"/>
      <c r="H200" s="94">
        <v>2</v>
      </c>
      <c r="I200" s="94">
        <v>1</v>
      </c>
      <c r="J200" s="70" t="s">
        <v>1968</v>
      </c>
      <c r="K200" s="70"/>
      <c r="L200" s="70"/>
      <c r="M200" s="70">
        <v>60</v>
      </c>
      <c r="N200" s="70">
        <f>VLOOKUP(M200,'償却率（定額法）'!$B$6:$C$104,2)</f>
        <v>1.7000000000000001E-2</v>
      </c>
      <c r="O200" s="71">
        <v>34424</v>
      </c>
      <c r="P200" s="70">
        <v>1</v>
      </c>
      <c r="Q200" s="71"/>
      <c r="R200" s="71">
        <f t="shared" si="33"/>
        <v>34424</v>
      </c>
      <c r="S200" s="70">
        <f t="shared" si="34"/>
        <v>1994</v>
      </c>
      <c r="T200" s="70">
        <f t="shared" si="35"/>
        <v>3</v>
      </c>
      <c r="U200" s="70">
        <f t="shared" si="36"/>
        <v>31</v>
      </c>
      <c r="V200" s="70">
        <f t="shared" si="37"/>
        <v>1993</v>
      </c>
      <c r="W200" s="85">
        <v>32659200</v>
      </c>
      <c r="X200" s="70"/>
      <c r="Y200" s="70"/>
      <c r="Z200" s="85">
        <v>14435356</v>
      </c>
      <c r="AA200" s="85">
        <f t="shared" si="40"/>
        <v>18223844</v>
      </c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87">
        <f t="shared" si="41"/>
        <v>555206</v>
      </c>
      <c r="AQ200" s="74">
        <f t="shared" si="42"/>
        <v>14990562</v>
      </c>
      <c r="AR200" s="74">
        <f t="shared" si="43"/>
        <v>17668638</v>
      </c>
      <c r="AS200" s="70" t="s">
        <v>106</v>
      </c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>
        <v>1</v>
      </c>
      <c r="BF200" s="70"/>
      <c r="BG200" s="70"/>
      <c r="BH200" s="70"/>
      <c r="BI200" s="70">
        <f t="shared" si="38"/>
        <v>27</v>
      </c>
      <c r="BJ200" s="70" t="s">
        <v>2157</v>
      </c>
      <c r="BK200" s="74">
        <f t="shared" si="39"/>
        <v>14990562</v>
      </c>
      <c r="BL200" s="70"/>
      <c r="BM200" s="70" t="s">
        <v>2354</v>
      </c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</row>
    <row r="201" spans="1:77" x14ac:dyDescent="0.4">
      <c r="A201" s="70">
        <v>199</v>
      </c>
      <c r="B201" s="70" t="s">
        <v>1969</v>
      </c>
      <c r="C201" s="70"/>
      <c r="D201" s="70"/>
      <c r="E201" s="70"/>
      <c r="F201" s="70" t="s">
        <v>875</v>
      </c>
      <c r="G201" s="70"/>
      <c r="H201" s="94">
        <v>2</v>
      </c>
      <c r="I201" s="94">
        <v>1</v>
      </c>
      <c r="J201" s="70" t="s">
        <v>1969</v>
      </c>
      <c r="K201" s="70"/>
      <c r="L201" s="70"/>
      <c r="M201" s="70">
        <v>60</v>
      </c>
      <c r="N201" s="70">
        <f>VLOOKUP(M201,'償却率（定額法）'!$B$6:$C$104,2)</f>
        <v>1.7000000000000001E-2</v>
      </c>
      <c r="O201" s="71">
        <v>35520</v>
      </c>
      <c r="P201" s="70">
        <v>1</v>
      </c>
      <c r="Q201" s="71"/>
      <c r="R201" s="71">
        <f t="shared" si="33"/>
        <v>35520</v>
      </c>
      <c r="S201" s="70">
        <f t="shared" si="34"/>
        <v>1997</v>
      </c>
      <c r="T201" s="70">
        <f t="shared" si="35"/>
        <v>3</v>
      </c>
      <c r="U201" s="70">
        <f t="shared" si="36"/>
        <v>31</v>
      </c>
      <c r="V201" s="70">
        <f t="shared" si="37"/>
        <v>1996</v>
      </c>
      <c r="W201" s="85">
        <v>3001600</v>
      </c>
      <c r="X201" s="70"/>
      <c r="Y201" s="70"/>
      <c r="Z201" s="85">
        <v>1173621</v>
      </c>
      <c r="AA201" s="85">
        <f t="shared" si="40"/>
        <v>1827979</v>
      </c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87">
        <f t="shared" si="41"/>
        <v>51027</v>
      </c>
      <c r="AQ201" s="74">
        <f t="shared" si="42"/>
        <v>1224648</v>
      </c>
      <c r="AR201" s="74">
        <f t="shared" si="43"/>
        <v>1776952</v>
      </c>
      <c r="AS201" s="70" t="s">
        <v>106</v>
      </c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>
        <v>1</v>
      </c>
      <c r="BF201" s="70"/>
      <c r="BG201" s="70"/>
      <c r="BH201" s="70"/>
      <c r="BI201" s="70">
        <f t="shared" si="38"/>
        <v>24</v>
      </c>
      <c r="BJ201" s="70" t="s">
        <v>2157</v>
      </c>
      <c r="BK201" s="74">
        <f t="shared" si="39"/>
        <v>1224648</v>
      </c>
      <c r="BL201" s="70"/>
      <c r="BM201" s="70" t="s">
        <v>2355</v>
      </c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</row>
    <row r="202" spans="1:77" x14ac:dyDescent="0.4">
      <c r="A202" s="70">
        <v>200</v>
      </c>
      <c r="B202" s="70" t="s">
        <v>1970</v>
      </c>
      <c r="C202" s="70"/>
      <c r="D202" s="70"/>
      <c r="E202" s="70"/>
      <c r="F202" s="70" t="s">
        <v>875</v>
      </c>
      <c r="G202" s="70"/>
      <c r="H202" s="94">
        <v>2</v>
      </c>
      <c r="I202" s="94">
        <v>1</v>
      </c>
      <c r="J202" s="70" t="s">
        <v>1970</v>
      </c>
      <c r="K202" s="70"/>
      <c r="L202" s="70"/>
      <c r="M202" s="70">
        <v>60</v>
      </c>
      <c r="N202" s="70">
        <f>VLOOKUP(M202,'償却率（定額法）'!$B$6:$C$104,2)</f>
        <v>1.7000000000000001E-2</v>
      </c>
      <c r="O202" s="71">
        <v>30041</v>
      </c>
      <c r="P202" s="70">
        <v>1</v>
      </c>
      <c r="Q202" s="71"/>
      <c r="R202" s="71">
        <f t="shared" si="33"/>
        <v>30041</v>
      </c>
      <c r="S202" s="70">
        <f t="shared" si="34"/>
        <v>1982</v>
      </c>
      <c r="T202" s="70">
        <f t="shared" si="35"/>
        <v>3</v>
      </c>
      <c r="U202" s="70">
        <f t="shared" si="36"/>
        <v>31</v>
      </c>
      <c r="V202" s="70">
        <f t="shared" si="37"/>
        <v>1981</v>
      </c>
      <c r="W202" s="85">
        <v>42560000</v>
      </c>
      <c r="X202" s="70"/>
      <c r="Y202" s="70"/>
      <c r="Z202" s="85">
        <v>27493760</v>
      </c>
      <c r="AA202" s="85">
        <f t="shared" si="40"/>
        <v>15066240</v>
      </c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87">
        <f t="shared" si="41"/>
        <v>723520</v>
      </c>
      <c r="AQ202" s="74">
        <f t="shared" si="42"/>
        <v>28217280</v>
      </c>
      <c r="AR202" s="74">
        <f t="shared" si="43"/>
        <v>14342720</v>
      </c>
      <c r="AS202" s="70" t="s">
        <v>106</v>
      </c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>
        <v>1</v>
      </c>
      <c r="BF202" s="70"/>
      <c r="BG202" s="70"/>
      <c r="BH202" s="70"/>
      <c r="BI202" s="70">
        <f t="shared" si="38"/>
        <v>39</v>
      </c>
      <c r="BJ202" s="70" t="s">
        <v>2157</v>
      </c>
      <c r="BK202" s="74">
        <f t="shared" si="39"/>
        <v>28217280</v>
      </c>
      <c r="BL202" s="70"/>
      <c r="BM202" s="70" t="s">
        <v>2356</v>
      </c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</row>
    <row r="203" spans="1:77" x14ac:dyDescent="0.4">
      <c r="A203" s="70">
        <v>201</v>
      </c>
      <c r="B203" s="70" t="s">
        <v>1971</v>
      </c>
      <c r="C203" s="70"/>
      <c r="D203" s="70"/>
      <c r="E203" s="70"/>
      <c r="F203" s="70" t="s">
        <v>875</v>
      </c>
      <c r="G203" s="70"/>
      <c r="H203" s="94">
        <v>2</v>
      </c>
      <c r="I203" s="94">
        <v>1</v>
      </c>
      <c r="J203" s="70" t="s">
        <v>1971</v>
      </c>
      <c r="K203" s="70"/>
      <c r="L203" s="70"/>
      <c r="M203" s="70">
        <v>60</v>
      </c>
      <c r="N203" s="70">
        <f>VLOOKUP(M203,'償却率（定額法）'!$B$6:$C$104,2)</f>
        <v>1.7000000000000001E-2</v>
      </c>
      <c r="O203" s="71">
        <v>21640</v>
      </c>
      <c r="P203" s="70">
        <v>1</v>
      </c>
      <c r="Q203" s="71"/>
      <c r="R203" s="71">
        <f t="shared" si="33"/>
        <v>21640</v>
      </c>
      <c r="S203" s="70">
        <f t="shared" si="34"/>
        <v>1959</v>
      </c>
      <c r="T203" s="70">
        <f t="shared" si="35"/>
        <v>3</v>
      </c>
      <c r="U203" s="70">
        <f t="shared" si="36"/>
        <v>31</v>
      </c>
      <c r="V203" s="70">
        <f t="shared" si="37"/>
        <v>1958</v>
      </c>
      <c r="W203" s="85">
        <v>21459200</v>
      </c>
      <c r="X203" s="70"/>
      <c r="Y203" s="70"/>
      <c r="Z203" s="85">
        <v>21459199</v>
      </c>
      <c r="AA203" s="85">
        <f t="shared" si="40"/>
        <v>1</v>
      </c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87">
        <f t="shared" si="41"/>
        <v>0</v>
      </c>
      <c r="AQ203" s="74">
        <f t="shared" si="42"/>
        <v>21459199</v>
      </c>
      <c r="AR203" s="74">
        <f t="shared" si="43"/>
        <v>1</v>
      </c>
      <c r="AS203" s="70" t="s">
        <v>106</v>
      </c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>
        <v>1</v>
      </c>
      <c r="BF203" s="70"/>
      <c r="BG203" s="70"/>
      <c r="BH203" s="70"/>
      <c r="BI203" s="70">
        <f t="shared" si="38"/>
        <v>62</v>
      </c>
      <c r="BJ203" s="70" t="s">
        <v>2157</v>
      </c>
      <c r="BK203" s="74">
        <f t="shared" si="39"/>
        <v>21459199</v>
      </c>
      <c r="BL203" s="70"/>
      <c r="BM203" s="70" t="s">
        <v>2357</v>
      </c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</row>
    <row r="204" spans="1:77" x14ac:dyDescent="0.4">
      <c r="A204" s="70">
        <v>202</v>
      </c>
      <c r="B204" s="70" t="s">
        <v>1972</v>
      </c>
      <c r="C204" s="70"/>
      <c r="D204" s="70"/>
      <c r="E204" s="70"/>
      <c r="F204" s="70" t="s">
        <v>878</v>
      </c>
      <c r="G204" s="70"/>
      <c r="H204" s="94">
        <v>2</v>
      </c>
      <c r="I204" s="94">
        <v>1</v>
      </c>
      <c r="J204" s="70" t="s">
        <v>1972</v>
      </c>
      <c r="K204" s="70"/>
      <c r="L204" s="70"/>
      <c r="M204" s="70">
        <v>50</v>
      </c>
      <c r="N204" s="70">
        <f>VLOOKUP(M204,'償却率（定額法）'!$B$6:$C$104,2)</f>
        <v>0.02</v>
      </c>
      <c r="O204" s="71">
        <v>35885</v>
      </c>
      <c r="P204" s="70">
        <v>1</v>
      </c>
      <c r="Q204" s="71"/>
      <c r="R204" s="71">
        <f t="shared" si="33"/>
        <v>35885</v>
      </c>
      <c r="S204" s="70">
        <f t="shared" si="34"/>
        <v>1998</v>
      </c>
      <c r="T204" s="70">
        <f t="shared" si="35"/>
        <v>3</v>
      </c>
      <c r="U204" s="70">
        <f t="shared" si="36"/>
        <v>31</v>
      </c>
      <c r="V204" s="70">
        <f t="shared" si="37"/>
        <v>1997</v>
      </c>
      <c r="W204" s="85">
        <v>16229805</v>
      </c>
      <c r="X204" s="70"/>
      <c r="Y204" s="70"/>
      <c r="Z204" s="85">
        <v>7141112</v>
      </c>
      <c r="AA204" s="85">
        <f t="shared" si="40"/>
        <v>9088693</v>
      </c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87">
        <f t="shared" si="41"/>
        <v>324596</v>
      </c>
      <c r="AQ204" s="74">
        <f t="shared" si="42"/>
        <v>7465708</v>
      </c>
      <c r="AR204" s="74">
        <f t="shared" si="43"/>
        <v>8764097</v>
      </c>
      <c r="AS204" s="70" t="s">
        <v>106</v>
      </c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>
        <v>1</v>
      </c>
      <c r="BF204" s="70"/>
      <c r="BG204" s="70"/>
      <c r="BH204" s="70"/>
      <c r="BI204" s="70">
        <f t="shared" si="38"/>
        <v>23</v>
      </c>
      <c r="BJ204" s="70" t="s">
        <v>2157</v>
      </c>
      <c r="BK204" s="74">
        <f t="shared" si="39"/>
        <v>7465708</v>
      </c>
      <c r="BL204" s="70"/>
      <c r="BM204" s="70" t="s">
        <v>2358</v>
      </c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</row>
    <row r="205" spans="1:77" x14ac:dyDescent="0.4">
      <c r="A205" s="70">
        <v>203</v>
      </c>
      <c r="B205" s="70" t="s">
        <v>1973</v>
      </c>
      <c r="C205" s="70"/>
      <c r="D205" s="70"/>
      <c r="E205" s="70"/>
      <c r="F205" s="70" t="s">
        <v>878</v>
      </c>
      <c r="G205" s="70"/>
      <c r="H205" s="94">
        <v>2</v>
      </c>
      <c r="I205" s="94">
        <v>1</v>
      </c>
      <c r="J205" s="70" t="s">
        <v>1973</v>
      </c>
      <c r="K205" s="70"/>
      <c r="L205" s="70"/>
      <c r="M205" s="70">
        <v>50</v>
      </c>
      <c r="N205" s="70">
        <f>VLOOKUP(M205,'償却率（定額法）'!$B$6:$C$104,2)</f>
        <v>0.02</v>
      </c>
      <c r="O205" s="71">
        <v>34059</v>
      </c>
      <c r="P205" s="70">
        <v>1</v>
      </c>
      <c r="Q205" s="71"/>
      <c r="R205" s="71">
        <f t="shared" si="33"/>
        <v>34059</v>
      </c>
      <c r="S205" s="70">
        <f t="shared" si="34"/>
        <v>1993</v>
      </c>
      <c r="T205" s="70">
        <f t="shared" si="35"/>
        <v>3</v>
      </c>
      <c r="U205" s="70">
        <f t="shared" si="36"/>
        <v>31</v>
      </c>
      <c r="V205" s="70">
        <f t="shared" si="37"/>
        <v>1992</v>
      </c>
      <c r="W205" s="85">
        <v>59307400</v>
      </c>
      <c r="X205" s="70"/>
      <c r="Y205" s="70"/>
      <c r="Z205" s="85">
        <v>32025996</v>
      </c>
      <c r="AA205" s="85">
        <f t="shared" si="40"/>
        <v>27281404</v>
      </c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87">
        <f t="shared" si="41"/>
        <v>1186148</v>
      </c>
      <c r="AQ205" s="74">
        <f t="shared" si="42"/>
        <v>33212144</v>
      </c>
      <c r="AR205" s="74">
        <f t="shared" si="43"/>
        <v>26095256</v>
      </c>
      <c r="AS205" s="70" t="s">
        <v>106</v>
      </c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>
        <v>1</v>
      </c>
      <c r="BF205" s="70"/>
      <c r="BG205" s="70"/>
      <c r="BH205" s="70"/>
      <c r="BI205" s="70">
        <f t="shared" si="38"/>
        <v>28</v>
      </c>
      <c r="BJ205" s="70" t="s">
        <v>2157</v>
      </c>
      <c r="BK205" s="74">
        <f t="shared" si="39"/>
        <v>33212144</v>
      </c>
      <c r="BL205" s="70"/>
      <c r="BM205" s="70" t="s">
        <v>2359</v>
      </c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</row>
    <row r="206" spans="1:77" x14ac:dyDescent="0.4">
      <c r="A206" s="70">
        <v>204</v>
      </c>
      <c r="B206" s="70" t="s">
        <v>1974</v>
      </c>
      <c r="C206" s="70"/>
      <c r="D206" s="70"/>
      <c r="E206" s="70"/>
      <c r="F206" s="70" t="s">
        <v>874</v>
      </c>
      <c r="G206" s="70"/>
      <c r="H206" s="94">
        <v>2</v>
      </c>
      <c r="I206" s="94">
        <v>1</v>
      </c>
      <c r="J206" s="70" t="s">
        <v>1974</v>
      </c>
      <c r="K206" s="70"/>
      <c r="L206" s="70"/>
      <c r="M206" s="70">
        <v>40</v>
      </c>
      <c r="N206" s="70">
        <f>VLOOKUP(M206,'償却率（定額法）'!$B$6:$C$104,2)</f>
        <v>2.5000000000000001E-2</v>
      </c>
      <c r="O206" s="71">
        <v>41708</v>
      </c>
      <c r="P206" s="70">
        <v>1</v>
      </c>
      <c r="Q206" s="71"/>
      <c r="R206" s="71">
        <f t="shared" si="33"/>
        <v>41708</v>
      </c>
      <c r="S206" s="70">
        <f t="shared" si="34"/>
        <v>2014</v>
      </c>
      <c r="T206" s="70">
        <f t="shared" si="35"/>
        <v>3</v>
      </c>
      <c r="U206" s="70">
        <f t="shared" si="36"/>
        <v>10</v>
      </c>
      <c r="V206" s="70">
        <f t="shared" si="37"/>
        <v>2013</v>
      </c>
      <c r="W206" s="85">
        <v>35175000</v>
      </c>
      <c r="X206" s="70"/>
      <c r="Y206" s="70"/>
      <c r="Z206" s="85">
        <v>5276250</v>
      </c>
      <c r="AA206" s="85">
        <f t="shared" si="40"/>
        <v>29898750</v>
      </c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87">
        <f t="shared" si="41"/>
        <v>879375</v>
      </c>
      <c r="AQ206" s="74">
        <f t="shared" si="42"/>
        <v>6155625</v>
      </c>
      <c r="AR206" s="74">
        <f t="shared" si="43"/>
        <v>29019375</v>
      </c>
      <c r="AS206" s="70" t="s">
        <v>106</v>
      </c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>
        <v>1</v>
      </c>
      <c r="BF206" s="70"/>
      <c r="BG206" s="70"/>
      <c r="BH206" s="70"/>
      <c r="BI206" s="70">
        <f t="shared" si="38"/>
        <v>7</v>
      </c>
      <c r="BJ206" s="70" t="s">
        <v>2157</v>
      </c>
      <c r="BK206" s="74">
        <f t="shared" si="39"/>
        <v>6155625</v>
      </c>
      <c r="BL206" s="70"/>
      <c r="BM206" s="70" t="s">
        <v>2360</v>
      </c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</row>
    <row r="207" spans="1:77" x14ac:dyDescent="0.4">
      <c r="A207" s="70">
        <v>205</v>
      </c>
      <c r="B207" s="70" t="s">
        <v>1975</v>
      </c>
      <c r="C207" s="70"/>
      <c r="D207" s="70"/>
      <c r="E207" s="70"/>
      <c r="F207" s="70" t="s">
        <v>874</v>
      </c>
      <c r="G207" s="70"/>
      <c r="H207" s="94">
        <v>1</v>
      </c>
      <c r="I207" s="94">
        <v>7</v>
      </c>
      <c r="J207" s="70" t="s">
        <v>1975</v>
      </c>
      <c r="K207" s="70"/>
      <c r="L207" s="70"/>
      <c r="M207" s="70">
        <v>15</v>
      </c>
      <c r="N207" s="70">
        <f>VLOOKUP(M207,'償却率（定額法）'!$B$6:$C$104,2)</f>
        <v>6.7000000000000004E-2</v>
      </c>
      <c r="O207" s="71">
        <v>41880</v>
      </c>
      <c r="P207" s="70">
        <v>1</v>
      </c>
      <c r="Q207" s="71"/>
      <c r="R207" s="71">
        <f t="shared" si="33"/>
        <v>41880</v>
      </c>
      <c r="S207" s="70">
        <f t="shared" si="34"/>
        <v>2014</v>
      </c>
      <c r="T207" s="70">
        <f t="shared" si="35"/>
        <v>8</v>
      </c>
      <c r="U207" s="70">
        <f t="shared" si="36"/>
        <v>29</v>
      </c>
      <c r="V207" s="70">
        <f t="shared" si="37"/>
        <v>2014</v>
      </c>
      <c r="W207" s="85">
        <v>1297000</v>
      </c>
      <c r="X207" s="70"/>
      <c r="Y207" s="70"/>
      <c r="Z207" s="85">
        <v>434495</v>
      </c>
      <c r="AA207" s="85">
        <f t="shared" si="40"/>
        <v>862505</v>
      </c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87">
        <f t="shared" si="41"/>
        <v>86899</v>
      </c>
      <c r="AQ207" s="74">
        <f t="shared" si="42"/>
        <v>521394</v>
      </c>
      <c r="AR207" s="74">
        <f t="shared" si="43"/>
        <v>775606</v>
      </c>
      <c r="AS207" s="70" t="s">
        <v>106</v>
      </c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>
        <v>1</v>
      </c>
      <c r="BF207" s="70"/>
      <c r="BG207" s="70"/>
      <c r="BH207" s="70"/>
      <c r="BI207" s="70">
        <f t="shared" si="38"/>
        <v>6</v>
      </c>
      <c r="BJ207" s="70" t="s">
        <v>1606</v>
      </c>
      <c r="BK207" s="74">
        <f t="shared" si="39"/>
        <v>521394</v>
      </c>
      <c r="BL207" s="70"/>
      <c r="BM207" s="70" t="s">
        <v>2361</v>
      </c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</row>
    <row r="208" spans="1:77" x14ac:dyDescent="0.4">
      <c r="A208" s="70">
        <v>206</v>
      </c>
      <c r="B208" s="70" t="s">
        <v>1976</v>
      </c>
      <c r="C208" s="70"/>
      <c r="D208" s="70"/>
      <c r="E208" s="70"/>
      <c r="F208" s="70" t="s">
        <v>874</v>
      </c>
      <c r="G208" s="70"/>
      <c r="H208" s="94">
        <v>1</v>
      </c>
      <c r="I208" s="94">
        <v>7</v>
      </c>
      <c r="J208" s="70" t="s">
        <v>1976</v>
      </c>
      <c r="K208" s="70"/>
      <c r="L208" s="70"/>
      <c r="M208" s="70">
        <v>15</v>
      </c>
      <c r="N208" s="70">
        <f>VLOOKUP(M208,'償却率（定額法）'!$B$6:$C$104,2)</f>
        <v>6.7000000000000004E-2</v>
      </c>
      <c r="O208" s="71">
        <v>41971</v>
      </c>
      <c r="P208" s="70">
        <v>1</v>
      </c>
      <c r="Q208" s="71"/>
      <c r="R208" s="71">
        <f t="shared" si="33"/>
        <v>41971</v>
      </c>
      <c r="S208" s="70">
        <f t="shared" si="34"/>
        <v>2014</v>
      </c>
      <c r="T208" s="70">
        <f t="shared" si="35"/>
        <v>11</v>
      </c>
      <c r="U208" s="70">
        <f t="shared" si="36"/>
        <v>28</v>
      </c>
      <c r="V208" s="70">
        <f t="shared" si="37"/>
        <v>2014</v>
      </c>
      <c r="W208" s="85">
        <v>492480</v>
      </c>
      <c r="X208" s="70"/>
      <c r="Y208" s="70"/>
      <c r="Z208" s="85">
        <v>164980</v>
      </c>
      <c r="AA208" s="85">
        <f t="shared" si="40"/>
        <v>327500</v>
      </c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87">
        <f t="shared" si="41"/>
        <v>32996</v>
      </c>
      <c r="AQ208" s="74">
        <f t="shared" si="42"/>
        <v>197976</v>
      </c>
      <c r="AR208" s="74">
        <f t="shared" si="43"/>
        <v>294504</v>
      </c>
      <c r="AS208" s="70" t="s">
        <v>106</v>
      </c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>
        <v>1</v>
      </c>
      <c r="BF208" s="70"/>
      <c r="BG208" s="70"/>
      <c r="BH208" s="70"/>
      <c r="BI208" s="70">
        <f t="shared" si="38"/>
        <v>6</v>
      </c>
      <c r="BJ208" s="70" t="s">
        <v>1606</v>
      </c>
      <c r="BK208" s="74">
        <f t="shared" si="39"/>
        <v>197976</v>
      </c>
      <c r="BL208" s="70"/>
      <c r="BM208" s="70" t="s">
        <v>2362</v>
      </c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</row>
    <row r="209" spans="1:77" x14ac:dyDescent="0.4">
      <c r="A209" s="70">
        <v>207</v>
      </c>
      <c r="B209" s="70" t="s">
        <v>1977</v>
      </c>
      <c r="C209" s="70"/>
      <c r="D209" s="70"/>
      <c r="E209" s="70"/>
      <c r="F209" s="70" t="s">
        <v>874</v>
      </c>
      <c r="G209" s="70"/>
      <c r="H209" s="94">
        <v>2</v>
      </c>
      <c r="I209" s="94">
        <v>1</v>
      </c>
      <c r="J209" s="70" t="s">
        <v>1977</v>
      </c>
      <c r="K209" s="70"/>
      <c r="L209" s="70"/>
      <c r="M209" s="70">
        <v>40</v>
      </c>
      <c r="N209" s="70">
        <f>VLOOKUP(M209,'償却率（定額法）'!$B$6:$C$104,2)</f>
        <v>2.5000000000000001E-2</v>
      </c>
      <c r="O209" s="71">
        <v>42094</v>
      </c>
      <c r="P209" s="70">
        <v>1</v>
      </c>
      <c r="Q209" s="71"/>
      <c r="R209" s="71">
        <f t="shared" si="33"/>
        <v>42094</v>
      </c>
      <c r="S209" s="70">
        <f t="shared" si="34"/>
        <v>2015</v>
      </c>
      <c r="T209" s="70">
        <f t="shared" si="35"/>
        <v>3</v>
      </c>
      <c r="U209" s="70">
        <f t="shared" si="36"/>
        <v>31</v>
      </c>
      <c r="V209" s="70">
        <f t="shared" si="37"/>
        <v>2014</v>
      </c>
      <c r="W209" s="85">
        <v>23004000</v>
      </c>
      <c r="X209" s="70"/>
      <c r="Y209" s="70"/>
      <c r="Z209" s="85">
        <v>2875500</v>
      </c>
      <c r="AA209" s="85">
        <f t="shared" si="40"/>
        <v>20128500</v>
      </c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87">
        <f t="shared" si="41"/>
        <v>575100</v>
      </c>
      <c r="AQ209" s="74">
        <f t="shared" si="42"/>
        <v>3450600</v>
      </c>
      <c r="AR209" s="74">
        <f t="shared" si="43"/>
        <v>19553400</v>
      </c>
      <c r="AS209" s="70" t="s">
        <v>106</v>
      </c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>
        <v>1</v>
      </c>
      <c r="BF209" s="70"/>
      <c r="BG209" s="70"/>
      <c r="BH209" s="70"/>
      <c r="BI209" s="70">
        <f t="shared" si="38"/>
        <v>6</v>
      </c>
      <c r="BJ209" s="70" t="s">
        <v>2157</v>
      </c>
      <c r="BK209" s="74">
        <f t="shared" si="39"/>
        <v>3450600</v>
      </c>
      <c r="BL209" s="70"/>
      <c r="BM209" s="70" t="s">
        <v>2363</v>
      </c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</row>
    <row r="210" spans="1:77" x14ac:dyDescent="0.4">
      <c r="A210" s="70">
        <v>208</v>
      </c>
      <c r="B210" s="70" t="s">
        <v>1978</v>
      </c>
      <c r="C210" s="70"/>
      <c r="D210" s="70"/>
      <c r="E210" s="70"/>
      <c r="F210" s="70" t="s">
        <v>874</v>
      </c>
      <c r="G210" s="70"/>
      <c r="H210" s="94">
        <v>2</v>
      </c>
      <c r="I210" s="94">
        <v>1</v>
      </c>
      <c r="J210" s="70" t="s">
        <v>1978</v>
      </c>
      <c r="K210" s="70"/>
      <c r="L210" s="70"/>
      <c r="M210" s="70">
        <v>40</v>
      </c>
      <c r="N210" s="70">
        <f>VLOOKUP(M210,'償却率（定額法）'!$B$6:$C$104,2)</f>
        <v>2.5000000000000001E-2</v>
      </c>
      <c r="O210" s="71">
        <v>42094</v>
      </c>
      <c r="P210" s="70">
        <v>1</v>
      </c>
      <c r="Q210" s="71"/>
      <c r="R210" s="71">
        <f t="shared" si="33"/>
        <v>42094</v>
      </c>
      <c r="S210" s="70">
        <f t="shared" si="34"/>
        <v>2015</v>
      </c>
      <c r="T210" s="70">
        <f t="shared" si="35"/>
        <v>3</v>
      </c>
      <c r="U210" s="70">
        <f t="shared" si="36"/>
        <v>31</v>
      </c>
      <c r="V210" s="70">
        <f t="shared" si="37"/>
        <v>2014</v>
      </c>
      <c r="W210" s="85">
        <v>37098000</v>
      </c>
      <c r="X210" s="70"/>
      <c r="Y210" s="70"/>
      <c r="Z210" s="85">
        <v>4637250</v>
      </c>
      <c r="AA210" s="85">
        <f t="shared" si="40"/>
        <v>32460750</v>
      </c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87">
        <f t="shared" si="41"/>
        <v>927450</v>
      </c>
      <c r="AQ210" s="74">
        <f t="shared" si="42"/>
        <v>5564700</v>
      </c>
      <c r="AR210" s="74">
        <f t="shared" si="43"/>
        <v>31533300</v>
      </c>
      <c r="AS210" s="70" t="s">
        <v>106</v>
      </c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>
        <v>1</v>
      </c>
      <c r="BF210" s="70"/>
      <c r="BG210" s="70"/>
      <c r="BH210" s="70"/>
      <c r="BI210" s="70">
        <f t="shared" si="38"/>
        <v>6</v>
      </c>
      <c r="BJ210" s="70" t="s">
        <v>2157</v>
      </c>
      <c r="BK210" s="74">
        <f t="shared" si="39"/>
        <v>5564700</v>
      </c>
      <c r="BL210" s="70"/>
      <c r="BM210" s="70" t="s">
        <v>2364</v>
      </c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</row>
    <row r="211" spans="1:77" x14ac:dyDescent="0.4">
      <c r="A211" s="70">
        <v>209</v>
      </c>
      <c r="B211" s="70" t="s">
        <v>1979</v>
      </c>
      <c r="C211" s="70"/>
      <c r="D211" s="70"/>
      <c r="E211" s="70"/>
      <c r="F211" s="70" t="s">
        <v>152</v>
      </c>
      <c r="G211" s="70"/>
      <c r="H211" s="94">
        <v>1</v>
      </c>
      <c r="I211" s="94">
        <v>3</v>
      </c>
      <c r="J211" s="70" t="s">
        <v>1979</v>
      </c>
      <c r="K211" s="70"/>
      <c r="L211" s="70"/>
      <c r="M211" s="70">
        <v>10</v>
      </c>
      <c r="N211" s="70">
        <f>VLOOKUP(M211,'償却率（定額法）'!$B$6:$C$104,2)</f>
        <v>0.1</v>
      </c>
      <c r="O211" s="71">
        <v>40978</v>
      </c>
      <c r="P211" s="70">
        <v>1</v>
      </c>
      <c r="Q211" s="71"/>
      <c r="R211" s="71">
        <f t="shared" si="33"/>
        <v>40978</v>
      </c>
      <c r="S211" s="70">
        <f t="shared" si="34"/>
        <v>2012</v>
      </c>
      <c r="T211" s="70">
        <f t="shared" si="35"/>
        <v>3</v>
      </c>
      <c r="U211" s="70">
        <f t="shared" si="36"/>
        <v>10</v>
      </c>
      <c r="V211" s="70">
        <f t="shared" si="37"/>
        <v>2011</v>
      </c>
      <c r="W211" s="85">
        <v>4819500</v>
      </c>
      <c r="X211" s="70"/>
      <c r="Y211" s="70"/>
      <c r="Z211" s="85">
        <v>3855600</v>
      </c>
      <c r="AA211" s="85">
        <f t="shared" si="40"/>
        <v>963900</v>
      </c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87">
        <f t="shared" si="41"/>
        <v>481950</v>
      </c>
      <c r="AQ211" s="74">
        <f t="shared" si="42"/>
        <v>4337550</v>
      </c>
      <c r="AR211" s="74">
        <f t="shared" si="43"/>
        <v>481950</v>
      </c>
      <c r="AS211" s="70" t="s">
        <v>106</v>
      </c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>
        <v>1</v>
      </c>
      <c r="BF211" s="70"/>
      <c r="BG211" s="70"/>
      <c r="BH211" s="70"/>
      <c r="BI211" s="70">
        <f t="shared" si="38"/>
        <v>9</v>
      </c>
      <c r="BJ211" s="70" t="s">
        <v>1606</v>
      </c>
      <c r="BK211" s="74">
        <f t="shared" si="39"/>
        <v>4337550</v>
      </c>
      <c r="BL211" s="70"/>
      <c r="BM211" s="70" t="s">
        <v>2365</v>
      </c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</row>
    <row r="212" spans="1:77" x14ac:dyDescent="0.4">
      <c r="A212" s="70">
        <v>210</v>
      </c>
      <c r="B212" s="70" t="s">
        <v>1980</v>
      </c>
      <c r="C212" s="70"/>
      <c r="D212" s="70"/>
      <c r="E212" s="70"/>
      <c r="F212" s="70" t="s">
        <v>152</v>
      </c>
      <c r="G212" s="70"/>
      <c r="H212" s="94">
        <v>1</v>
      </c>
      <c r="I212" s="94">
        <v>3</v>
      </c>
      <c r="J212" s="70" t="s">
        <v>1980</v>
      </c>
      <c r="K212" s="70"/>
      <c r="L212" s="70"/>
      <c r="M212" s="70">
        <v>10</v>
      </c>
      <c r="N212" s="70">
        <f>VLOOKUP(M212,'償却率（定額法）'!$B$6:$C$104,2)</f>
        <v>0.1</v>
      </c>
      <c r="O212" s="71">
        <v>41912</v>
      </c>
      <c r="P212" s="70">
        <v>1</v>
      </c>
      <c r="Q212" s="71"/>
      <c r="R212" s="71">
        <f t="shared" si="33"/>
        <v>41912</v>
      </c>
      <c r="S212" s="70">
        <f t="shared" si="34"/>
        <v>2014</v>
      </c>
      <c r="T212" s="70">
        <f t="shared" si="35"/>
        <v>9</v>
      </c>
      <c r="U212" s="70">
        <f t="shared" si="36"/>
        <v>30</v>
      </c>
      <c r="V212" s="70">
        <f t="shared" si="37"/>
        <v>2014</v>
      </c>
      <c r="W212" s="85">
        <v>4968000</v>
      </c>
      <c r="X212" s="70"/>
      <c r="Y212" s="70"/>
      <c r="Z212" s="85">
        <v>2484000</v>
      </c>
      <c r="AA212" s="85">
        <f t="shared" si="40"/>
        <v>2484000</v>
      </c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87">
        <f t="shared" si="41"/>
        <v>496800</v>
      </c>
      <c r="AQ212" s="74">
        <f t="shared" si="42"/>
        <v>2980800</v>
      </c>
      <c r="AR212" s="74">
        <f t="shared" si="43"/>
        <v>1987200</v>
      </c>
      <c r="AS212" s="70" t="s">
        <v>106</v>
      </c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>
        <v>1</v>
      </c>
      <c r="BF212" s="70"/>
      <c r="BG212" s="70"/>
      <c r="BH212" s="70"/>
      <c r="BI212" s="70">
        <f t="shared" si="38"/>
        <v>6</v>
      </c>
      <c r="BJ212" s="70" t="s">
        <v>1606</v>
      </c>
      <c r="BK212" s="74">
        <f t="shared" si="39"/>
        <v>2980800</v>
      </c>
      <c r="BL212" s="70"/>
      <c r="BM212" s="70" t="s">
        <v>2366</v>
      </c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</row>
    <row r="213" spans="1:77" x14ac:dyDescent="0.4">
      <c r="A213" s="70">
        <v>211</v>
      </c>
      <c r="B213" s="70" t="s">
        <v>1981</v>
      </c>
      <c r="C213" s="70"/>
      <c r="D213" s="70"/>
      <c r="E213" s="70"/>
      <c r="F213" s="70" t="s">
        <v>878</v>
      </c>
      <c r="G213" s="70"/>
      <c r="H213" s="94">
        <v>1</v>
      </c>
      <c r="I213" s="94">
        <v>1</v>
      </c>
      <c r="J213" s="70" t="s">
        <v>1981</v>
      </c>
      <c r="K213" s="70"/>
      <c r="L213" s="70"/>
      <c r="M213" s="70">
        <v>50</v>
      </c>
      <c r="N213" s="70">
        <f>VLOOKUP(M213,'償却率（定額法）'!$B$6:$C$104,2)</f>
        <v>0.02</v>
      </c>
      <c r="O213" s="71">
        <v>35885</v>
      </c>
      <c r="P213" s="70">
        <v>1</v>
      </c>
      <c r="Q213" s="71"/>
      <c r="R213" s="71">
        <f t="shared" si="33"/>
        <v>35885</v>
      </c>
      <c r="S213" s="70">
        <f t="shared" si="34"/>
        <v>1998</v>
      </c>
      <c r="T213" s="70">
        <f t="shared" si="35"/>
        <v>3</v>
      </c>
      <c r="U213" s="70">
        <f t="shared" si="36"/>
        <v>31</v>
      </c>
      <c r="V213" s="70">
        <f t="shared" si="37"/>
        <v>1997</v>
      </c>
      <c r="W213" s="85">
        <v>562394000</v>
      </c>
      <c r="X213" s="70"/>
      <c r="Y213" s="70"/>
      <c r="Z213" s="85">
        <v>247453360</v>
      </c>
      <c r="AA213" s="85">
        <f t="shared" si="40"/>
        <v>314940640</v>
      </c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87">
        <f t="shared" si="41"/>
        <v>11247880</v>
      </c>
      <c r="AQ213" s="74">
        <f t="shared" si="42"/>
        <v>258701240</v>
      </c>
      <c r="AR213" s="74">
        <f t="shared" si="43"/>
        <v>303692760</v>
      </c>
      <c r="AS213" s="70" t="s">
        <v>106</v>
      </c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>
        <v>1</v>
      </c>
      <c r="BF213" s="70"/>
      <c r="BG213" s="70"/>
      <c r="BH213" s="70"/>
      <c r="BI213" s="70">
        <f t="shared" si="38"/>
        <v>23</v>
      </c>
      <c r="BJ213" s="70" t="s">
        <v>1606</v>
      </c>
      <c r="BK213" s="74">
        <f t="shared" si="39"/>
        <v>258701240</v>
      </c>
      <c r="BL213" s="70"/>
      <c r="BM213" s="70" t="s">
        <v>2367</v>
      </c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</row>
    <row r="214" spans="1:77" x14ac:dyDescent="0.4">
      <c r="A214" s="70">
        <v>212</v>
      </c>
      <c r="B214" s="70" t="s">
        <v>1982</v>
      </c>
      <c r="C214" s="70"/>
      <c r="D214" s="70"/>
      <c r="E214" s="70"/>
      <c r="F214" s="70" t="s">
        <v>878</v>
      </c>
      <c r="G214" s="70"/>
      <c r="H214" s="94">
        <v>1</v>
      </c>
      <c r="I214" s="94">
        <v>5</v>
      </c>
      <c r="J214" s="70" t="s">
        <v>1982</v>
      </c>
      <c r="K214" s="70"/>
      <c r="L214" s="70"/>
      <c r="M214" s="70">
        <v>20</v>
      </c>
      <c r="N214" s="70">
        <f>VLOOKUP(M214,'償却率（定額法）'!$B$6:$C$104,2)</f>
        <v>0.05</v>
      </c>
      <c r="O214" s="71">
        <v>42088</v>
      </c>
      <c r="P214" s="70">
        <v>1</v>
      </c>
      <c r="Q214" s="71"/>
      <c r="R214" s="71">
        <f t="shared" si="33"/>
        <v>42088</v>
      </c>
      <c r="S214" s="70">
        <f t="shared" si="34"/>
        <v>2015</v>
      </c>
      <c r="T214" s="70">
        <f t="shared" si="35"/>
        <v>3</v>
      </c>
      <c r="U214" s="70">
        <f t="shared" si="36"/>
        <v>25</v>
      </c>
      <c r="V214" s="70">
        <f t="shared" si="37"/>
        <v>2014</v>
      </c>
      <c r="W214" s="85">
        <v>3672000</v>
      </c>
      <c r="X214" s="70"/>
      <c r="Y214" s="70"/>
      <c r="Z214" s="85">
        <v>918000</v>
      </c>
      <c r="AA214" s="85">
        <f t="shared" si="40"/>
        <v>2754000</v>
      </c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87">
        <f t="shared" si="41"/>
        <v>183600</v>
      </c>
      <c r="AQ214" s="74">
        <f t="shared" si="42"/>
        <v>1101600</v>
      </c>
      <c r="AR214" s="74">
        <f t="shared" si="43"/>
        <v>2570400</v>
      </c>
      <c r="AS214" s="70" t="s">
        <v>106</v>
      </c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>
        <v>1</v>
      </c>
      <c r="BF214" s="70"/>
      <c r="BG214" s="70"/>
      <c r="BH214" s="70"/>
      <c r="BI214" s="70">
        <f t="shared" si="38"/>
        <v>6</v>
      </c>
      <c r="BJ214" s="70" t="s">
        <v>1606</v>
      </c>
      <c r="BK214" s="74">
        <f t="shared" si="39"/>
        <v>1101600</v>
      </c>
      <c r="BL214" s="70"/>
      <c r="BM214" s="70" t="s">
        <v>2368</v>
      </c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</row>
    <row r="215" spans="1:77" x14ac:dyDescent="0.4">
      <c r="A215" s="70">
        <v>213</v>
      </c>
      <c r="B215" s="70" t="s">
        <v>1983</v>
      </c>
      <c r="C215" s="70"/>
      <c r="D215" s="70"/>
      <c r="E215" s="70"/>
      <c r="F215" s="70" t="s">
        <v>875</v>
      </c>
      <c r="G215" s="70"/>
      <c r="H215" s="94">
        <v>1</v>
      </c>
      <c r="I215" s="94">
        <v>1</v>
      </c>
      <c r="J215" s="70" t="s">
        <v>1983</v>
      </c>
      <c r="K215" s="70"/>
      <c r="L215" s="70"/>
      <c r="M215" s="70">
        <v>50</v>
      </c>
      <c r="N215" s="70">
        <f>VLOOKUP(M215,'償却率（定額法）'!$B$6:$C$104,2)</f>
        <v>0.02</v>
      </c>
      <c r="O215" s="71">
        <v>36190</v>
      </c>
      <c r="P215" s="70">
        <v>1</v>
      </c>
      <c r="Q215" s="71"/>
      <c r="R215" s="71">
        <f t="shared" si="33"/>
        <v>36190</v>
      </c>
      <c r="S215" s="70">
        <f t="shared" si="34"/>
        <v>1999</v>
      </c>
      <c r="T215" s="70">
        <f t="shared" si="35"/>
        <v>1</v>
      </c>
      <c r="U215" s="70">
        <f t="shared" si="36"/>
        <v>30</v>
      </c>
      <c r="V215" s="70">
        <f t="shared" si="37"/>
        <v>1998</v>
      </c>
      <c r="W215" s="85">
        <v>14133000</v>
      </c>
      <c r="X215" s="70"/>
      <c r="Y215" s="70"/>
      <c r="Z215" s="85">
        <v>5935860</v>
      </c>
      <c r="AA215" s="85">
        <f t="shared" si="40"/>
        <v>8197140</v>
      </c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87">
        <f t="shared" si="41"/>
        <v>282660</v>
      </c>
      <c r="AQ215" s="74">
        <f t="shared" si="42"/>
        <v>6218520</v>
      </c>
      <c r="AR215" s="74">
        <f t="shared" si="43"/>
        <v>7914480</v>
      </c>
      <c r="AS215" s="70" t="s">
        <v>106</v>
      </c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>
        <v>1</v>
      </c>
      <c r="BF215" s="70"/>
      <c r="BG215" s="70"/>
      <c r="BH215" s="70"/>
      <c r="BI215" s="70">
        <f t="shared" si="38"/>
        <v>22</v>
      </c>
      <c r="BJ215" s="70" t="s">
        <v>1606</v>
      </c>
      <c r="BK215" s="74">
        <f t="shared" si="39"/>
        <v>6218520</v>
      </c>
      <c r="BL215" s="70"/>
      <c r="BM215" s="70" t="s">
        <v>2369</v>
      </c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</row>
    <row r="216" spans="1:77" x14ac:dyDescent="0.4">
      <c r="A216" s="70">
        <v>214</v>
      </c>
      <c r="B216" s="70" t="s">
        <v>1983</v>
      </c>
      <c r="C216" s="70"/>
      <c r="D216" s="70"/>
      <c r="E216" s="70"/>
      <c r="F216" s="70" t="s">
        <v>875</v>
      </c>
      <c r="G216" s="70"/>
      <c r="H216" s="94">
        <v>1</v>
      </c>
      <c r="I216" s="94">
        <v>1</v>
      </c>
      <c r="J216" s="70" t="s">
        <v>1983</v>
      </c>
      <c r="K216" s="70"/>
      <c r="L216" s="70"/>
      <c r="M216" s="70">
        <v>50</v>
      </c>
      <c r="N216" s="70">
        <f>VLOOKUP(M216,'償却率（定額法）'!$B$6:$C$104,2)</f>
        <v>0.02</v>
      </c>
      <c r="O216" s="71">
        <v>36585</v>
      </c>
      <c r="P216" s="70">
        <v>1</v>
      </c>
      <c r="Q216" s="71"/>
      <c r="R216" s="71">
        <f t="shared" si="33"/>
        <v>36585</v>
      </c>
      <c r="S216" s="70">
        <f t="shared" si="34"/>
        <v>2000</v>
      </c>
      <c r="T216" s="70">
        <f t="shared" si="35"/>
        <v>2</v>
      </c>
      <c r="U216" s="70">
        <f t="shared" si="36"/>
        <v>29</v>
      </c>
      <c r="V216" s="70">
        <f t="shared" si="37"/>
        <v>1999</v>
      </c>
      <c r="W216" s="85">
        <v>14805000</v>
      </c>
      <c r="X216" s="70"/>
      <c r="Y216" s="70"/>
      <c r="Z216" s="85">
        <v>5922000</v>
      </c>
      <c r="AA216" s="85">
        <f t="shared" si="40"/>
        <v>8883000</v>
      </c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87">
        <f t="shared" si="41"/>
        <v>296100</v>
      </c>
      <c r="AQ216" s="74">
        <f t="shared" si="42"/>
        <v>6218100</v>
      </c>
      <c r="AR216" s="74">
        <f t="shared" si="43"/>
        <v>8586900</v>
      </c>
      <c r="AS216" s="70" t="s">
        <v>106</v>
      </c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>
        <v>1</v>
      </c>
      <c r="BF216" s="70"/>
      <c r="BG216" s="70"/>
      <c r="BH216" s="70"/>
      <c r="BI216" s="70">
        <f t="shared" si="38"/>
        <v>21</v>
      </c>
      <c r="BJ216" s="70" t="s">
        <v>1606</v>
      </c>
      <c r="BK216" s="74">
        <f t="shared" si="39"/>
        <v>6218100</v>
      </c>
      <c r="BL216" s="70"/>
      <c r="BM216" s="70" t="s">
        <v>2370</v>
      </c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</row>
    <row r="217" spans="1:77" x14ac:dyDescent="0.4">
      <c r="A217" s="70">
        <v>215</v>
      </c>
      <c r="B217" s="70" t="s">
        <v>1983</v>
      </c>
      <c r="C217" s="70"/>
      <c r="D217" s="70"/>
      <c r="E217" s="70"/>
      <c r="F217" s="70" t="s">
        <v>875</v>
      </c>
      <c r="G217" s="70"/>
      <c r="H217" s="94">
        <v>1</v>
      </c>
      <c r="I217" s="94">
        <v>1</v>
      </c>
      <c r="J217" s="70" t="s">
        <v>1983</v>
      </c>
      <c r="K217" s="70"/>
      <c r="L217" s="70"/>
      <c r="M217" s="70">
        <v>50</v>
      </c>
      <c r="N217" s="70">
        <f>VLOOKUP(M217,'償却率（定額法）'!$B$6:$C$104,2)</f>
        <v>0.02</v>
      </c>
      <c r="O217" s="71">
        <v>36191</v>
      </c>
      <c r="P217" s="70">
        <v>1</v>
      </c>
      <c r="Q217" s="71"/>
      <c r="R217" s="71">
        <f t="shared" si="33"/>
        <v>36191</v>
      </c>
      <c r="S217" s="70">
        <f t="shared" si="34"/>
        <v>1999</v>
      </c>
      <c r="T217" s="70">
        <f t="shared" si="35"/>
        <v>1</v>
      </c>
      <c r="U217" s="70">
        <f t="shared" si="36"/>
        <v>31</v>
      </c>
      <c r="V217" s="70">
        <f t="shared" si="37"/>
        <v>1998</v>
      </c>
      <c r="W217" s="85">
        <v>14700000</v>
      </c>
      <c r="X217" s="70"/>
      <c r="Y217" s="70"/>
      <c r="Z217" s="85">
        <v>6174000</v>
      </c>
      <c r="AA217" s="85">
        <f t="shared" si="40"/>
        <v>8526000</v>
      </c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87">
        <f t="shared" si="41"/>
        <v>294000</v>
      </c>
      <c r="AQ217" s="74">
        <f t="shared" si="42"/>
        <v>6468000</v>
      </c>
      <c r="AR217" s="74">
        <f t="shared" si="43"/>
        <v>8232000</v>
      </c>
      <c r="AS217" s="70" t="s">
        <v>106</v>
      </c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>
        <v>1</v>
      </c>
      <c r="BF217" s="70"/>
      <c r="BG217" s="70"/>
      <c r="BH217" s="70"/>
      <c r="BI217" s="70">
        <f t="shared" si="38"/>
        <v>22</v>
      </c>
      <c r="BJ217" s="70" t="s">
        <v>1606</v>
      </c>
      <c r="BK217" s="74">
        <f t="shared" si="39"/>
        <v>6468000</v>
      </c>
      <c r="BL217" s="70"/>
      <c r="BM217" s="70" t="s">
        <v>2371</v>
      </c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</row>
    <row r="218" spans="1:77" x14ac:dyDescent="0.4">
      <c r="A218" s="70">
        <v>216</v>
      </c>
      <c r="B218" s="70" t="s">
        <v>1983</v>
      </c>
      <c r="C218" s="70"/>
      <c r="D218" s="70"/>
      <c r="E218" s="70"/>
      <c r="F218" s="70" t="s">
        <v>875</v>
      </c>
      <c r="G218" s="70"/>
      <c r="H218" s="94">
        <v>1</v>
      </c>
      <c r="I218" s="94">
        <v>1</v>
      </c>
      <c r="J218" s="70" t="s">
        <v>1983</v>
      </c>
      <c r="K218" s="70"/>
      <c r="L218" s="70"/>
      <c r="M218" s="70">
        <v>50</v>
      </c>
      <c r="N218" s="70">
        <f>VLOOKUP(M218,'償却率（定額法）'!$B$6:$C$104,2)</f>
        <v>0.02</v>
      </c>
      <c r="O218" s="71">
        <v>34418</v>
      </c>
      <c r="P218" s="70">
        <v>1</v>
      </c>
      <c r="Q218" s="71"/>
      <c r="R218" s="71">
        <f t="shared" si="33"/>
        <v>34418</v>
      </c>
      <c r="S218" s="70">
        <f t="shared" si="34"/>
        <v>1994</v>
      </c>
      <c r="T218" s="70">
        <f t="shared" si="35"/>
        <v>3</v>
      </c>
      <c r="U218" s="70">
        <f t="shared" si="36"/>
        <v>25</v>
      </c>
      <c r="V218" s="70">
        <f t="shared" si="37"/>
        <v>1993</v>
      </c>
      <c r="W218" s="85">
        <v>14999890</v>
      </c>
      <c r="X218" s="70"/>
      <c r="Y218" s="70"/>
      <c r="Z218" s="85">
        <v>7799922</v>
      </c>
      <c r="AA218" s="85">
        <f t="shared" si="40"/>
        <v>7199968</v>
      </c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87">
        <f t="shared" si="41"/>
        <v>299998</v>
      </c>
      <c r="AQ218" s="74">
        <f t="shared" si="42"/>
        <v>8099920</v>
      </c>
      <c r="AR218" s="74">
        <f t="shared" si="43"/>
        <v>6899970</v>
      </c>
      <c r="AS218" s="70" t="s">
        <v>106</v>
      </c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>
        <v>1</v>
      </c>
      <c r="BF218" s="70"/>
      <c r="BG218" s="70"/>
      <c r="BH218" s="70"/>
      <c r="BI218" s="70">
        <f t="shared" si="38"/>
        <v>27</v>
      </c>
      <c r="BJ218" s="70" t="s">
        <v>1606</v>
      </c>
      <c r="BK218" s="74">
        <f t="shared" si="39"/>
        <v>8099920</v>
      </c>
      <c r="BL218" s="70"/>
      <c r="BM218" s="70" t="s">
        <v>2372</v>
      </c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</row>
    <row r="219" spans="1:77" x14ac:dyDescent="0.4">
      <c r="A219" s="70">
        <v>217</v>
      </c>
      <c r="B219" s="70" t="s">
        <v>1984</v>
      </c>
      <c r="C219" s="70"/>
      <c r="D219" s="70"/>
      <c r="E219" s="70"/>
      <c r="F219" s="70" t="s">
        <v>140</v>
      </c>
      <c r="G219" s="70"/>
      <c r="H219" s="94">
        <v>1</v>
      </c>
      <c r="I219" s="94">
        <v>2</v>
      </c>
      <c r="J219" s="70" t="s">
        <v>1984</v>
      </c>
      <c r="K219" s="70"/>
      <c r="L219" s="70"/>
      <c r="M219" s="70">
        <v>30</v>
      </c>
      <c r="N219" s="70">
        <f>VLOOKUP(M219,'償却率（定額法）'!$B$6:$C$104,2)</f>
        <v>3.4000000000000002E-2</v>
      </c>
      <c r="O219" s="71">
        <v>25658</v>
      </c>
      <c r="P219" s="70">
        <v>1</v>
      </c>
      <c r="Q219" s="71"/>
      <c r="R219" s="71">
        <f t="shared" si="33"/>
        <v>25658</v>
      </c>
      <c r="S219" s="70">
        <f t="shared" si="34"/>
        <v>1970</v>
      </c>
      <c r="T219" s="70">
        <f t="shared" si="35"/>
        <v>3</v>
      </c>
      <c r="U219" s="70">
        <f t="shared" si="36"/>
        <v>31</v>
      </c>
      <c r="V219" s="70">
        <f t="shared" si="37"/>
        <v>1969</v>
      </c>
      <c r="W219" s="85">
        <v>8258970</v>
      </c>
      <c r="X219" s="70"/>
      <c r="Y219" s="70"/>
      <c r="Z219" s="85">
        <v>8258969</v>
      </c>
      <c r="AA219" s="85">
        <f t="shared" si="40"/>
        <v>1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87">
        <f t="shared" si="41"/>
        <v>0</v>
      </c>
      <c r="AQ219" s="74">
        <f t="shared" si="42"/>
        <v>8258969</v>
      </c>
      <c r="AR219" s="74">
        <f t="shared" si="43"/>
        <v>1</v>
      </c>
      <c r="AS219" s="70" t="s">
        <v>106</v>
      </c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>
        <v>1</v>
      </c>
      <c r="BF219" s="70"/>
      <c r="BG219" s="70"/>
      <c r="BH219" s="70"/>
      <c r="BI219" s="70">
        <f t="shared" si="38"/>
        <v>51</v>
      </c>
      <c r="BJ219" s="70" t="s">
        <v>1606</v>
      </c>
      <c r="BK219" s="74">
        <f t="shared" si="39"/>
        <v>8258969</v>
      </c>
      <c r="BL219" s="70"/>
      <c r="BM219" s="70" t="s">
        <v>2373</v>
      </c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</row>
    <row r="220" spans="1:77" x14ac:dyDescent="0.4">
      <c r="A220" s="70">
        <v>218</v>
      </c>
      <c r="B220" s="70" t="s">
        <v>1985</v>
      </c>
      <c r="C220" s="70"/>
      <c r="D220" s="70"/>
      <c r="E220" s="70"/>
      <c r="F220" s="70" t="s">
        <v>140</v>
      </c>
      <c r="G220" s="70"/>
      <c r="H220" s="94">
        <v>1</v>
      </c>
      <c r="I220" s="94">
        <v>2</v>
      </c>
      <c r="J220" s="70" t="s">
        <v>1985</v>
      </c>
      <c r="K220" s="70"/>
      <c r="L220" s="70"/>
      <c r="M220" s="70">
        <v>30</v>
      </c>
      <c r="N220" s="70">
        <f>VLOOKUP(M220,'償却率（定額法）'!$B$6:$C$104,2)</f>
        <v>3.4000000000000002E-2</v>
      </c>
      <c r="O220" s="71">
        <v>27119</v>
      </c>
      <c r="P220" s="70">
        <v>1</v>
      </c>
      <c r="Q220" s="71"/>
      <c r="R220" s="71">
        <f t="shared" si="33"/>
        <v>27119</v>
      </c>
      <c r="S220" s="70">
        <f t="shared" si="34"/>
        <v>1974</v>
      </c>
      <c r="T220" s="70">
        <f t="shared" si="35"/>
        <v>3</v>
      </c>
      <c r="U220" s="70">
        <f t="shared" si="36"/>
        <v>31</v>
      </c>
      <c r="V220" s="70">
        <f t="shared" si="37"/>
        <v>1973</v>
      </c>
      <c r="W220" s="85">
        <v>15500000</v>
      </c>
      <c r="X220" s="70"/>
      <c r="Y220" s="70"/>
      <c r="Z220" s="85">
        <v>15499999</v>
      </c>
      <c r="AA220" s="85">
        <f t="shared" si="40"/>
        <v>1</v>
      </c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87">
        <f t="shared" si="41"/>
        <v>0</v>
      </c>
      <c r="AQ220" s="74">
        <f t="shared" si="42"/>
        <v>15499999</v>
      </c>
      <c r="AR220" s="74">
        <f t="shared" si="43"/>
        <v>1</v>
      </c>
      <c r="AS220" s="70" t="s">
        <v>106</v>
      </c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>
        <v>1</v>
      </c>
      <c r="BF220" s="70"/>
      <c r="BG220" s="70"/>
      <c r="BH220" s="70"/>
      <c r="BI220" s="70">
        <f t="shared" si="38"/>
        <v>47</v>
      </c>
      <c r="BJ220" s="70" t="s">
        <v>1606</v>
      </c>
      <c r="BK220" s="74">
        <f t="shared" si="39"/>
        <v>15499999</v>
      </c>
      <c r="BL220" s="70"/>
      <c r="BM220" s="70" t="s">
        <v>2374</v>
      </c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</row>
    <row r="221" spans="1:77" x14ac:dyDescent="0.4">
      <c r="A221" s="70">
        <v>219</v>
      </c>
      <c r="B221" s="70" t="s">
        <v>1986</v>
      </c>
      <c r="C221" s="70"/>
      <c r="D221" s="70"/>
      <c r="E221" s="70"/>
      <c r="F221" s="70" t="s">
        <v>140</v>
      </c>
      <c r="G221" s="70"/>
      <c r="H221" s="94">
        <v>1</v>
      </c>
      <c r="I221" s="94">
        <v>2</v>
      </c>
      <c r="J221" s="70" t="s">
        <v>1986</v>
      </c>
      <c r="K221" s="70"/>
      <c r="L221" s="70"/>
      <c r="M221" s="70">
        <v>10</v>
      </c>
      <c r="N221" s="70">
        <f>VLOOKUP(M221,'償却率（定額法）'!$B$6:$C$104,2)</f>
        <v>0.1</v>
      </c>
      <c r="O221" s="71">
        <v>27119</v>
      </c>
      <c r="P221" s="70">
        <v>1</v>
      </c>
      <c r="Q221" s="71"/>
      <c r="R221" s="71">
        <f t="shared" si="33"/>
        <v>27119</v>
      </c>
      <c r="S221" s="70">
        <f t="shared" si="34"/>
        <v>1974</v>
      </c>
      <c r="T221" s="70">
        <f t="shared" si="35"/>
        <v>3</v>
      </c>
      <c r="U221" s="70">
        <f t="shared" si="36"/>
        <v>31</v>
      </c>
      <c r="V221" s="70">
        <f t="shared" si="37"/>
        <v>1973</v>
      </c>
      <c r="W221" s="85">
        <v>520000</v>
      </c>
      <c r="X221" s="70"/>
      <c r="Y221" s="70"/>
      <c r="Z221" s="85">
        <v>519999</v>
      </c>
      <c r="AA221" s="85">
        <f t="shared" si="40"/>
        <v>1</v>
      </c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87">
        <f t="shared" si="41"/>
        <v>0</v>
      </c>
      <c r="AQ221" s="74">
        <f t="shared" si="42"/>
        <v>519999</v>
      </c>
      <c r="AR221" s="74">
        <f t="shared" si="43"/>
        <v>1</v>
      </c>
      <c r="AS221" s="70" t="s">
        <v>106</v>
      </c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>
        <v>1</v>
      </c>
      <c r="BF221" s="70"/>
      <c r="BG221" s="70"/>
      <c r="BH221" s="70"/>
      <c r="BI221" s="70">
        <f t="shared" si="38"/>
        <v>47</v>
      </c>
      <c r="BJ221" s="70" t="s">
        <v>1606</v>
      </c>
      <c r="BK221" s="74">
        <f t="shared" si="39"/>
        <v>519999</v>
      </c>
      <c r="BL221" s="70"/>
      <c r="BM221" s="70" t="s">
        <v>2375</v>
      </c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</row>
    <row r="222" spans="1:77" x14ac:dyDescent="0.4">
      <c r="A222" s="70">
        <v>220</v>
      </c>
      <c r="B222" s="70" t="s">
        <v>1987</v>
      </c>
      <c r="C222" s="70"/>
      <c r="D222" s="70"/>
      <c r="E222" s="70"/>
      <c r="F222" s="70" t="s">
        <v>875</v>
      </c>
      <c r="G222" s="70"/>
      <c r="H222" s="94">
        <v>1</v>
      </c>
      <c r="I222" s="94">
        <v>1</v>
      </c>
      <c r="J222" s="70" t="s">
        <v>1987</v>
      </c>
      <c r="K222" s="70"/>
      <c r="L222" s="70"/>
      <c r="M222" s="70">
        <v>50</v>
      </c>
      <c r="N222" s="70">
        <f>VLOOKUP(M222,'償却率（定額法）'!$B$6:$C$104,2)</f>
        <v>0.02</v>
      </c>
      <c r="O222" s="71">
        <v>35885</v>
      </c>
      <c r="P222" s="70">
        <v>1</v>
      </c>
      <c r="Q222" s="71"/>
      <c r="R222" s="71">
        <f t="shared" si="33"/>
        <v>35885</v>
      </c>
      <c r="S222" s="70">
        <f t="shared" si="34"/>
        <v>1998</v>
      </c>
      <c r="T222" s="70">
        <f t="shared" si="35"/>
        <v>3</v>
      </c>
      <c r="U222" s="70">
        <f t="shared" si="36"/>
        <v>31</v>
      </c>
      <c r="V222" s="70">
        <f t="shared" si="37"/>
        <v>1997</v>
      </c>
      <c r="W222" s="85">
        <v>14983500</v>
      </c>
      <c r="X222" s="70"/>
      <c r="Y222" s="70"/>
      <c r="Z222" s="85">
        <v>6592740</v>
      </c>
      <c r="AA222" s="85">
        <f t="shared" si="40"/>
        <v>8390760</v>
      </c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87">
        <f t="shared" si="41"/>
        <v>299670</v>
      </c>
      <c r="AQ222" s="74">
        <f t="shared" si="42"/>
        <v>6892410</v>
      </c>
      <c r="AR222" s="74">
        <f t="shared" si="43"/>
        <v>8091090</v>
      </c>
      <c r="AS222" s="70" t="s">
        <v>106</v>
      </c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>
        <v>1</v>
      </c>
      <c r="BF222" s="70"/>
      <c r="BG222" s="70"/>
      <c r="BH222" s="70"/>
      <c r="BI222" s="70">
        <f t="shared" si="38"/>
        <v>23</v>
      </c>
      <c r="BJ222" s="70" t="s">
        <v>1606</v>
      </c>
      <c r="BK222" s="74">
        <f t="shared" si="39"/>
        <v>6892410</v>
      </c>
      <c r="BL222" s="70"/>
      <c r="BM222" s="70" t="s">
        <v>2376</v>
      </c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</row>
    <row r="223" spans="1:77" x14ac:dyDescent="0.4">
      <c r="A223" s="70">
        <v>221</v>
      </c>
      <c r="B223" s="70" t="s">
        <v>1988</v>
      </c>
      <c r="C223" s="70"/>
      <c r="D223" s="70"/>
      <c r="E223" s="70"/>
      <c r="F223" s="70" t="s">
        <v>875</v>
      </c>
      <c r="G223" s="70"/>
      <c r="H223" s="94">
        <v>1</v>
      </c>
      <c r="I223" s="94">
        <v>1</v>
      </c>
      <c r="J223" s="70" t="s">
        <v>1988</v>
      </c>
      <c r="K223" s="70"/>
      <c r="L223" s="70"/>
      <c r="M223" s="70">
        <v>50</v>
      </c>
      <c r="N223" s="70">
        <f>VLOOKUP(M223,'償却率（定額法）'!$B$6:$C$104,2)</f>
        <v>0.02</v>
      </c>
      <c r="O223" s="71">
        <v>35885</v>
      </c>
      <c r="P223" s="70">
        <v>1</v>
      </c>
      <c r="Q223" s="71"/>
      <c r="R223" s="71">
        <f t="shared" si="33"/>
        <v>35885</v>
      </c>
      <c r="S223" s="70">
        <f t="shared" si="34"/>
        <v>1998</v>
      </c>
      <c r="T223" s="70">
        <f t="shared" si="35"/>
        <v>3</v>
      </c>
      <c r="U223" s="70">
        <f t="shared" si="36"/>
        <v>31</v>
      </c>
      <c r="V223" s="70">
        <f t="shared" si="37"/>
        <v>1997</v>
      </c>
      <c r="W223" s="85">
        <v>14154000</v>
      </c>
      <c r="X223" s="70"/>
      <c r="Y223" s="70"/>
      <c r="Z223" s="85">
        <v>6227760</v>
      </c>
      <c r="AA223" s="85">
        <f t="shared" si="40"/>
        <v>7926240</v>
      </c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87">
        <f t="shared" si="41"/>
        <v>283080</v>
      </c>
      <c r="AQ223" s="74">
        <f t="shared" si="42"/>
        <v>6510840</v>
      </c>
      <c r="AR223" s="74">
        <f t="shared" si="43"/>
        <v>7643160</v>
      </c>
      <c r="AS223" s="70" t="s">
        <v>106</v>
      </c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>
        <v>1</v>
      </c>
      <c r="BF223" s="70"/>
      <c r="BG223" s="70"/>
      <c r="BH223" s="70"/>
      <c r="BI223" s="70">
        <f t="shared" si="38"/>
        <v>23</v>
      </c>
      <c r="BJ223" s="70" t="s">
        <v>1606</v>
      </c>
      <c r="BK223" s="74">
        <f t="shared" si="39"/>
        <v>6510840</v>
      </c>
      <c r="BL223" s="70"/>
      <c r="BM223" s="70" t="s">
        <v>2377</v>
      </c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</row>
    <row r="224" spans="1:77" x14ac:dyDescent="0.4">
      <c r="A224" s="70">
        <v>222</v>
      </c>
      <c r="B224" s="70" t="s">
        <v>1989</v>
      </c>
      <c r="C224" s="70"/>
      <c r="D224" s="70"/>
      <c r="E224" s="70"/>
      <c r="F224" s="70" t="s">
        <v>874</v>
      </c>
      <c r="G224" s="70"/>
      <c r="H224" s="94">
        <v>1</v>
      </c>
      <c r="I224" s="94">
        <v>6</v>
      </c>
      <c r="J224" s="70" t="s">
        <v>1989</v>
      </c>
      <c r="K224" s="70"/>
      <c r="L224" s="70"/>
      <c r="M224" s="70">
        <v>45</v>
      </c>
      <c r="N224" s="70">
        <f>VLOOKUP(M224,'償却率（定額法）'!$B$6:$C$104,2)</f>
        <v>2.3E-2</v>
      </c>
      <c r="O224" s="71">
        <v>41702</v>
      </c>
      <c r="P224" s="70">
        <v>1</v>
      </c>
      <c r="Q224" s="71"/>
      <c r="R224" s="71">
        <f t="shared" si="33"/>
        <v>41702</v>
      </c>
      <c r="S224" s="70">
        <f t="shared" si="34"/>
        <v>2014</v>
      </c>
      <c r="T224" s="70">
        <f t="shared" si="35"/>
        <v>3</v>
      </c>
      <c r="U224" s="70">
        <f t="shared" si="36"/>
        <v>4</v>
      </c>
      <c r="V224" s="70">
        <f t="shared" si="37"/>
        <v>2013</v>
      </c>
      <c r="W224" s="85">
        <v>816617</v>
      </c>
      <c r="X224" s="70"/>
      <c r="Y224" s="70"/>
      <c r="Z224" s="85">
        <v>112692</v>
      </c>
      <c r="AA224" s="85">
        <f t="shared" si="40"/>
        <v>703925</v>
      </c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87">
        <f t="shared" si="41"/>
        <v>18782</v>
      </c>
      <c r="AQ224" s="74">
        <f t="shared" si="42"/>
        <v>131474</v>
      </c>
      <c r="AR224" s="74">
        <f t="shared" si="43"/>
        <v>685143</v>
      </c>
      <c r="AS224" s="70" t="s">
        <v>106</v>
      </c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>
        <v>1</v>
      </c>
      <c r="BF224" s="70"/>
      <c r="BG224" s="70"/>
      <c r="BH224" s="70"/>
      <c r="BI224" s="70">
        <f t="shared" si="38"/>
        <v>7</v>
      </c>
      <c r="BJ224" s="70" t="s">
        <v>1606</v>
      </c>
      <c r="BK224" s="74">
        <f t="shared" si="39"/>
        <v>131474</v>
      </c>
      <c r="BL224" s="70"/>
      <c r="BM224" s="70" t="s">
        <v>2378</v>
      </c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</row>
    <row r="225" spans="1:77" x14ac:dyDescent="0.4">
      <c r="A225" s="70">
        <v>223</v>
      </c>
      <c r="B225" s="70" t="s">
        <v>1990</v>
      </c>
      <c r="C225" s="70"/>
      <c r="D225" s="70"/>
      <c r="E225" s="70"/>
      <c r="F225" s="70" t="s">
        <v>874</v>
      </c>
      <c r="G225" s="70"/>
      <c r="H225" s="94">
        <v>1</v>
      </c>
      <c r="I225" s="94">
        <v>6</v>
      </c>
      <c r="J225" s="70" t="s">
        <v>1990</v>
      </c>
      <c r="K225" s="70"/>
      <c r="L225" s="70"/>
      <c r="M225" s="70">
        <v>45</v>
      </c>
      <c r="N225" s="70">
        <f>VLOOKUP(M225,'償却率（定額法）'!$B$6:$C$104,2)</f>
        <v>2.3E-2</v>
      </c>
      <c r="O225" s="71">
        <v>37560</v>
      </c>
      <c r="P225" s="70">
        <v>1</v>
      </c>
      <c r="Q225" s="71"/>
      <c r="R225" s="71">
        <f t="shared" si="33"/>
        <v>37560</v>
      </c>
      <c r="S225" s="70">
        <f t="shared" si="34"/>
        <v>2002</v>
      </c>
      <c r="T225" s="70">
        <f t="shared" si="35"/>
        <v>10</v>
      </c>
      <c r="U225" s="70">
        <f t="shared" si="36"/>
        <v>31</v>
      </c>
      <c r="V225" s="70">
        <f t="shared" si="37"/>
        <v>2002</v>
      </c>
      <c r="W225" s="85">
        <v>483500</v>
      </c>
      <c r="X225" s="70"/>
      <c r="Y225" s="70"/>
      <c r="Z225" s="85">
        <v>189040</v>
      </c>
      <c r="AA225" s="85">
        <f t="shared" si="40"/>
        <v>294460</v>
      </c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87">
        <f t="shared" si="41"/>
        <v>11121</v>
      </c>
      <c r="AQ225" s="74">
        <f t="shared" si="42"/>
        <v>200161</v>
      </c>
      <c r="AR225" s="74">
        <f t="shared" si="43"/>
        <v>283339</v>
      </c>
      <c r="AS225" s="70" t="s">
        <v>106</v>
      </c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>
        <v>1</v>
      </c>
      <c r="BF225" s="70"/>
      <c r="BG225" s="70"/>
      <c r="BH225" s="70"/>
      <c r="BI225" s="70">
        <f t="shared" si="38"/>
        <v>18</v>
      </c>
      <c r="BJ225" s="70" t="s">
        <v>1606</v>
      </c>
      <c r="BK225" s="74">
        <f t="shared" si="39"/>
        <v>200161</v>
      </c>
      <c r="BL225" s="70"/>
      <c r="BM225" s="70" t="s">
        <v>2379</v>
      </c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</row>
    <row r="226" spans="1:77" x14ac:dyDescent="0.4">
      <c r="A226" s="70">
        <v>224</v>
      </c>
      <c r="B226" s="70" t="s">
        <v>1991</v>
      </c>
      <c r="C226" s="70"/>
      <c r="D226" s="70"/>
      <c r="E226" s="70"/>
      <c r="F226" s="70" t="s">
        <v>874</v>
      </c>
      <c r="G226" s="70"/>
      <c r="H226" s="94">
        <v>1</v>
      </c>
      <c r="I226" s="94">
        <v>6</v>
      </c>
      <c r="J226" s="70" t="s">
        <v>1991</v>
      </c>
      <c r="K226" s="70"/>
      <c r="L226" s="70"/>
      <c r="M226" s="70">
        <v>45</v>
      </c>
      <c r="N226" s="70">
        <f>VLOOKUP(M226,'償却率（定額法）'!$B$6:$C$104,2)</f>
        <v>2.3E-2</v>
      </c>
      <c r="O226" s="71">
        <v>39097</v>
      </c>
      <c r="P226" s="70">
        <v>1</v>
      </c>
      <c r="Q226" s="71"/>
      <c r="R226" s="71">
        <f t="shared" ref="R226:R289" si="44">IF(Q226="",O226,Q226)</f>
        <v>39097</v>
      </c>
      <c r="S226" s="70">
        <f t="shared" ref="S226:S289" si="45">YEAR(R226)</f>
        <v>2007</v>
      </c>
      <c r="T226" s="70">
        <f t="shared" ref="T226:T289" si="46">MONTH(R226)</f>
        <v>1</v>
      </c>
      <c r="U226" s="70">
        <f t="shared" ref="U226:U289" si="47">DAY(O226)</f>
        <v>15</v>
      </c>
      <c r="V226" s="70">
        <f t="shared" ref="V226:V289" si="48">IF(S226=1900,"",IF(T226&lt;4,S226-1,S226))</f>
        <v>2006</v>
      </c>
      <c r="W226" s="85">
        <v>597380</v>
      </c>
      <c r="X226" s="70"/>
      <c r="Y226" s="70"/>
      <c r="Z226" s="85">
        <v>178607</v>
      </c>
      <c r="AA226" s="85">
        <f t="shared" si="40"/>
        <v>418773</v>
      </c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87">
        <f t="shared" si="41"/>
        <v>13740</v>
      </c>
      <c r="AQ226" s="74">
        <f t="shared" si="42"/>
        <v>192347</v>
      </c>
      <c r="AR226" s="74">
        <f t="shared" si="43"/>
        <v>405033</v>
      </c>
      <c r="AS226" s="70" t="s">
        <v>106</v>
      </c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>
        <v>1</v>
      </c>
      <c r="BF226" s="70"/>
      <c r="BG226" s="70"/>
      <c r="BH226" s="70"/>
      <c r="BI226" s="70">
        <f t="shared" ref="BI226:BI289" si="49">IF(V226="",0,$Q$1-V226)</f>
        <v>14</v>
      </c>
      <c r="BJ226" s="70" t="s">
        <v>1606</v>
      </c>
      <c r="BK226" s="74">
        <f t="shared" ref="BK226:BK289" si="50">W226-AR226</f>
        <v>192347</v>
      </c>
      <c r="BL226" s="70"/>
      <c r="BM226" s="70" t="s">
        <v>2380</v>
      </c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</row>
    <row r="227" spans="1:77" x14ac:dyDescent="0.4">
      <c r="A227" s="70">
        <v>225</v>
      </c>
      <c r="B227" s="70" t="s">
        <v>1992</v>
      </c>
      <c r="C227" s="70"/>
      <c r="D227" s="70"/>
      <c r="E227" s="70"/>
      <c r="F227" s="70" t="s">
        <v>874</v>
      </c>
      <c r="G227" s="70"/>
      <c r="H227" s="94">
        <v>1</v>
      </c>
      <c r="I227" s="94">
        <v>6</v>
      </c>
      <c r="J227" s="70" t="s">
        <v>1992</v>
      </c>
      <c r="K227" s="70"/>
      <c r="L227" s="70"/>
      <c r="M227" s="70">
        <v>45</v>
      </c>
      <c r="N227" s="70">
        <f>VLOOKUP(M227,'償却率（定額法）'!$B$6:$C$104,2)</f>
        <v>2.3E-2</v>
      </c>
      <c r="O227" s="71">
        <v>34273</v>
      </c>
      <c r="P227" s="70">
        <v>1</v>
      </c>
      <c r="Q227" s="71"/>
      <c r="R227" s="71">
        <f t="shared" si="44"/>
        <v>34273</v>
      </c>
      <c r="S227" s="70">
        <f t="shared" si="45"/>
        <v>1993</v>
      </c>
      <c r="T227" s="70">
        <f t="shared" si="46"/>
        <v>10</v>
      </c>
      <c r="U227" s="70">
        <f t="shared" si="47"/>
        <v>31</v>
      </c>
      <c r="V227" s="70">
        <f t="shared" si="48"/>
        <v>1993</v>
      </c>
      <c r="W227" s="85">
        <v>356000</v>
      </c>
      <c r="X227" s="70"/>
      <c r="Y227" s="70"/>
      <c r="Z227" s="85">
        <v>212888</v>
      </c>
      <c r="AA227" s="85">
        <f t="shared" si="40"/>
        <v>143112</v>
      </c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87">
        <f t="shared" si="41"/>
        <v>8188</v>
      </c>
      <c r="AQ227" s="74">
        <f t="shared" si="42"/>
        <v>221076</v>
      </c>
      <c r="AR227" s="74">
        <f t="shared" si="43"/>
        <v>134924</v>
      </c>
      <c r="AS227" s="70" t="s">
        <v>106</v>
      </c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>
        <v>1</v>
      </c>
      <c r="BF227" s="70"/>
      <c r="BG227" s="70"/>
      <c r="BH227" s="70"/>
      <c r="BI227" s="70">
        <f t="shared" si="49"/>
        <v>27</v>
      </c>
      <c r="BJ227" s="70" t="s">
        <v>1606</v>
      </c>
      <c r="BK227" s="74">
        <f t="shared" si="50"/>
        <v>221076</v>
      </c>
      <c r="BL227" s="70"/>
      <c r="BM227" s="70" t="s">
        <v>2381</v>
      </c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</row>
    <row r="228" spans="1:77" x14ac:dyDescent="0.4">
      <c r="A228" s="70">
        <v>226</v>
      </c>
      <c r="B228" s="70" t="s">
        <v>1993</v>
      </c>
      <c r="C228" s="70"/>
      <c r="D228" s="70"/>
      <c r="E228" s="70"/>
      <c r="F228" s="70" t="s">
        <v>874</v>
      </c>
      <c r="G228" s="70"/>
      <c r="H228" s="94">
        <v>1</v>
      </c>
      <c r="I228" s="94">
        <v>6</v>
      </c>
      <c r="J228" s="70" t="s">
        <v>1993</v>
      </c>
      <c r="K228" s="70"/>
      <c r="L228" s="70"/>
      <c r="M228" s="70">
        <v>45</v>
      </c>
      <c r="N228" s="70">
        <f>VLOOKUP(M228,'償却率（定額法）'!$B$6:$C$104,2)</f>
        <v>2.3E-2</v>
      </c>
      <c r="O228" s="71">
        <v>37929</v>
      </c>
      <c r="P228" s="70">
        <v>1</v>
      </c>
      <c r="Q228" s="71"/>
      <c r="R228" s="71">
        <f t="shared" si="44"/>
        <v>37929</v>
      </c>
      <c r="S228" s="70">
        <f t="shared" si="45"/>
        <v>2003</v>
      </c>
      <c r="T228" s="70">
        <f t="shared" si="46"/>
        <v>11</v>
      </c>
      <c r="U228" s="70">
        <f t="shared" si="47"/>
        <v>4</v>
      </c>
      <c r="V228" s="70">
        <f t="shared" si="48"/>
        <v>2003</v>
      </c>
      <c r="W228" s="85">
        <v>492900</v>
      </c>
      <c r="X228" s="70"/>
      <c r="Y228" s="70"/>
      <c r="Z228" s="85">
        <v>181376</v>
      </c>
      <c r="AA228" s="85">
        <f t="shared" si="40"/>
        <v>311524</v>
      </c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87">
        <f t="shared" si="41"/>
        <v>11337</v>
      </c>
      <c r="AQ228" s="74">
        <f t="shared" si="42"/>
        <v>192713</v>
      </c>
      <c r="AR228" s="74">
        <f t="shared" si="43"/>
        <v>300187</v>
      </c>
      <c r="AS228" s="70" t="s">
        <v>106</v>
      </c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>
        <v>1</v>
      </c>
      <c r="BF228" s="70"/>
      <c r="BG228" s="70"/>
      <c r="BH228" s="70"/>
      <c r="BI228" s="70">
        <f t="shared" si="49"/>
        <v>17</v>
      </c>
      <c r="BJ228" s="70" t="s">
        <v>1606</v>
      </c>
      <c r="BK228" s="74">
        <f t="shared" si="50"/>
        <v>192713</v>
      </c>
      <c r="BL228" s="70"/>
      <c r="BM228" s="70" t="s">
        <v>2382</v>
      </c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</row>
    <row r="229" spans="1:77" x14ac:dyDescent="0.4">
      <c r="A229" s="70">
        <v>227</v>
      </c>
      <c r="B229" s="70" t="s">
        <v>1994</v>
      </c>
      <c r="C229" s="70"/>
      <c r="D229" s="70"/>
      <c r="E229" s="70"/>
      <c r="F229" s="70" t="s">
        <v>874</v>
      </c>
      <c r="G229" s="70"/>
      <c r="H229" s="94">
        <v>1</v>
      </c>
      <c r="I229" s="94">
        <v>6</v>
      </c>
      <c r="J229" s="70" t="s">
        <v>1994</v>
      </c>
      <c r="K229" s="70"/>
      <c r="L229" s="70"/>
      <c r="M229" s="70">
        <v>45</v>
      </c>
      <c r="N229" s="70">
        <f>VLOOKUP(M229,'償却率（定額法）'!$B$6:$C$104,2)</f>
        <v>2.3E-2</v>
      </c>
      <c r="O229" s="71">
        <v>37560</v>
      </c>
      <c r="P229" s="70">
        <v>1</v>
      </c>
      <c r="Q229" s="71"/>
      <c r="R229" s="71">
        <f t="shared" si="44"/>
        <v>37560</v>
      </c>
      <c r="S229" s="70">
        <f t="shared" si="45"/>
        <v>2002</v>
      </c>
      <c r="T229" s="70">
        <f t="shared" si="46"/>
        <v>10</v>
      </c>
      <c r="U229" s="70">
        <f t="shared" si="47"/>
        <v>31</v>
      </c>
      <c r="V229" s="70">
        <f t="shared" si="48"/>
        <v>2002</v>
      </c>
      <c r="W229" s="85">
        <v>483500</v>
      </c>
      <c r="X229" s="70"/>
      <c r="Y229" s="70"/>
      <c r="Z229" s="85">
        <v>189040</v>
      </c>
      <c r="AA229" s="85">
        <f t="shared" si="40"/>
        <v>294460</v>
      </c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87">
        <f t="shared" si="41"/>
        <v>11121</v>
      </c>
      <c r="AQ229" s="74">
        <f t="shared" si="42"/>
        <v>200161</v>
      </c>
      <c r="AR229" s="74">
        <f t="shared" si="43"/>
        <v>283339</v>
      </c>
      <c r="AS229" s="70" t="s">
        <v>106</v>
      </c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>
        <v>1</v>
      </c>
      <c r="BF229" s="70"/>
      <c r="BG229" s="70"/>
      <c r="BH229" s="70"/>
      <c r="BI229" s="70">
        <f t="shared" si="49"/>
        <v>18</v>
      </c>
      <c r="BJ229" s="70" t="s">
        <v>1606</v>
      </c>
      <c r="BK229" s="74">
        <f t="shared" si="50"/>
        <v>200161</v>
      </c>
      <c r="BL229" s="70"/>
      <c r="BM229" s="70" t="s">
        <v>2383</v>
      </c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</row>
    <row r="230" spans="1:77" x14ac:dyDescent="0.4">
      <c r="A230" s="70">
        <v>228</v>
      </c>
      <c r="B230" s="70" t="s">
        <v>1995</v>
      </c>
      <c r="C230" s="70"/>
      <c r="D230" s="70"/>
      <c r="E230" s="70"/>
      <c r="F230" s="70" t="s">
        <v>874</v>
      </c>
      <c r="G230" s="70"/>
      <c r="H230" s="94">
        <v>1</v>
      </c>
      <c r="I230" s="94">
        <v>6</v>
      </c>
      <c r="J230" s="70" t="s">
        <v>1995</v>
      </c>
      <c r="K230" s="70"/>
      <c r="L230" s="70"/>
      <c r="M230" s="70">
        <v>45</v>
      </c>
      <c r="N230" s="70">
        <f>VLOOKUP(M230,'償却率（定額法）'!$B$6:$C$104,2)</f>
        <v>2.3E-2</v>
      </c>
      <c r="O230" s="71">
        <v>20180</v>
      </c>
      <c r="P230" s="70">
        <v>1</v>
      </c>
      <c r="Q230" s="71"/>
      <c r="R230" s="71">
        <f t="shared" si="44"/>
        <v>20180</v>
      </c>
      <c r="S230" s="70">
        <f t="shared" si="45"/>
        <v>1955</v>
      </c>
      <c r="T230" s="70">
        <f t="shared" si="46"/>
        <v>4</v>
      </c>
      <c r="U230" s="70">
        <f t="shared" si="47"/>
        <v>1</v>
      </c>
      <c r="V230" s="70">
        <f t="shared" si="48"/>
        <v>1955</v>
      </c>
      <c r="W230" s="85">
        <v>1</v>
      </c>
      <c r="X230" s="70"/>
      <c r="Y230" s="70"/>
      <c r="Z230" s="85">
        <v>0</v>
      </c>
      <c r="AA230" s="85">
        <f t="shared" si="40"/>
        <v>1</v>
      </c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87">
        <f t="shared" si="41"/>
        <v>0</v>
      </c>
      <c r="AQ230" s="74">
        <f t="shared" si="42"/>
        <v>0</v>
      </c>
      <c r="AR230" s="74">
        <f t="shared" si="43"/>
        <v>1</v>
      </c>
      <c r="AS230" s="70" t="s">
        <v>106</v>
      </c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>
        <v>1</v>
      </c>
      <c r="BF230" s="70"/>
      <c r="BG230" s="70"/>
      <c r="BH230" s="70"/>
      <c r="BI230" s="70">
        <f t="shared" si="49"/>
        <v>65</v>
      </c>
      <c r="BJ230" s="70" t="s">
        <v>1606</v>
      </c>
      <c r="BK230" s="74">
        <f t="shared" si="50"/>
        <v>0</v>
      </c>
      <c r="BL230" s="70"/>
      <c r="BM230" s="70" t="s">
        <v>2384</v>
      </c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</row>
    <row r="231" spans="1:77" x14ac:dyDescent="0.4">
      <c r="A231" s="70">
        <v>229</v>
      </c>
      <c r="B231" s="70" t="s">
        <v>1996</v>
      </c>
      <c r="C231" s="70"/>
      <c r="D231" s="70"/>
      <c r="E231" s="70"/>
      <c r="F231" s="70" t="s">
        <v>874</v>
      </c>
      <c r="G231" s="70"/>
      <c r="H231" s="94">
        <v>1</v>
      </c>
      <c r="I231" s="94">
        <v>6</v>
      </c>
      <c r="J231" s="70" t="s">
        <v>1996</v>
      </c>
      <c r="K231" s="70"/>
      <c r="L231" s="70"/>
      <c r="M231" s="70">
        <v>45</v>
      </c>
      <c r="N231" s="70">
        <f>VLOOKUP(M231,'償却率（定額法）'!$B$6:$C$104,2)</f>
        <v>2.3E-2</v>
      </c>
      <c r="O231" s="71">
        <v>36191</v>
      </c>
      <c r="P231" s="70">
        <v>1</v>
      </c>
      <c r="Q231" s="71"/>
      <c r="R231" s="71">
        <f t="shared" si="44"/>
        <v>36191</v>
      </c>
      <c r="S231" s="70">
        <f t="shared" si="45"/>
        <v>1999</v>
      </c>
      <c r="T231" s="70">
        <f t="shared" si="46"/>
        <v>1</v>
      </c>
      <c r="U231" s="70">
        <f t="shared" si="47"/>
        <v>31</v>
      </c>
      <c r="V231" s="70">
        <f t="shared" si="48"/>
        <v>1998</v>
      </c>
      <c r="W231" s="85">
        <v>1</v>
      </c>
      <c r="X231" s="70"/>
      <c r="Y231" s="70"/>
      <c r="Z231" s="85">
        <v>0</v>
      </c>
      <c r="AA231" s="85">
        <f t="shared" si="40"/>
        <v>1</v>
      </c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87">
        <f t="shared" si="41"/>
        <v>0</v>
      </c>
      <c r="AQ231" s="74">
        <f t="shared" si="42"/>
        <v>0</v>
      </c>
      <c r="AR231" s="74">
        <f t="shared" si="43"/>
        <v>1</v>
      </c>
      <c r="AS231" s="70" t="s">
        <v>106</v>
      </c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>
        <v>1</v>
      </c>
      <c r="BF231" s="70"/>
      <c r="BG231" s="70"/>
      <c r="BH231" s="70"/>
      <c r="BI231" s="70">
        <f t="shared" si="49"/>
        <v>22</v>
      </c>
      <c r="BJ231" s="70" t="s">
        <v>1606</v>
      </c>
      <c r="BK231" s="74">
        <f t="shared" si="50"/>
        <v>0</v>
      </c>
      <c r="BL231" s="70"/>
      <c r="BM231" s="70" t="s">
        <v>2385</v>
      </c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</row>
    <row r="232" spans="1:77" x14ac:dyDescent="0.4">
      <c r="A232" s="70">
        <v>230</v>
      </c>
      <c r="B232" s="70" t="s">
        <v>1997</v>
      </c>
      <c r="C232" s="70"/>
      <c r="D232" s="70"/>
      <c r="E232" s="70"/>
      <c r="F232" s="70" t="s">
        <v>874</v>
      </c>
      <c r="G232" s="70"/>
      <c r="H232" s="94">
        <v>1</v>
      </c>
      <c r="I232" s="94">
        <v>6</v>
      </c>
      <c r="J232" s="70" t="s">
        <v>1997</v>
      </c>
      <c r="K232" s="70"/>
      <c r="L232" s="70"/>
      <c r="M232" s="70">
        <v>45</v>
      </c>
      <c r="N232" s="70">
        <f>VLOOKUP(M232,'償却率（定額法）'!$B$6:$C$104,2)</f>
        <v>2.3E-2</v>
      </c>
      <c r="O232" s="71">
        <v>38383</v>
      </c>
      <c r="P232" s="70">
        <v>1</v>
      </c>
      <c r="Q232" s="71"/>
      <c r="R232" s="71">
        <f t="shared" si="44"/>
        <v>38383</v>
      </c>
      <c r="S232" s="70">
        <f t="shared" si="45"/>
        <v>2005</v>
      </c>
      <c r="T232" s="70">
        <f t="shared" si="46"/>
        <v>1</v>
      </c>
      <c r="U232" s="70">
        <f t="shared" si="47"/>
        <v>31</v>
      </c>
      <c r="V232" s="70">
        <f t="shared" si="48"/>
        <v>2004</v>
      </c>
      <c r="W232" s="85">
        <v>507000</v>
      </c>
      <c r="X232" s="70"/>
      <c r="Y232" s="70"/>
      <c r="Z232" s="85">
        <v>174915</v>
      </c>
      <c r="AA232" s="85">
        <f t="shared" si="40"/>
        <v>332085</v>
      </c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87">
        <f t="shared" si="41"/>
        <v>11661</v>
      </c>
      <c r="AQ232" s="74">
        <f t="shared" si="42"/>
        <v>186576</v>
      </c>
      <c r="AR232" s="74">
        <f t="shared" si="43"/>
        <v>320424</v>
      </c>
      <c r="AS232" s="70" t="s">
        <v>106</v>
      </c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>
        <v>1</v>
      </c>
      <c r="BF232" s="70"/>
      <c r="BG232" s="70"/>
      <c r="BH232" s="70"/>
      <c r="BI232" s="70">
        <f t="shared" si="49"/>
        <v>16</v>
      </c>
      <c r="BJ232" s="70" t="s">
        <v>1606</v>
      </c>
      <c r="BK232" s="74">
        <f t="shared" si="50"/>
        <v>186576</v>
      </c>
      <c r="BL232" s="70"/>
      <c r="BM232" s="70" t="s">
        <v>2386</v>
      </c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</row>
    <row r="233" spans="1:77" x14ac:dyDescent="0.4">
      <c r="A233" s="70">
        <v>231</v>
      </c>
      <c r="B233" s="70" t="s">
        <v>1998</v>
      </c>
      <c r="C233" s="70"/>
      <c r="D233" s="70"/>
      <c r="E233" s="70"/>
      <c r="F233" s="70" t="s">
        <v>874</v>
      </c>
      <c r="G233" s="70"/>
      <c r="H233" s="94">
        <v>1</v>
      </c>
      <c r="I233" s="94">
        <v>6</v>
      </c>
      <c r="J233" s="70" t="s">
        <v>1998</v>
      </c>
      <c r="K233" s="70"/>
      <c r="L233" s="70"/>
      <c r="M233" s="70">
        <v>45</v>
      </c>
      <c r="N233" s="70">
        <f>VLOOKUP(M233,'償却率（定額法）'!$B$6:$C$104,2)</f>
        <v>2.3E-2</v>
      </c>
      <c r="O233" s="71">
        <v>40389</v>
      </c>
      <c r="P233" s="70">
        <v>1</v>
      </c>
      <c r="Q233" s="71"/>
      <c r="R233" s="71">
        <f t="shared" si="44"/>
        <v>40389</v>
      </c>
      <c r="S233" s="70">
        <f t="shared" si="45"/>
        <v>2010</v>
      </c>
      <c r="T233" s="70">
        <f t="shared" si="46"/>
        <v>7</v>
      </c>
      <c r="U233" s="70">
        <f t="shared" si="47"/>
        <v>30</v>
      </c>
      <c r="V233" s="70">
        <f t="shared" si="48"/>
        <v>2010</v>
      </c>
      <c r="W233" s="85">
        <v>728910</v>
      </c>
      <c r="X233" s="70"/>
      <c r="Y233" s="70"/>
      <c r="Z233" s="85">
        <v>150876</v>
      </c>
      <c r="AA233" s="85">
        <f t="shared" si="40"/>
        <v>578034</v>
      </c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87">
        <f t="shared" si="41"/>
        <v>16765</v>
      </c>
      <c r="AQ233" s="74">
        <f t="shared" si="42"/>
        <v>167641</v>
      </c>
      <c r="AR233" s="74">
        <f t="shared" si="43"/>
        <v>561269</v>
      </c>
      <c r="AS233" s="70" t="s">
        <v>106</v>
      </c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>
        <v>1</v>
      </c>
      <c r="BF233" s="70"/>
      <c r="BG233" s="70"/>
      <c r="BH233" s="70"/>
      <c r="BI233" s="70">
        <f t="shared" si="49"/>
        <v>10</v>
      </c>
      <c r="BJ233" s="70" t="s">
        <v>1606</v>
      </c>
      <c r="BK233" s="74">
        <f t="shared" si="50"/>
        <v>167641</v>
      </c>
      <c r="BL233" s="70"/>
      <c r="BM233" s="70" t="s">
        <v>2387</v>
      </c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</row>
    <row r="234" spans="1:77" x14ac:dyDescent="0.4">
      <c r="A234" s="70">
        <v>232</v>
      </c>
      <c r="B234" s="70" t="s">
        <v>1999</v>
      </c>
      <c r="C234" s="70"/>
      <c r="D234" s="70"/>
      <c r="E234" s="70"/>
      <c r="F234" s="70" t="s">
        <v>874</v>
      </c>
      <c r="G234" s="70"/>
      <c r="H234" s="94">
        <v>1</v>
      </c>
      <c r="I234" s="94">
        <v>6</v>
      </c>
      <c r="J234" s="70" t="s">
        <v>1999</v>
      </c>
      <c r="K234" s="70"/>
      <c r="L234" s="70"/>
      <c r="M234" s="70">
        <v>45</v>
      </c>
      <c r="N234" s="70">
        <f>VLOOKUP(M234,'償却率（定額法）'!$B$6:$C$104,2)</f>
        <v>2.3E-2</v>
      </c>
      <c r="O234" s="71">
        <v>37164</v>
      </c>
      <c r="P234" s="70">
        <v>1</v>
      </c>
      <c r="Q234" s="71"/>
      <c r="R234" s="71">
        <f t="shared" si="44"/>
        <v>37164</v>
      </c>
      <c r="S234" s="70">
        <f t="shared" si="45"/>
        <v>2001</v>
      </c>
      <c r="T234" s="70">
        <f t="shared" si="46"/>
        <v>9</v>
      </c>
      <c r="U234" s="70">
        <f t="shared" si="47"/>
        <v>30</v>
      </c>
      <c r="V234" s="70">
        <f t="shared" si="48"/>
        <v>2001</v>
      </c>
      <c r="W234" s="85">
        <v>1</v>
      </c>
      <c r="X234" s="70"/>
      <c r="Y234" s="70"/>
      <c r="Z234" s="85">
        <v>0</v>
      </c>
      <c r="AA234" s="85">
        <f t="shared" si="40"/>
        <v>1</v>
      </c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87">
        <f t="shared" si="41"/>
        <v>0</v>
      </c>
      <c r="AQ234" s="74">
        <f t="shared" si="42"/>
        <v>0</v>
      </c>
      <c r="AR234" s="74">
        <f t="shared" si="43"/>
        <v>1</v>
      </c>
      <c r="AS234" s="70" t="s">
        <v>106</v>
      </c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>
        <v>1</v>
      </c>
      <c r="BF234" s="70"/>
      <c r="BG234" s="70"/>
      <c r="BH234" s="70"/>
      <c r="BI234" s="70">
        <f t="shared" si="49"/>
        <v>19</v>
      </c>
      <c r="BJ234" s="70" t="s">
        <v>1606</v>
      </c>
      <c r="BK234" s="74">
        <f t="shared" si="50"/>
        <v>0</v>
      </c>
      <c r="BL234" s="70"/>
      <c r="BM234" s="70" t="s">
        <v>2388</v>
      </c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</row>
    <row r="235" spans="1:77" x14ac:dyDescent="0.4">
      <c r="A235" s="70">
        <v>233</v>
      </c>
      <c r="B235" s="70" t="s">
        <v>2000</v>
      </c>
      <c r="C235" s="70"/>
      <c r="D235" s="70"/>
      <c r="E235" s="70"/>
      <c r="F235" s="70" t="s">
        <v>874</v>
      </c>
      <c r="G235" s="70"/>
      <c r="H235" s="94">
        <v>1</v>
      </c>
      <c r="I235" s="94">
        <v>6</v>
      </c>
      <c r="J235" s="70" t="s">
        <v>2000</v>
      </c>
      <c r="K235" s="70"/>
      <c r="L235" s="70"/>
      <c r="M235" s="70">
        <v>45</v>
      </c>
      <c r="N235" s="70">
        <f>VLOOKUP(M235,'償却率（定額法）'!$B$6:$C$104,2)</f>
        <v>2.3E-2</v>
      </c>
      <c r="O235" s="71">
        <v>37164</v>
      </c>
      <c r="P235" s="70">
        <v>1</v>
      </c>
      <c r="Q235" s="71"/>
      <c r="R235" s="71">
        <f t="shared" si="44"/>
        <v>37164</v>
      </c>
      <c r="S235" s="70">
        <f t="shared" si="45"/>
        <v>2001</v>
      </c>
      <c r="T235" s="70">
        <f t="shared" si="46"/>
        <v>9</v>
      </c>
      <c r="U235" s="70">
        <f t="shared" si="47"/>
        <v>30</v>
      </c>
      <c r="V235" s="70">
        <f t="shared" si="48"/>
        <v>2001</v>
      </c>
      <c r="W235" s="85">
        <v>1</v>
      </c>
      <c r="X235" s="70"/>
      <c r="Y235" s="70"/>
      <c r="Z235" s="85">
        <v>0</v>
      </c>
      <c r="AA235" s="85">
        <f t="shared" si="40"/>
        <v>1</v>
      </c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87">
        <f t="shared" si="41"/>
        <v>0</v>
      </c>
      <c r="AQ235" s="74">
        <f t="shared" si="42"/>
        <v>0</v>
      </c>
      <c r="AR235" s="74">
        <f t="shared" si="43"/>
        <v>1</v>
      </c>
      <c r="AS235" s="70" t="s">
        <v>106</v>
      </c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>
        <v>1</v>
      </c>
      <c r="BF235" s="70"/>
      <c r="BG235" s="70"/>
      <c r="BH235" s="70"/>
      <c r="BI235" s="70">
        <f t="shared" si="49"/>
        <v>19</v>
      </c>
      <c r="BJ235" s="70" t="s">
        <v>1606</v>
      </c>
      <c r="BK235" s="74">
        <f t="shared" si="50"/>
        <v>0</v>
      </c>
      <c r="BL235" s="70"/>
      <c r="BM235" s="70" t="s">
        <v>2389</v>
      </c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</row>
    <row r="236" spans="1:77" x14ac:dyDescent="0.4">
      <c r="A236" s="70">
        <v>234</v>
      </c>
      <c r="B236" s="70" t="s">
        <v>2001</v>
      </c>
      <c r="C236" s="70"/>
      <c r="D236" s="70"/>
      <c r="E236" s="70"/>
      <c r="F236" s="70" t="s">
        <v>875</v>
      </c>
      <c r="G236" s="70"/>
      <c r="H236" s="94">
        <v>2</v>
      </c>
      <c r="I236" s="94">
        <v>1</v>
      </c>
      <c r="J236" s="70" t="s">
        <v>2001</v>
      </c>
      <c r="K236" s="70"/>
      <c r="L236" s="70"/>
      <c r="M236" s="70">
        <v>10</v>
      </c>
      <c r="N236" s="70">
        <f>VLOOKUP(M236,'償却率（定額法）'!$B$6:$C$104,2)</f>
        <v>0.1</v>
      </c>
      <c r="O236" s="71">
        <v>42460</v>
      </c>
      <c r="P236" s="70">
        <v>1</v>
      </c>
      <c r="Q236" s="71"/>
      <c r="R236" s="71">
        <f t="shared" si="44"/>
        <v>42460</v>
      </c>
      <c r="S236" s="70">
        <f t="shared" si="45"/>
        <v>2016</v>
      </c>
      <c r="T236" s="70">
        <f t="shared" si="46"/>
        <v>3</v>
      </c>
      <c r="U236" s="70">
        <f t="shared" si="47"/>
        <v>31</v>
      </c>
      <c r="V236" s="70">
        <f t="shared" si="48"/>
        <v>2015</v>
      </c>
      <c r="W236" s="85">
        <v>4236300</v>
      </c>
      <c r="X236" s="70"/>
      <c r="Y236" s="70"/>
      <c r="Z236" s="85">
        <v>1694520</v>
      </c>
      <c r="AA236" s="85">
        <f t="shared" si="40"/>
        <v>2541780</v>
      </c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87">
        <f t="shared" si="41"/>
        <v>423630</v>
      </c>
      <c r="AQ236" s="74">
        <f t="shared" si="42"/>
        <v>2118150</v>
      </c>
      <c r="AR236" s="74">
        <f t="shared" si="43"/>
        <v>2118150</v>
      </c>
      <c r="AS236" s="70" t="s">
        <v>106</v>
      </c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>
        <v>1</v>
      </c>
      <c r="BF236" s="70"/>
      <c r="BG236" s="70"/>
      <c r="BH236" s="70"/>
      <c r="BI236" s="70">
        <f t="shared" si="49"/>
        <v>5</v>
      </c>
      <c r="BJ236" s="70" t="s">
        <v>2157</v>
      </c>
      <c r="BK236" s="74">
        <f t="shared" si="50"/>
        <v>2118150</v>
      </c>
      <c r="BL236" s="70"/>
      <c r="BM236" s="70" t="s">
        <v>2390</v>
      </c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</row>
    <row r="237" spans="1:77" x14ac:dyDescent="0.4">
      <c r="A237" s="70">
        <v>235</v>
      </c>
      <c r="B237" s="70" t="s">
        <v>2002</v>
      </c>
      <c r="C237" s="70"/>
      <c r="D237" s="70"/>
      <c r="E237" s="70"/>
      <c r="F237" s="70" t="s">
        <v>874</v>
      </c>
      <c r="G237" s="70"/>
      <c r="H237" s="94">
        <v>1</v>
      </c>
      <c r="I237" s="94">
        <v>3</v>
      </c>
      <c r="J237" s="70" t="s">
        <v>2002</v>
      </c>
      <c r="K237" s="70"/>
      <c r="L237" s="70"/>
      <c r="M237" s="70">
        <v>10</v>
      </c>
      <c r="N237" s="70">
        <f>VLOOKUP(M237,'償却率（定額法）'!$B$6:$C$104,2)</f>
        <v>0.1</v>
      </c>
      <c r="O237" s="71">
        <v>42460</v>
      </c>
      <c r="P237" s="70">
        <v>1</v>
      </c>
      <c r="Q237" s="71"/>
      <c r="R237" s="71">
        <f t="shared" si="44"/>
        <v>42460</v>
      </c>
      <c r="S237" s="70">
        <f t="shared" si="45"/>
        <v>2016</v>
      </c>
      <c r="T237" s="70">
        <f t="shared" si="46"/>
        <v>3</v>
      </c>
      <c r="U237" s="70">
        <f t="shared" si="47"/>
        <v>31</v>
      </c>
      <c r="V237" s="70">
        <f t="shared" si="48"/>
        <v>2015</v>
      </c>
      <c r="W237" s="85">
        <v>286200</v>
      </c>
      <c r="X237" s="70"/>
      <c r="Y237" s="70"/>
      <c r="Z237" s="85">
        <v>114480</v>
      </c>
      <c r="AA237" s="85">
        <f t="shared" si="40"/>
        <v>171720</v>
      </c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87">
        <f t="shared" si="41"/>
        <v>28620</v>
      </c>
      <c r="AQ237" s="74">
        <f t="shared" si="42"/>
        <v>143100</v>
      </c>
      <c r="AR237" s="74">
        <f t="shared" si="43"/>
        <v>143100</v>
      </c>
      <c r="AS237" s="70" t="s">
        <v>106</v>
      </c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>
        <v>1</v>
      </c>
      <c r="BF237" s="70"/>
      <c r="BG237" s="70"/>
      <c r="BH237" s="70"/>
      <c r="BI237" s="70">
        <f t="shared" si="49"/>
        <v>5</v>
      </c>
      <c r="BJ237" s="70" t="s">
        <v>1606</v>
      </c>
      <c r="BK237" s="74">
        <f t="shared" si="50"/>
        <v>143100</v>
      </c>
      <c r="BL237" s="70"/>
      <c r="BM237" s="70" t="s">
        <v>2391</v>
      </c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</row>
    <row r="238" spans="1:77" x14ac:dyDescent="0.4">
      <c r="A238" s="70">
        <v>236</v>
      </c>
      <c r="B238" s="70" t="s">
        <v>2003</v>
      </c>
      <c r="C238" s="70"/>
      <c r="D238" s="70"/>
      <c r="E238" s="70"/>
      <c r="F238" s="70" t="s">
        <v>875</v>
      </c>
      <c r="G238" s="70"/>
      <c r="H238" s="94">
        <v>2</v>
      </c>
      <c r="I238" s="94">
        <v>7</v>
      </c>
      <c r="J238" s="70" t="s">
        <v>2003</v>
      </c>
      <c r="K238" s="70"/>
      <c r="L238" s="70"/>
      <c r="M238" s="70">
        <v>10</v>
      </c>
      <c r="N238" s="70">
        <f>VLOOKUP(M238,'償却率（定額法）'!$B$6:$C$104,2)</f>
        <v>0.1</v>
      </c>
      <c r="O238" s="71">
        <v>42275</v>
      </c>
      <c r="P238" s="70">
        <v>1</v>
      </c>
      <c r="Q238" s="71"/>
      <c r="R238" s="71">
        <f t="shared" si="44"/>
        <v>42275</v>
      </c>
      <c r="S238" s="70">
        <f t="shared" si="45"/>
        <v>2015</v>
      </c>
      <c r="T238" s="70">
        <f t="shared" si="46"/>
        <v>9</v>
      </c>
      <c r="U238" s="70">
        <f t="shared" si="47"/>
        <v>28</v>
      </c>
      <c r="V238" s="70">
        <f t="shared" si="48"/>
        <v>2015</v>
      </c>
      <c r="W238" s="85">
        <v>788400</v>
      </c>
      <c r="X238" s="70"/>
      <c r="Y238" s="70"/>
      <c r="Z238" s="85">
        <v>315360</v>
      </c>
      <c r="AA238" s="85">
        <f t="shared" si="40"/>
        <v>473040</v>
      </c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87">
        <f t="shared" si="41"/>
        <v>78840</v>
      </c>
      <c r="AQ238" s="74">
        <f t="shared" si="42"/>
        <v>394200</v>
      </c>
      <c r="AR238" s="74">
        <f t="shared" si="43"/>
        <v>394200</v>
      </c>
      <c r="AS238" s="70" t="s">
        <v>106</v>
      </c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>
        <v>1</v>
      </c>
      <c r="BF238" s="70"/>
      <c r="BG238" s="70"/>
      <c r="BH238" s="70"/>
      <c r="BI238" s="70">
        <f t="shared" si="49"/>
        <v>5</v>
      </c>
      <c r="BJ238" s="70" t="s">
        <v>2157</v>
      </c>
      <c r="BK238" s="74">
        <f t="shared" si="50"/>
        <v>394200</v>
      </c>
      <c r="BL238" s="70"/>
      <c r="BM238" s="70" t="s">
        <v>2392</v>
      </c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</row>
    <row r="239" spans="1:77" x14ac:dyDescent="0.4">
      <c r="A239" s="70">
        <v>237</v>
      </c>
      <c r="B239" s="70" t="s">
        <v>2004</v>
      </c>
      <c r="C239" s="70"/>
      <c r="D239" s="70"/>
      <c r="E239" s="70"/>
      <c r="F239" s="70" t="s">
        <v>878</v>
      </c>
      <c r="G239" s="70"/>
      <c r="H239" s="94">
        <v>1</v>
      </c>
      <c r="I239" s="94">
        <v>5</v>
      </c>
      <c r="J239" s="70" t="s">
        <v>2004</v>
      </c>
      <c r="K239" s="70"/>
      <c r="L239" s="70"/>
      <c r="M239" s="70">
        <v>17</v>
      </c>
      <c r="N239" s="70">
        <f>VLOOKUP(M239,'償却率（定額法）'!$B$6:$C$104,2)</f>
        <v>5.8999999999999997E-2</v>
      </c>
      <c r="O239" s="71">
        <v>42356</v>
      </c>
      <c r="P239" s="70">
        <v>1</v>
      </c>
      <c r="Q239" s="71"/>
      <c r="R239" s="71">
        <f t="shared" si="44"/>
        <v>42356</v>
      </c>
      <c r="S239" s="70">
        <f t="shared" si="45"/>
        <v>2015</v>
      </c>
      <c r="T239" s="70">
        <f t="shared" si="46"/>
        <v>12</v>
      </c>
      <c r="U239" s="70">
        <f t="shared" si="47"/>
        <v>18</v>
      </c>
      <c r="V239" s="70">
        <f t="shared" si="48"/>
        <v>2015</v>
      </c>
      <c r="W239" s="85">
        <v>50390709</v>
      </c>
      <c r="X239" s="70"/>
      <c r="Y239" s="70"/>
      <c r="Z239" s="85">
        <v>11892204</v>
      </c>
      <c r="AA239" s="85">
        <f t="shared" si="40"/>
        <v>38498505</v>
      </c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87">
        <f t="shared" si="41"/>
        <v>2973052</v>
      </c>
      <c r="AQ239" s="74">
        <f t="shared" si="42"/>
        <v>14865256</v>
      </c>
      <c r="AR239" s="74">
        <f t="shared" si="43"/>
        <v>35525453</v>
      </c>
      <c r="AS239" s="70" t="s">
        <v>106</v>
      </c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>
        <v>1</v>
      </c>
      <c r="BF239" s="70"/>
      <c r="BG239" s="70"/>
      <c r="BH239" s="70"/>
      <c r="BI239" s="70">
        <f t="shared" si="49"/>
        <v>5</v>
      </c>
      <c r="BJ239" s="70" t="s">
        <v>1606</v>
      </c>
      <c r="BK239" s="74">
        <f t="shared" si="50"/>
        <v>14865256</v>
      </c>
      <c r="BL239" s="70"/>
      <c r="BM239" s="70" t="s">
        <v>2393</v>
      </c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</row>
    <row r="240" spans="1:77" x14ac:dyDescent="0.4">
      <c r="A240" s="70">
        <v>238</v>
      </c>
      <c r="B240" s="70" t="s">
        <v>2005</v>
      </c>
      <c r="C240" s="70"/>
      <c r="D240" s="70"/>
      <c r="E240" s="70"/>
      <c r="F240" s="70" t="s">
        <v>878</v>
      </c>
      <c r="G240" s="70"/>
      <c r="H240" s="94">
        <v>1</v>
      </c>
      <c r="I240" s="94">
        <v>5</v>
      </c>
      <c r="J240" s="70" t="s">
        <v>2005</v>
      </c>
      <c r="K240" s="70"/>
      <c r="L240" s="70"/>
      <c r="M240" s="70">
        <v>8</v>
      </c>
      <c r="N240" s="70">
        <f>VLOOKUP(M240,'償却率（定額法）'!$B$6:$C$104,2)</f>
        <v>0.125</v>
      </c>
      <c r="O240" s="71">
        <v>42234</v>
      </c>
      <c r="P240" s="70">
        <v>1</v>
      </c>
      <c r="Q240" s="71"/>
      <c r="R240" s="71">
        <f t="shared" si="44"/>
        <v>42234</v>
      </c>
      <c r="S240" s="70">
        <f t="shared" si="45"/>
        <v>2015</v>
      </c>
      <c r="T240" s="70">
        <f t="shared" si="46"/>
        <v>8</v>
      </c>
      <c r="U240" s="70">
        <f t="shared" si="47"/>
        <v>18</v>
      </c>
      <c r="V240" s="70">
        <f t="shared" si="48"/>
        <v>2015</v>
      </c>
      <c r="W240" s="85">
        <v>2171664</v>
      </c>
      <c r="X240" s="70"/>
      <c r="Y240" s="70"/>
      <c r="Z240" s="85">
        <v>1085832</v>
      </c>
      <c r="AA240" s="85">
        <f t="shared" si="40"/>
        <v>1085832</v>
      </c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87">
        <f t="shared" si="41"/>
        <v>271458</v>
      </c>
      <c r="AQ240" s="74">
        <f t="shared" si="42"/>
        <v>1357290</v>
      </c>
      <c r="AR240" s="74">
        <f t="shared" si="43"/>
        <v>814374</v>
      </c>
      <c r="AS240" s="70" t="s">
        <v>106</v>
      </c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>
        <v>1</v>
      </c>
      <c r="BF240" s="70"/>
      <c r="BG240" s="70"/>
      <c r="BH240" s="70"/>
      <c r="BI240" s="70">
        <f t="shared" si="49"/>
        <v>5</v>
      </c>
      <c r="BJ240" s="70" t="s">
        <v>1606</v>
      </c>
      <c r="BK240" s="74">
        <f t="shared" si="50"/>
        <v>1357290</v>
      </c>
      <c r="BL240" s="70"/>
      <c r="BM240" s="70" t="s">
        <v>2394</v>
      </c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</row>
    <row r="241" spans="1:77" x14ac:dyDescent="0.4">
      <c r="A241" s="70">
        <v>239</v>
      </c>
      <c r="B241" s="70" t="s">
        <v>2006</v>
      </c>
      <c r="C241" s="70"/>
      <c r="D241" s="70"/>
      <c r="E241" s="70"/>
      <c r="F241" s="70" t="s">
        <v>875</v>
      </c>
      <c r="G241" s="70"/>
      <c r="H241" s="94">
        <v>2</v>
      </c>
      <c r="I241" s="94">
        <v>1</v>
      </c>
      <c r="J241" s="70" t="s">
        <v>2006</v>
      </c>
      <c r="K241" s="70"/>
      <c r="L241" s="70"/>
      <c r="M241" s="70">
        <v>10</v>
      </c>
      <c r="N241" s="70">
        <f>VLOOKUP(M241,'償却率（定額法）'!$B$6:$C$104,2)</f>
        <v>0.1</v>
      </c>
      <c r="O241" s="71">
        <v>42338</v>
      </c>
      <c r="P241" s="70">
        <v>1</v>
      </c>
      <c r="Q241" s="71"/>
      <c r="R241" s="71">
        <f t="shared" si="44"/>
        <v>42338</v>
      </c>
      <c r="S241" s="70">
        <f t="shared" si="45"/>
        <v>2015</v>
      </c>
      <c r="T241" s="70">
        <f t="shared" si="46"/>
        <v>11</v>
      </c>
      <c r="U241" s="70">
        <f t="shared" si="47"/>
        <v>30</v>
      </c>
      <c r="V241" s="70">
        <f t="shared" si="48"/>
        <v>2015</v>
      </c>
      <c r="W241" s="85">
        <v>15336000</v>
      </c>
      <c r="X241" s="70"/>
      <c r="Y241" s="70"/>
      <c r="Z241" s="85">
        <v>6134400</v>
      </c>
      <c r="AA241" s="85">
        <f t="shared" si="40"/>
        <v>9201600</v>
      </c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87">
        <f t="shared" si="41"/>
        <v>1533600</v>
      </c>
      <c r="AQ241" s="74">
        <f t="shared" si="42"/>
        <v>7668000</v>
      </c>
      <c r="AR241" s="74">
        <f t="shared" si="43"/>
        <v>7668000</v>
      </c>
      <c r="AS241" s="70" t="s">
        <v>106</v>
      </c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>
        <v>1</v>
      </c>
      <c r="BF241" s="70"/>
      <c r="BG241" s="70"/>
      <c r="BH241" s="70"/>
      <c r="BI241" s="70">
        <f t="shared" si="49"/>
        <v>5</v>
      </c>
      <c r="BJ241" s="70" t="s">
        <v>2157</v>
      </c>
      <c r="BK241" s="74">
        <f t="shared" si="50"/>
        <v>7668000</v>
      </c>
      <c r="BL241" s="70"/>
      <c r="BM241" s="70" t="s">
        <v>2395</v>
      </c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</row>
    <row r="242" spans="1:77" x14ac:dyDescent="0.4">
      <c r="A242" s="70">
        <v>240</v>
      </c>
      <c r="B242" s="70" t="s">
        <v>2007</v>
      </c>
      <c r="C242" s="70"/>
      <c r="D242" s="70"/>
      <c r="E242" s="70"/>
      <c r="F242" s="70" t="s">
        <v>875</v>
      </c>
      <c r="G242" s="70"/>
      <c r="H242" s="94">
        <v>2</v>
      </c>
      <c r="I242" s="94">
        <v>1</v>
      </c>
      <c r="J242" s="70" t="s">
        <v>2007</v>
      </c>
      <c r="K242" s="70"/>
      <c r="L242" s="70"/>
      <c r="M242" s="70">
        <v>10</v>
      </c>
      <c r="N242" s="70">
        <f>VLOOKUP(M242,'償却率（定額法）'!$B$6:$C$104,2)</f>
        <v>0.1</v>
      </c>
      <c r="O242" s="71">
        <v>42335</v>
      </c>
      <c r="P242" s="70">
        <v>1</v>
      </c>
      <c r="Q242" s="71"/>
      <c r="R242" s="71">
        <f t="shared" si="44"/>
        <v>42335</v>
      </c>
      <c r="S242" s="70">
        <f t="shared" si="45"/>
        <v>2015</v>
      </c>
      <c r="T242" s="70">
        <f t="shared" si="46"/>
        <v>11</v>
      </c>
      <c r="U242" s="70">
        <f t="shared" si="47"/>
        <v>27</v>
      </c>
      <c r="V242" s="70">
        <f t="shared" si="48"/>
        <v>2015</v>
      </c>
      <c r="W242" s="85">
        <v>13122000</v>
      </c>
      <c r="X242" s="70"/>
      <c r="Y242" s="70"/>
      <c r="Z242" s="85">
        <v>5248800</v>
      </c>
      <c r="AA242" s="85">
        <f t="shared" si="40"/>
        <v>7873200</v>
      </c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87">
        <f t="shared" si="41"/>
        <v>1312200</v>
      </c>
      <c r="AQ242" s="74">
        <f t="shared" si="42"/>
        <v>6561000</v>
      </c>
      <c r="AR242" s="74">
        <f t="shared" si="43"/>
        <v>6561000</v>
      </c>
      <c r="AS242" s="70" t="s">
        <v>106</v>
      </c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>
        <v>1</v>
      </c>
      <c r="BF242" s="70"/>
      <c r="BG242" s="70"/>
      <c r="BH242" s="70"/>
      <c r="BI242" s="70">
        <f t="shared" si="49"/>
        <v>5</v>
      </c>
      <c r="BJ242" s="70" t="s">
        <v>2157</v>
      </c>
      <c r="BK242" s="74">
        <f t="shared" si="50"/>
        <v>6561000</v>
      </c>
      <c r="BL242" s="70"/>
      <c r="BM242" s="70" t="s">
        <v>2396</v>
      </c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</row>
    <row r="243" spans="1:77" x14ac:dyDescent="0.4">
      <c r="A243" s="70">
        <v>241</v>
      </c>
      <c r="B243" s="70" t="s">
        <v>2008</v>
      </c>
      <c r="C243" s="70"/>
      <c r="D243" s="70"/>
      <c r="E243" s="70"/>
      <c r="F243" s="70" t="s">
        <v>875</v>
      </c>
      <c r="G243" s="70"/>
      <c r="H243" s="94">
        <v>2</v>
      </c>
      <c r="I243" s="94">
        <v>1</v>
      </c>
      <c r="J243" s="70" t="s">
        <v>2008</v>
      </c>
      <c r="K243" s="70"/>
      <c r="L243" s="70"/>
      <c r="M243" s="70">
        <v>10</v>
      </c>
      <c r="N243" s="70">
        <f>VLOOKUP(M243,'償却率（定額法）'!$B$6:$C$104,2)</f>
        <v>0.1</v>
      </c>
      <c r="O243" s="71">
        <v>42410</v>
      </c>
      <c r="P243" s="70">
        <v>1</v>
      </c>
      <c r="Q243" s="71"/>
      <c r="R243" s="71">
        <f t="shared" si="44"/>
        <v>42410</v>
      </c>
      <c r="S243" s="70">
        <f t="shared" si="45"/>
        <v>2016</v>
      </c>
      <c r="T243" s="70">
        <f t="shared" si="46"/>
        <v>2</v>
      </c>
      <c r="U243" s="70">
        <f t="shared" si="47"/>
        <v>10</v>
      </c>
      <c r="V243" s="70">
        <f t="shared" si="48"/>
        <v>2015</v>
      </c>
      <c r="W243" s="85">
        <v>3024000</v>
      </c>
      <c r="X243" s="70"/>
      <c r="Y243" s="70"/>
      <c r="Z243" s="85">
        <v>1209600</v>
      </c>
      <c r="AA243" s="85">
        <f t="shared" si="40"/>
        <v>1814400</v>
      </c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87">
        <f t="shared" si="41"/>
        <v>302400</v>
      </c>
      <c r="AQ243" s="74">
        <f t="shared" si="42"/>
        <v>1512000</v>
      </c>
      <c r="AR243" s="74">
        <f t="shared" si="43"/>
        <v>1512000</v>
      </c>
      <c r="AS243" s="70" t="s">
        <v>106</v>
      </c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>
        <v>1</v>
      </c>
      <c r="BF243" s="70"/>
      <c r="BG243" s="70"/>
      <c r="BH243" s="70"/>
      <c r="BI243" s="70">
        <f t="shared" si="49"/>
        <v>5</v>
      </c>
      <c r="BJ243" s="70" t="s">
        <v>2157</v>
      </c>
      <c r="BK243" s="74">
        <f t="shared" si="50"/>
        <v>1512000</v>
      </c>
      <c r="BL243" s="70"/>
      <c r="BM243" s="70" t="s">
        <v>2397</v>
      </c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</row>
    <row r="244" spans="1:77" x14ac:dyDescent="0.4">
      <c r="A244" s="70">
        <v>242</v>
      </c>
      <c r="B244" s="70" t="s">
        <v>2009</v>
      </c>
      <c r="C244" s="70"/>
      <c r="D244" s="70"/>
      <c r="E244" s="70"/>
      <c r="F244" s="70" t="s">
        <v>875</v>
      </c>
      <c r="G244" s="70"/>
      <c r="H244" s="94">
        <v>2</v>
      </c>
      <c r="I244" s="94">
        <v>1</v>
      </c>
      <c r="J244" s="70" t="s">
        <v>2009</v>
      </c>
      <c r="K244" s="70"/>
      <c r="L244" s="70"/>
      <c r="M244" s="70">
        <v>60</v>
      </c>
      <c r="N244" s="70">
        <f>VLOOKUP(M244,'償却率（定額法）'!$B$6:$C$104,2)</f>
        <v>1.7000000000000001E-2</v>
      </c>
      <c r="O244" s="71">
        <v>42459</v>
      </c>
      <c r="P244" s="70">
        <v>1</v>
      </c>
      <c r="Q244" s="71"/>
      <c r="R244" s="71">
        <f t="shared" si="44"/>
        <v>42459</v>
      </c>
      <c r="S244" s="70">
        <f t="shared" si="45"/>
        <v>2016</v>
      </c>
      <c r="T244" s="70">
        <f t="shared" si="46"/>
        <v>3</v>
      </c>
      <c r="U244" s="70">
        <f t="shared" si="47"/>
        <v>30</v>
      </c>
      <c r="V244" s="70">
        <f t="shared" si="48"/>
        <v>2015</v>
      </c>
      <c r="W244" s="85">
        <v>10800000</v>
      </c>
      <c r="X244" s="70"/>
      <c r="Y244" s="70"/>
      <c r="Z244" s="85">
        <v>734400</v>
      </c>
      <c r="AA244" s="85">
        <f t="shared" si="40"/>
        <v>10065600</v>
      </c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87">
        <f t="shared" si="41"/>
        <v>183600</v>
      </c>
      <c r="AQ244" s="74">
        <f t="shared" si="42"/>
        <v>918000</v>
      </c>
      <c r="AR244" s="74">
        <f t="shared" si="43"/>
        <v>9882000</v>
      </c>
      <c r="AS244" s="70" t="s">
        <v>106</v>
      </c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>
        <v>1</v>
      </c>
      <c r="BF244" s="70"/>
      <c r="BG244" s="70"/>
      <c r="BH244" s="70"/>
      <c r="BI244" s="70">
        <f t="shared" si="49"/>
        <v>5</v>
      </c>
      <c r="BJ244" s="70" t="s">
        <v>2157</v>
      </c>
      <c r="BK244" s="74">
        <f t="shared" si="50"/>
        <v>918000</v>
      </c>
      <c r="BL244" s="70"/>
      <c r="BM244" s="70" t="s">
        <v>2398</v>
      </c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</row>
    <row r="245" spans="1:77" x14ac:dyDescent="0.4">
      <c r="A245" s="70">
        <v>243</v>
      </c>
      <c r="B245" s="70" t="s">
        <v>2010</v>
      </c>
      <c r="C245" s="70"/>
      <c r="D245" s="70"/>
      <c r="E245" s="70"/>
      <c r="F245" s="70" t="s">
        <v>875</v>
      </c>
      <c r="G245" s="70"/>
      <c r="H245" s="94">
        <v>2</v>
      </c>
      <c r="I245" s="94">
        <v>1</v>
      </c>
      <c r="J245" s="70" t="s">
        <v>2010</v>
      </c>
      <c r="K245" s="70"/>
      <c r="L245" s="70"/>
      <c r="M245" s="70">
        <v>60</v>
      </c>
      <c r="N245" s="70">
        <f>VLOOKUP(M245,'償却率（定額法）'!$B$6:$C$104,2)</f>
        <v>1.7000000000000001E-2</v>
      </c>
      <c r="O245" s="71">
        <v>42459</v>
      </c>
      <c r="P245" s="70">
        <v>1</v>
      </c>
      <c r="Q245" s="71"/>
      <c r="R245" s="71">
        <f t="shared" si="44"/>
        <v>42459</v>
      </c>
      <c r="S245" s="70">
        <f t="shared" si="45"/>
        <v>2016</v>
      </c>
      <c r="T245" s="70">
        <f t="shared" si="46"/>
        <v>3</v>
      </c>
      <c r="U245" s="70">
        <f t="shared" si="47"/>
        <v>30</v>
      </c>
      <c r="V245" s="70">
        <f t="shared" si="48"/>
        <v>2015</v>
      </c>
      <c r="W245" s="85">
        <v>29842560</v>
      </c>
      <c r="X245" s="70"/>
      <c r="Y245" s="70"/>
      <c r="Z245" s="85">
        <v>2029292</v>
      </c>
      <c r="AA245" s="85">
        <f t="shared" si="40"/>
        <v>27813268</v>
      </c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87">
        <f t="shared" si="41"/>
        <v>507324</v>
      </c>
      <c r="AQ245" s="74">
        <f t="shared" si="42"/>
        <v>2536616</v>
      </c>
      <c r="AR245" s="74">
        <f t="shared" si="43"/>
        <v>27305944</v>
      </c>
      <c r="AS245" s="70" t="s">
        <v>106</v>
      </c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>
        <v>1</v>
      </c>
      <c r="BF245" s="70"/>
      <c r="BG245" s="70"/>
      <c r="BH245" s="70"/>
      <c r="BI245" s="70">
        <f t="shared" si="49"/>
        <v>5</v>
      </c>
      <c r="BJ245" s="70" t="s">
        <v>2157</v>
      </c>
      <c r="BK245" s="74">
        <f t="shared" si="50"/>
        <v>2536616</v>
      </c>
      <c r="BL245" s="70"/>
      <c r="BM245" s="70" t="s">
        <v>2399</v>
      </c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</row>
    <row r="246" spans="1:77" x14ac:dyDescent="0.4">
      <c r="A246" s="70">
        <v>244</v>
      </c>
      <c r="B246" s="70" t="s">
        <v>2011</v>
      </c>
      <c r="C246" s="70"/>
      <c r="D246" s="70"/>
      <c r="E246" s="70"/>
      <c r="F246" s="70" t="s">
        <v>874</v>
      </c>
      <c r="G246" s="70"/>
      <c r="H246" s="94">
        <v>2</v>
      </c>
      <c r="I246" s="94">
        <v>1</v>
      </c>
      <c r="J246" s="70" t="s">
        <v>2011</v>
      </c>
      <c r="K246" s="70"/>
      <c r="L246" s="70"/>
      <c r="M246" s="70">
        <v>40</v>
      </c>
      <c r="N246" s="70">
        <f>VLOOKUP(M246,'償却率（定額法）'!$B$6:$C$104,2)</f>
        <v>2.5000000000000001E-2</v>
      </c>
      <c r="O246" s="71">
        <v>42277</v>
      </c>
      <c r="P246" s="70">
        <v>1</v>
      </c>
      <c r="Q246" s="71"/>
      <c r="R246" s="71">
        <f t="shared" si="44"/>
        <v>42277</v>
      </c>
      <c r="S246" s="70">
        <f t="shared" si="45"/>
        <v>2015</v>
      </c>
      <c r="T246" s="70">
        <f t="shared" si="46"/>
        <v>9</v>
      </c>
      <c r="U246" s="70">
        <f t="shared" si="47"/>
        <v>30</v>
      </c>
      <c r="V246" s="70">
        <f t="shared" si="48"/>
        <v>2015</v>
      </c>
      <c r="W246" s="85">
        <v>34560000</v>
      </c>
      <c r="X246" s="70"/>
      <c r="Y246" s="70"/>
      <c r="Z246" s="85">
        <v>3456000</v>
      </c>
      <c r="AA246" s="85">
        <f t="shared" si="40"/>
        <v>31104000</v>
      </c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87">
        <f t="shared" si="41"/>
        <v>864000</v>
      </c>
      <c r="AQ246" s="74">
        <f t="shared" si="42"/>
        <v>4320000</v>
      </c>
      <c r="AR246" s="74">
        <f t="shared" si="43"/>
        <v>30240000</v>
      </c>
      <c r="AS246" s="70" t="s">
        <v>106</v>
      </c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>
        <v>1</v>
      </c>
      <c r="BF246" s="70"/>
      <c r="BG246" s="70"/>
      <c r="BH246" s="70"/>
      <c r="BI246" s="70">
        <f t="shared" si="49"/>
        <v>5</v>
      </c>
      <c r="BJ246" s="70" t="s">
        <v>2157</v>
      </c>
      <c r="BK246" s="74">
        <f t="shared" si="50"/>
        <v>4320000</v>
      </c>
      <c r="BL246" s="70"/>
      <c r="BM246" s="70" t="s">
        <v>2400</v>
      </c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</row>
    <row r="247" spans="1:77" x14ac:dyDescent="0.4">
      <c r="A247" s="70">
        <v>245</v>
      </c>
      <c r="B247" s="70" t="s">
        <v>2012</v>
      </c>
      <c r="C247" s="70"/>
      <c r="D247" s="70"/>
      <c r="E247" s="70"/>
      <c r="F247" s="70" t="s">
        <v>875</v>
      </c>
      <c r="G247" s="70"/>
      <c r="H247" s="94">
        <v>2</v>
      </c>
      <c r="I247" s="94">
        <v>1</v>
      </c>
      <c r="J247" s="70" t="s">
        <v>2012</v>
      </c>
      <c r="K247" s="70"/>
      <c r="L247" s="70"/>
      <c r="M247" s="70">
        <v>10</v>
      </c>
      <c r="N247" s="70">
        <f>VLOOKUP(M247,'償却率（定額法）'!$B$6:$C$104,2)</f>
        <v>0.1</v>
      </c>
      <c r="O247" s="71">
        <v>42825</v>
      </c>
      <c r="P247" s="70">
        <v>1</v>
      </c>
      <c r="Q247" s="71"/>
      <c r="R247" s="71">
        <f t="shared" si="44"/>
        <v>42825</v>
      </c>
      <c r="S247" s="70">
        <f t="shared" si="45"/>
        <v>2017</v>
      </c>
      <c r="T247" s="70">
        <f t="shared" si="46"/>
        <v>3</v>
      </c>
      <c r="U247" s="70">
        <f t="shared" si="47"/>
        <v>31</v>
      </c>
      <c r="V247" s="70">
        <f t="shared" si="48"/>
        <v>2016</v>
      </c>
      <c r="W247" s="85">
        <v>288144</v>
      </c>
      <c r="X247" s="70"/>
      <c r="Y247" s="70"/>
      <c r="Z247" s="85">
        <v>86442</v>
      </c>
      <c r="AA247" s="85">
        <f t="shared" si="40"/>
        <v>201702</v>
      </c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87">
        <f t="shared" si="41"/>
        <v>28814</v>
      </c>
      <c r="AQ247" s="74">
        <f t="shared" si="42"/>
        <v>115256</v>
      </c>
      <c r="AR247" s="74">
        <f t="shared" si="43"/>
        <v>172888</v>
      </c>
      <c r="AS247" s="70" t="s">
        <v>106</v>
      </c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>
        <v>1</v>
      </c>
      <c r="BF247" s="70"/>
      <c r="BG247" s="70"/>
      <c r="BH247" s="70"/>
      <c r="BI247" s="70">
        <f t="shared" si="49"/>
        <v>4</v>
      </c>
      <c r="BJ247" s="70" t="s">
        <v>2157</v>
      </c>
      <c r="BK247" s="74">
        <f t="shared" si="50"/>
        <v>115256</v>
      </c>
      <c r="BL247" s="70"/>
      <c r="BM247" s="70" t="s">
        <v>2401</v>
      </c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</row>
    <row r="248" spans="1:77" x14ac:dyDescent="0.4">
      <c r="A248" s="70">
        <v>246</v>
      </c>
      <c r="B248" s="70" t="s">
        <v>2013</v>
      </c>
      <c r="C248" s="70"/>
      <c r="D248" s="70"/>
      <c r="E248" s="70"/>
      <c r="F248" s="70" t="s">
        <v>2158</v>
      </c>
      <c r="G248" s="70"/>
      <c r="H248" s="94">
        <v>2</v>
      </c>
      <c r="I248" s="94">
        <v>7</v>
      </c>
      <c r="J248" s="70" t="s">
        <v>2013</v>
      </c>
      <c r="K248" s="70"/>
      <c r="L248" s="70"/>
      <c r="M248" s="70">
        <v>10</v>
      </c>
      <c r="N248" s="70">
        <f>VLOOKUP(M248,'償却率（定額法）'!$B$6:$C$104,2)</f>
        <v>0.1</v>
      </c>
      <c r="O248" s="71">
        <v>42823</v>
      </c>
      <c r="P248" s="70">
        <v>1</v>
      </c>
      <c r="Q248" s="71"/>
      <c r="R248" s="71">
        <f t="shared" si="44"/>
        <v>42823</v>
      </c>
      <c r="S248" s="70">
        <f t="shared" si="45"/>
        <v>2017</v>
      </c>
      <c r="T248" s="70">
        <f t="shared" si="46"/>
        <v>3</v>
      </c>
      <c r="U248" s="70">
        <f t="shared" si="47"/>
        <v>29</v>
      </c>
      <c r="V248" s="70">
        <f t="shared" si="48"/>
        <v>2016</v>
      </c>
      <c r="W248" s="85">
        <v>1406700</v>
      </c>
      <c r="X248" s="70"/>
      <c r="Y248" s="70"/>
      <c r="Z248" s="85">
        <v>422010</v>
      </c>
      <c r="AA248" s="85">
        <f t="shared" si="40"/>
        <v>984690</v>
      </c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87">
        <f t="shared" si="41"/>
        <v>140670</v>
      </c>
      <c r="AQ248" s="74">
        <f t="shared" si="42"/>
        <v>562680</v>
      </c>
      <c r="AR248" s="74">
        <f t="shared" si="43"/>
        <v>844020</v>
      </c>
      <c r="AS248" s="70" t="s">
        <v>106</v>
      </c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>
        <v>1</v>
      </c>
      <c r="BF248" s="70"/>
      <c r="BG248" s="70"/>
      <c r="BH248" s="70"/>
      <c r="BI248" s="70">
        <f t="shared" si="49"/>
        <v>4</v>
      </c>
      <c r="BJ248" s="70" t="s">
        <v>2157</v>
      </c>
      <c r="BK248" s="74">
        <f t="shared" si="50"/>
        <v>562680</v>
      </c>
      <c r="BL248" s="70"/>
      <c r="BM248" s="70" t="s">
        <v>2402</v>
      </c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</row>
    <row r="249" spans="1:77" x14ac:dyDescent="0.4">
      <c r="A249" s="70">
        <v>247</v>
      </c>
      <c r="B249" s="70" t="s">
        <v>2014</v>
      </c>
      <c r="C249" s="70"/>
      <c r="D249" s="70"/>
      <c r="E249" s="70"/>
      <c r="F249" s="70" t="s">
        <v>875</v>
      </c>
      <c r="G249" s="70"/>
      <c r="H249" s="94">
        <v>2</v>
      </c>
      <c r="I249" s="94">
        <v>1</v>
      </c>
      <c r="J249" s="70" t="s">
        <v>2014</v>
      </c>
      <c r="K249" s="70"/>
      <c r="L249" s="70"/>
      <c r="M249" s="70">
        <v>10</v>
      </c>
      <c r="N249" s="70">
        <f>VLOOKUP(M249,'償却率（定額法）'!$B$6:$C$104,2)</f>
        <v>0.1</v>
      </c>
      <c r="O249" s="71">
        <v>42716</v>
      </c>
      <c r="P249" s="70">
        <v>1</v>
      </c>
      <c r="Q249" s="71"/>
      <c r="R249" s="71">
        <f t="shared" si="44"/>
        <v>42716</v>
      </c>
      <c r="S249" s="70">
        <f t="shared" si="45"/>
        <v>2016</v>
      </c>
      <c r="T249" s="70">
        <f t="shared" si="46"/>
        <v>12</v>
      </c>
      <c r="U249" s="70">
        <f t="shared" si="47"/>
        <v>12</v>
      </c>
      <c r="V249" s="70">
        <f t="shared" si="48"/>
        <v>2016</v>
      </c>
      <c r="W249" s="85">
        <v>18749880</v>
      </c>
      <c r="X249" s="70"/>
      <c r="Y249" s="70"/>
      <c r="Z249" s="85">
        <v>5624964</v>
      </c>
      <c r="AA249" s="85">
        <f t="shared" si="40"/>
        <v>13124916</v>
      </c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87">
        <f t="shared" si="41"/>
        <v>1874988</v>
      </c>
      <c r="AQ249" s="74">
        <f t="shared" si="42"/>
        <v>7499952</v>
      </c>
      <c r="AR249" s="74">
        <f t="shared" si="43"/>
        <v>11249928</v>
      </c>
      <c r="AS249" s="70" t="s">
        <v>106</v>
      </c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>
        <v>1</v>
      </c>
      <c r="BF249" s="70"/>
      <c r="BG249" s="70"/>
      <c r="BH249" s="70"/>
      <c r="BI249" s="70">
        <f t="shared" si="49"/>
        <v>4</v>
      </c>
      <c r="BJ249" s="70" t="s">
        <v>2157</v>
      </c>
      <c r="BK249" s="74">
        <f t="shared" si="50"/>
        <v>7499952</v>
      </c>
      <c r="BL249" s="70"/>
      <c r="BM249" s="70" t="s">
        <v>2403</v>
      </c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</row>
    <row r="250" spans="1:77" x14ac:dyDescent="0.4">
      <c r="A250" s="70">
        <v>248</v>
      </c>
      <c r="B250" s="70" t="s">
        <v>2015</v>
      </c>
      <c r="C250" s="70"/>
      <c r="D250" s="70"/>
      <c r="E250" s="70"/>
      <c r="F250" s="70" t="s">
        <v>875</v>
      </c>
      <c r="G250" s="70"/>
      <c r="H250" s="94">
        <v>2</v>
      </c>
      <c r="I250" s="94">
        <v>1</v>
      </c>
      <c r="J250" s="70" t="s">
        <v>2015</v>
      </c>
      <c r="K250" s="70"/>
      <c r="L250" s="70"/>
      <c r="M250" s="70">
        <v>10</v>
      </c>
      <c r="N250" s="70">
        <f>VLOOKUP(M250,'償却率（定額法）'!$B$6:$C$104,2)</f>
        <v>0.1</v>
      </c>
      <c r="O250" s="71">
        <v>42824</v>
      </c>
      <c r="P250" s="70">
        <v>1</v>
      </c>
      <c r="Q250" s="71"/>
      <c r="R250" s="71">
        <f t="shared" si="44"/>
        <v>42824</v>
      </c>
      <c r="S250" s="70">
        <f t="shared" si="45"/>
        <v>2017</v>
      </c>
      <c r="T250" s="70">
        <f t="shared" si="46"/>
        <v>3</v>
      </c>
      <c r="U250" s="70">
        <f t="shared" si="47"/>
        <v>30</v>
      </c>
      <c r="V250" s="70">
        <f t="shared" si="48"/>
        <v>2016</v>
      </c>
      <c r="W250" s="85">
        <v>18229320</v>
      </c>
      <c r="X250" s="70"/>
      <c r="Y250" s="70"/>
      <c r="Z250" s="85">
        <v>5468796</v>
      </c>
      <c r="AA250" s="85">
        <f t="shared" si="40"/>
        <v>12760524</v>
      </c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87">
        <f t="shared" si="41"/>
        <v>1822932</v>
      </c>
      <c r="AQ250" s="74">
        <f t="shared" si="42"/>
        <v>7291728</v>
      </c>
      <c r="AR250" s="74">
        <f t="shared" si="43"/>
        <v>10937592</v>
      </c>
      <c r="AS250" s="70" t="s">
        <v>106</v>
      </c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>
        <v>1</v>
      </c>
      <c r="BF250" s="70"/>
      <c r="BG250" s="70"/>
      <c r="BH250" s="70"/>
      <c r="BI250" s="70">
        <f t="shared" si="49"/>
        <v>4</v>
      </c>
      <c r="BJ250" s="70" t="s">
        <v>2157</v>
      </c>
      <c r="BK250" s="74">
        <f t="shared" si="50"/>
        <v>7291728</v>
      </c>
      <c r="BL250" s="70"/>
      <c r="BM250" s="70" t="s">
        <v>2404</v>
      </c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</row>
    <row r="251" spans="1:77" x14ac:dyDescent="0.4">
      <c r="A251" s="70">
        <v>249</v>
      </c>
      <c r="B251" s="70" t="s">
        <v>2016</v>
      </c>
      <c r="C251" s="70"/>
      <c r="D251" s="70"/>
      <c r="E251" s="70"/>
      <c r="F251" s="70" t="s">
        <v>875</v>
      </c>
      <c r="G251" s="70"/>
      <c r="H251" s="94">
        <v>2</v>
      </c>
      <c r="I251" s="94">
        <v>1</v>
      </c>
      <c r="J251" s="70" t="s">
        <v>2016</v>
      </c>
      <c r="K251" s="70"/>
      <c r="L251" s="70"/>
      <c r="M251" s="70">
        <v>10</v>
      </c>
      <c r="N251" s="70">
        <f>VLOOKUP(M251,'償却率（定額法）'!$B$6:$C$104,2)</f>
        <v>0.1</v>
      </c>
      <c r="O251" s="71">
        <v>42625</v>
      </c>
      <c r="P251" s="70">
        <v>1</v>
      </c>
      <c r="Q251" s="71"/>
      <c r="R251" s="71">
        <f t="shared" si="44"/>
        <v>42625</v>
      </c>
      <c r="S251" s="70">
        <f t="shared" si="45"/>
        <v>2016</v>
      </c>
      <c r="T251" s="70">
        <f t="shared" si="46"/>
        <v>9</v>
      </c>
      <c r="U251" s="70">
        <f t="shared" si="47"/>
        <v>12</v>
      </c>
      <c r="V251" s="70">
        <f t="shared" si="48"/>
        <v>2016</v>
      </c>
      <c r="W251" s="85">
        <v>2369520</v>
      </c>
      <c r="X251" s="70"/>
      <c r="Y251" s="70"/>
      <c r="Z251" s="85">
        <v>710856</v>
      </c>
      <c r="AA251" s="85">
        <f t="shared" si="40"/>
        <v>1658664</v>
      </c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87">
        <f t="shared" si="41"/>
        <v>236952</v>
      </c>
      <c r="AQ251" s="74">
        <f t="shared" si="42"/>
        <v>947808</v>
      </c>
      <c r="AR251" s="74">
        <f t="shared" si="43"/>
        <v>1421712</v>
      </c>
      <c r="AS251" s="70" t="s">
        <v>106</v>
      </c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>
        <v>1</v>
      </c>
      <c r="BF251" s="70"/>
      <c r="BG251" s="70"/>
      <c r="BH251" s="70"/>
      <c r="BI251" s="70">
        <f t="shared" si="49"/>
        <v>4</v>
      </c>
      <c r="BJ251" s="70" t="s">
        <v>2157</v>
      </c>
      <c r="BK251" s="74">
        <f t="shared" si="50"/>
        <v>947808</v>
      </c>
      <c r="BL251" s="70"/>
      <c r="BM251" s="70" t="s">
        <v>2405</v>
      </c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</row>
    <row r="252" spans="1:77" x14ac:dyDescent="0.4">
      <c r="A252" s="70">
        <v>250</v>
      </c>
      <c r="B252" s="70" t="s">
        <v>2017</v>
      </c>
      <c r="C252" s="70"/>
      <c r="D252" s="70"/>
      <c r="E252" s="70"/>
      <c r="F252" s="70" t="s">
        <v>875</v>
      </c>
      <c r="G252" s="70"/>
      <c r="H252" s="94">
        <v>2</v>
      </c>
      <c r="I252" s="94">
        <v>1</v>
      </c>
      <c r="J252" s="70" t="s">
        <v>2017</v>
      </c>
      <c r="K252" s="70"/>
      <c r="L252" s="70"/>
      <c r="M252" s="70">
        <v>10</v>
      </c>
      <c r="N252" s="70">
        <f>VLOOKUP(M252,'償却率（定額法）'!$B$6:$C$104,2)</f>
        <v>0.1</v>
      </c>
      <c r="O252" s="71">
        <v>42824</v>
      </c>
      <c r="P252" s="70">
        <v>1</v>
      </c>
      <c r="Q252" s="71"/>
      <c r="R252" s="71">
        <f t="shared" si="44"/>
        <v>42824</v>
      </c>
      <c r="S252" s="70">
        <f t="shared" si="45"/>
        <v>2017</v>
      </c>
      <c r="T252" s="70">
        <f t="shared" si="46"/>
        <v>3</v>
      </c>
      <c r="U252" s="70">
        <f t="shared" si="47"/>
        <v>30</v>
      </c>
      <c r="V252" s="70">
        <f t="shared" si="48"/>
        <v>2016</v>
      </c>
      <c r="W252" s="85">
        <v>2160000</v>
      </c>
      <c r="X252" s="70"/>
      <c r="Y252" s="70"/>
      <c r="Z252" s="85">
        <v>648000</v>
      </c>
      <c r="AA252" s="85">
        <f t="shared" si="40"/>
        <v>1512000</v>
      </c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87">
        <f t="shared" si="41"/>
        <v>216000</v>
      </c>
      <c r="AQ252" s="74">
        <f t="shared" si="42"/>
        <v>864000</v>
      </c>
      <c r="AR252" s="74">
        <f t="shared" si="43"/>
        <v>1296000</v>
      </c>
      <c r="AS252" s="70" t="s">
        <v>106</v>
      </c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>
        <v>1</v>
      </c>
      <c r="BF252" s="70"/>
      <c r="BG252" s="70"/>
      <c r="BH252" s="70"/>
      <c r="BI252" s="70">
        <f t="shared" si="49"/>
        <v>4</v>
      </c>
      <c r="BJ252" s="70" t="s">
        <v>2157</v>
      </c>
      <c r="BK252" s="74">
        <f t="shared" si="50"/>
        <v>864000</v>
      </c>
      <c r="BL252" s="70"/>
      <c r="BM252" s="70" t="s">
        <v>2406</v>
      </c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</row>
    <row r="253" spans="1:77" x14ac:dyDescent="0.4">
      <c r="A253" s="70">
        <v>251</v>
      </c>
      <c r="B253" s="70" t="s">
        <v>2018</v>
      </c>
      <c r="C253" s="70"/>
      <c r="D253" s="70"/>
      <c r="E253" s="70"/>
      <c r="F253" s="70" t="s">
        <v>875</v>
      </c>
      <c r="G253" s="70"/>
      <c r="H253" s="94">
        <v>2</v>
      </c>
      <c r="I253" s="94">
        <v>1</v>
      </c>
      <c r="J253" s="70" t="s">
        <v>2018</v>
      </c>
      <c r="K253" s="70"/>
      <c r="L253" s="70"/>
      <c r="M253" s="70">
        <v>10</v>
      </c>
      <c r="N253" s="70">
        <f>VLOOKUP(M253,'償却率（定額法）'!$B$6:$C$104,2)</f>
        <v>0.1</v>
      </c>
      <c r="O253" s="71">
        <v>42625</v>
      </c>
      <c r="P253" s="70">
        <v>1</v>
      </c>
      <c r="Q253" s="71"/>
      <c r="R253" s="71">
        <f t="shared" si="44"/>
        <v>42625</v>
      </c>
      <c r="S253" s="70">
        <f t="shared" si="45"/>
        <v>2016</v>
      </c>
      <c r="T253" s="70">
        <f t="shared" si="46"/>
        <v>9</v>
      </c>
      <c r="U253" s="70">
        <f t="shared" si="47"/>
        <v>12</v>
      </c>
      <c r="V253" s="70">
        <f t="shared" si="48"/>
        <v>2016</v>
      </c>
      <c r="W253" s="85">
        <v>1393200</v>
      </c>
      <c r="X253" s="70"/>
      <c r="Y253" s="70"/>
      <c r="Z253" s="85">
        <v>417960</v>
      </c>
      <c r="AA253" s="85">
        <f t="shared" si="40"/>
        <v>975240</v>
      </c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87">
        <f t="shared" si="41"/>
        <v>139320</v>
      </c>
      <c r="AQ253" s="74">
        <f t="shared" si="42"/>
        <v>557280</v>
      </c>
      <c r="AR253" s="74">
        <f t="shared" si="43"/>
        <v>835920</v>
      </c>
      <c r="AS253" s="70" t="s">
        <v>106</v>
      </c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>
        <v>1</v>
      </c>
      <c r="BF253" s="70"/>
      <c r="BG253" s="70"/>
      <c r="BH253" s="70"/>
      <c r="BI253" s="70">
        <f t="shared" si="49"/>
        <v>4</v>
      </c>
      <c r="BJ253" s="70" t="s">
        <v>2157</v>
      </c>
      <c r="BK253" s="74">
        <f t="shared" si="50"/>
        <v>557280</v>
      </c>
      <c r="BL253" s="70"/>
      <c r="BM253" s="70" t="s">
        <v>2407</v>
      </c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</row>
    <row r="254" spans="1:77" x14ac:dyDescent="0.4">
      <c r="A254" s="70">
        <v>252</v>
      </c>
      <c r="B254" s="70" t="s">
        <v>2019</v>
      </c>
      <c r="C254" s="70"/>
      <c r="D254" s="70"/>
      <c r="E254" s="70"/>
      <c r="F254" s="70" t="s">
        <v>875</v>
      </c>
      <c r="G254" s="70"/>
      <c r="H254" s="94">
        <v>2</v>
      </c>
      <c r="I254" s="94">
        <v>1</v>
      </c>
      <c r="J254" s="70" t="s">
        <v>2019</v>
      </c>
      <c r="K254" s="70"/>
      <c r="L254" s="70"/>
      <c r="M254" s="70">
        <v>60</v>
      </c>
      <c r="N254" s="70">
        <f>VLOOKUP(M254,'償却率（定額法）'!$B$6:$C$104,2)</f>
        <v>1.7000000000000001E-2</v>
      </c>
      <c r="O254" s="71">
        <v>42716</v>
      </c>
      <c r="P254" s="70">
        <v>1</v>
      </c>
      <c r="Q254" s="71"/>
      <c r="R254" s="71">
        <f t="shared" si="44"/>
        <v>42716</v>
      </c>
      <c r="S254" s="70">
        <f t="shared" si="45"/>
        <v>2016</v>
      </c>
      <c r="T254" s="70">
        <f t="shared" si="46"/>
        <v>12</v>
      </c>
      <c r="U254" s="70">
        <f t="shared" si="47"/>
        <v>12</v>
      </c>
      <c r="V254" s="70">
        <f t="shared" si="48"/>
        <v>2016</v>
      </c>
      <c r="W254" s="85">
        <v>42390000</v>
      </c>
      <c r="X254" s="70"/>
      <c r="Y254" s="70"/>
      <c r="Z254" s="85">
        <v>2161890</v>
      </c>
      <c r="AA254" s="85">
        <f t="shared" si="40"/>
        <v>40228110</v>
      </c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87">
        <f t="shared" si="41"/>
        <v>720630</v>
      </c>
      <c r="AQ254" s="74">
        <f t="shared" si="42"/>
        <v>2882520</v>
      </c>
      <c r="AR254" s="74">
        <f t="shared" si="43"/>
        <v>39507480</v>
      </c>
      <c r="AS254" s="70" t="s">
        <v>106</v>
      </c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>
        <v>1</v>
      </c>
      <c r="BF254" s="70"/>
      <c r="BG254" s="70"/>
      <c r="BH254" s="70"/>
      <c r="BI254" s="70">
        <f t="shared" si="49"/>
        <v>4</v>
      </c>
      <c r="BJ254" s="70" t="s">
        <v>2157</v>
      </c>
      <c r="BK254" s="74">
        <f t="shared" si="50"/>
        <v>2882520</v>
      </c>
      <c r="BL254" s="70"/>
      <c r="BM254" s="70" t="s">
        <v>2408</v>
      </c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</row>
    <row r="255" spans="1:77" x14ac:dyDescent="0.4">
      <c r="A255" s="70">
        <v>253</v>
      </c>
      <c r="B255" s="70" t="s">
        <v>2020</v>
      </c>
      <c r="C255" s="70"/>
      <c r="D255" s="70"/>
      <c r="E255" s="70"/>
      <c r="F255" s="70" t="s">
        <v>875</v>
      </c>
      <c r="G255" s="70"/>
      <c r="H255" s="94">
        <v>2</v>
      </c>
      <c r="I255" s="94">
        <v>1</v>
      </c>
      <c r="J255" s="70" t="s">
        <v>2020</v>
      </c>
      <c r="K255" s="70"/>
      <c r="L255" s="70"/>
      <c r="M255" s="70">
        <v>20</v>
      </c>
      <c r="N255" s="70">
        <f>VLOOKUP(M255,'償却率（定額法）'!$B$6:$C$104,2)</f>
        <v>0.05</v>
      </c>
      <c r="O255" s="71">
        <v>42731</v>
      </c>
      <c r="P255" s="70">
        <v>1</v>
      </c>
      <c r="Q255" s="71"/>
      <c r="R255" s="71">
        <f t="shared" si="44"/>
        <v>42731</v>
      </c>
      <c r="S255" s="70">
        <f t="shared" si="45"/>
        <v>2016</v>
      </c>
      <c r="T255" s="70">
        <f t="shared" si="46"/>
        <v>12</v>
      </c>
      <c r="U255" s="70">
        <f t="shared" si="47"/>
        <v>27</v>
      </c>
      <c r="V255" s="70">
        <f t="shared" si="48"/>
        <v>2016</v>
      </c>
      <c r="W255" s="85">
        <v>8478000</v>
      </c>
      <c r="X255" s="70"/>
      <c r="Y255" s="70"/>
      <c r="Z255" s="85">
        <v>1271700</v>
      </c>
      <c r="AA255" s="85">
        <f t="shared" si="40"/>
        <v>7206300</v>
      </c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87">
        <f t="shared" si="41"/>
        <v>423900</v>
      </c>
      <c r="AQ255" s="74">
        <f t="shared" si="42"/>
        <v>1695600</v>
      </c>
      <c r="AR255" s="74">
        <f t="shared" si="43"/>
        <v>6782400</v>
      </c>
      <c r="AS255" s="70" t="s">
        <v>106</v>
      </c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>
        <v>1</v>
      </c>
      <c r="BF255" s="70"/>
      <c r="BG255" s="70"/>
      <c r="BH255" s="70"/>
      <c r="BI255" s="70">
        <f t="shared" si="49"/>
        <v>4</v>
      </c>
      <c r="BJ255" s="70" t="s">
        <v>2157</v>
      </c>
      <c r="BK255" s="74">
        <f t="shared" si="50"/>
        <v>1695600</v>
      </c>
      <c r="BL255" s="70"/>
      <c r="BM255" s="70" t="s">
        <v>2409</v>
      </c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</row>
    <row r="256" spans="1:77" x14ac:dyDescent="0.4">
      <c r="A256" s="70">
        <v>254</v>
      </c>
      <c r="B256" s="70" t="s">
        <v>2021</v>
      </c>
      <c r="C256" s="70"/>
      <c r="D256" s="70"/>
      <c r="E256" s="70"/>
      <c r="F256" s="70" t="s">
        <v>875</v>
      </c>
      <c r="G256" s="70"/>
      <c r="H256" s="94">
        <v>2</v>
      </c>
      <c r="I256" s="94">
        <v>1</v>
      </c>
      <c r="J256" s="70" t="s">
        <v>2021</v>
      </c>
      <c r="K256" s="70"/>
      <c r="L256" s="70"/>
      <c r="M256" s="70">
        <v>20</v>
      </c>
      <c r="N256" s="70">
        <f>VLOOKUP(M256,'償却率（定額法）'!$B$6:$C$104,2)</f>
        <v>0.05</v>
      </c>
      <c r="O256" s="71">
        <v>42824</v>
      </c>
      <c r="P256" s="70">
        <v>1</v>
      </c>
      <c r="Q256" s="71"/>
      <c r="R256" s="71">
        <f t="shared" si="44"/>
        <v>42824</v>
      </c>
      <c r="S256" s="70">
        <f t="shared" si="45"/>
        <v>2017</v>
      </c>
      <c r="T256" s="70">
        <f t="shared" si="46"/>
        <v>3</v>
      </c>
      <c r="U256" s="70">
        <f t="shared" si="47"/>
        <v>30</v>
      </c>
      <c r="V256" s="70">
        <f t="shared" si="48"/>
        <v>2016</v>
      </c>
      <c r="W256" s="85">
        <v>3888000</v>
      </c>
      <c r="X256" s="70"/>
      <c r="Y256" s="70"/>
      <c r="Z256" s="85">
        <v>583200</v>
      </c>
      <c r="AA256" s="85">
        <f t="shared" si="40"/>
        <v>3304800</v>
      </c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87">
        <f t="shared" si="41"/>
        <v>194400</v>
      </c>
      <c r="AQ256" s="74">
        <f t="shared" si="42"/>
        <v>777600</v>
      </c>
      <c r="AR256" s="74">
        <f t="shared" si="43"/>
        <v>3110400</v>
      </c>
      <c r="AS256" s="70" t="s">
        <v>106</v>
      </c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>
        <v>1</v>
      </c>
      <c r="BF256" s="70"/>
      <c r="BG256" s="70"/>
      <c r="BH256" s="70"/>
      <c r="BI256" s="70">
        <f t="shared" si="49"/>
        <v>4</v>
      </c>
      <c r="BJ256" s="70" t="s">
        <v>2157</v>
      </c>
      <c r="BK256" s="74">
        <f t="shared" si="50"/>
        <v>777600</v>
      </c>
      <c r="BL256" s="70"/>
      <c r="BM256" s="70" t="s">
        <v>2410</v>
      </c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</row>
    <row r="257" spans="1:77" x14ac:dyDescent="0.4">
      <c r="A257" s="70">
        <v>255</v>
      </c>
      <c r="B257" s="70" t="s">
        <v>2022</v>
      </c>
      <c r="C257" s="70"/>
      <c r="D257" s="70"/>
      <c r="E257" s="70"/>
      <c r="F257" s="70" t="s">
        <v>875</v>
      </c>
      <c r="G257" s="70"/>
      <c r="H257" s="94">
        <v>2</v>
      </c>
      <c r="I257" s="94">
        <v>1</v>
      </c>
      <c r="J257" s="70" t="s">
        <v>2022</v>
      </c>
      <c r="K257" s="70"/>
      <c r="L257" s="70"/>
      <c r="M257" s="70">
        <v>60</v>
      </c>
      <c r="N257" s="70">
        <f>VLOOKUP(M257,'償却率（定額法）'!$B$6:$C$104,2)</f>
        <v>1.7000000000000001E-2</v>
      </c>
      <c r="O257" s="71">
        <v>42716</v>
      </c>
      <c r="P257" s="70">
        <v>1</v>
      </c>
      <c r="Q257" s="71"/>
      <c r="R257" s="71">
        <f t="shared" si="44"/>
        <v>42716</v>
      </c>
      <c r="S257" s="70">
        <f t="shared" si="45"/>
        <v>2016</v>
      </c>
      <c r="T257" s="70">
        <f t="shared" si="46"/>
        <v>12</v>
      </c>
      <c r="U257" s="70">
        <f t="shared" si="47"/>
        <v>12</v>
      </c>
      <c r="V257" s="70">
        <f t="shared" si="48"/>
        <v>2016</v>
      </c>
      <c r="W257" s="85">
        <v>48786840</v>
      </c>
      <c r="X257" s="70"/>
      <c r="Y257" s="70"/>
      <c r="Z257" s="85">
        <v>2488128</v>
      </c>
      <c r="AA257" s="85">
        <f t="shared" si="40"/>
        <v>46298712</v>
      </c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87">
        <f t="shared" si="41"/>
        <v>829376</v>
      </c>
      <c r="AQ257" s="74">
        <f t="shared" si="42"/>
        <v>3317504</v>
      </c>
      <c r="AR257" s="74">
        <f t="shared" si="43"/>
        <v>45469336</v>
      </c>
      <c r="AS257" s="70" t="s">
        <v>106</v>
      </c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>
        <v>1</v>
      </c>
      <c r="BF257" s="70"/>
      <c r="BG257" s="70"/>
      <c r="BH257" s="70"/>
      <c r="BI257" s="70">
        <f t="shared" si="49"/>
        <v>4</v>
      </c>
      <c r="BJ257" s="70" t="s">
        <v>2157</v>
      </c>
      <c r="BK257" s="74">
        <f t="shared" si="50"/>
        <v>3317504</v>
      </c>
      <c r="BL257" s="70"/>
      <c r="BM257" s="70" t="s">
        <v>2411</v>
      </c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</row>
    <row r="258" spans="1:77" x14ac:dyDescent="0.4">
      <c r="A258" s="70">
        <v>256</v>
      </c>
      <c r="B258" s="70" t="s">
        <v>2023</v>
      </c>
      <c r="C258" s="70"/>
      <c r="D258" s="70"/>
      <c r="E258" s="70"/>
      <c r="F258" s="70" t="s">
        <v>875</v>
      </c>
      <c r="G258" s="70"/>
      <c r="H258" s="94">
        <v>2</v>
      </c>
      <c r="I258" s="94">
        <v>1</v>
      </c>
      <c r="J258" s="70" t="s">
        <v>2023</v>
      </c>
      <c r="K258" s="70"/>
      <c r="L258" s="70"/>
      <c r="M258" s="70">
        <v>60</v>
      </c>
      <c r="N258" s="70">
        <f>VLOOKUP(M258,'償却率（定額法）'!$B$6:$C$104,2)</f>
        <v>1.7000000000000001E-2</v>
      </c>
      <c r="O258" s="71">
        <v>42825</v>
      </c>
      <c r="P258" s="70">
        <v>1</v>
      </c>
      <c r="Q258" s="71"/>
      <c r="R258" s="71">
        <f t="shared" si="44"/>
        <v>42825</v>
      </c>
      <c r="S258" s="70">
        <f t="shared" si="45"/>
        <v>2017</v>
      </c>
      <c r="T258" s="70">
        <f t="shared" si="46"/>
        <v>3</v>
      </c>
      <c r="U258" s="70">
        <f t="shared" si="47"/>
        <v>31</v>
      </c>
      <c r="V258" s="70">
        <f t="shared" si="48"/>
        <v>2016</v>
      </c>
      <c r="W258" s="85">
        <v>8100000</v>
      </c>
      <c r="X258" s="70"/>
      <c r="Y258" s="70"/>
      <c r="Z258" s="85">
        <v>413100</v>
      </c>
      <c r="AA258" s="85">
        <f t="shared" si="40"/>
        <v>7686900</v>
      </c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87">
        <f t="shared" si="41"/>
        <v>137700</v>
      </c>
      <c r="AQ258" s="74">
        <f t="shared" si="42"/>
        <v>550800</v>
      </c>
      <c r="AR258" s="74">
        <f t="shared" si="43"/>
        <v>7549200</v>
      </c>
      <c r="AS258" s="70" t="s">
        <v>106</v>
      </c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>
        <v>1</v>
      </c>
      <c r="BF258" s="70"/>
      <c r="BG258" s="70"/>
      <c r="BH258" s="70"/>
      <c r="BI258" s="70">
        <f t="shared" si="49"/>
        <v>4</v>
      </c>
      <c r="BJ258" s="70" t="s">
        <v>2157</v>
      </c>
      <c r="BK258" s="74">
        <f t="shared" si="50"/>
        <v>550800</v>
      </c>
      <c r="BL258" s="70"/>
      <c r="BM258" s="70" t="s">
        <v>2412</v>
      </c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</row>
    <row r="259" spans="1:77" x14ac:dyDescent="0.4">
      <c r="A259" s="70">
        <v>257</v>
      </c>
      <c r="B259" s="70" t="s">
        <v>2024</v>
      </c>
      <c r="C259" s="70"/>
      <c r="D259" s="70"/>
      <c r="E259" s="70"/>
      <c r="F259" s="70" t="s">
        <v>875</v>
      </c>
      <c r="G259" s="70"/>
      <c r="H259" s="94">
        <v>2</v>
      </c>
      <c r="I259" s="94">
        <v>1</v>
      </c>
      <c r="J259" s="70" t="s">
        <v>2024</v>
      </c>
      <c r="K259" s="70"/>
      <c r="L259" s="70"/>
      <c r="M259" s="70">
        <v>60</v>
      </c>
      <c r="N259" s="70">
        <f>VLOOKUP(M259,'償却率（定額法）'!$B$6:$C$104,2)</f>
        <v>1.7000000000000001E-2</v>
      </c>
      <c r="O259" s="71">
        <v>42824</v>
      </c>
      <c r="P259" s="70">
        <v>1</v>
      </c>
      <c r="Q259" s="71"/>
      <c r="R259" s="71">
        <f t="shared" si="44"/>
        <v>42824</v>
      </c>
      <c r="S259" s="70">
        <f t="shared" si="45"/>
        <v>2017</v>
      </c>
      <c r="T259" s="70">
        <f t="shared" si="46"/>
        <v>3</v>
      </c>
      <c r="U259" s="70">
        <f t="shared" si="47"/>
        <v>30</v>
      </c>
      <c r="V259" s="70">
        <f t="shared" si="48"/>
        <v>2016</v>
      </c>
      <c r="W259" s="85">
        <v>4190400</v>
      </c>
      <c r="X259" s="70"/>
      <c r="Y259" s="70"/>
      <c r="Z259" s="85">
        <v>213708</v>
      </c>
      <c r="AA259" s="85">
        <f t="shared" si="40"/>
        <v>3976692</v>
      </c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87">
        <f t="shared" si="41"/>
        <v>71237</v>
      </c>
      <c r="AQ259" s="74">
        <f t="shared" si="42"/>
        <v>284945</v>
      </c>
      <c r="AR259" s="74">
        <f t="shared" si="43"/>
        <v>3905455</v>
      </c>
      <c r="AS259" s="70" t="s">
        <v>106</v>
      </c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>
        <v>1</v>
      </c>
      <c r="BF259" s="70"/>
      <c r="BG259" s="70"/>
      <c r="BH259" s="70"/>
      <c r="BI259" s="70">
        <f t="shared" si="49"/>
        <v>4</v>
      </c>
      <c r="BJ259" s="70" t="s">
        <v>2157</v>
      </c>
      <c r="BK259" s="74">
        <f t="shared" si="50"/>
        <v>284945</v>
      </c>
      <c r="BL259" s="70"/>
      <c r="BM259" s="70" t="s">
        <v>2413</v>
      </c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</row>
    <row r="260" spans="1:77" x14ac:dyDescent="0.4">
      <c r="A260" s="70">
        <v>258</v>
      </c>
      <c r="B260" s="70" t="s">
        <v>2025</v>
      </c>
      <c r="C260" s="70"/>
      <c r="D260" s="70"/>
      <c r="E260" s="70"/>
      <c r="F260" s="70" t="s">
        <v>152</v>
      </c>
      <c r="G260" s="70"/>
      <c r="H260" s="94">
        <v>1</v>
      </c>
      <c r="I260" s="94">
        <v>3</v>
      </c>
      <c r="J260" s="70" t="s">
        <v>2025</v>
      </c>
      <c r="K260" s="70"/>
      <c r="L260" s="70"/>
      <c r="M260" s="70">
        <v>10</v>
      </c>
      <c r="N260" s="70">
        <f>VLOOKUP(M260,'償却率（定額法）'!$B$6:$C$104,2)</f>
        <v>0.1</v>
      </c>
      <c r="O260" s="71">
        <v>42825</v>
      </c>
      <c r="P260" s="70">
        <v>1</v>
      </c>
      <c r="Q260" s="71"/>
      <c r="R260" s="71">
        <f t="shared" si="44"/>
        <v>42825</v>
      </c>
      <c r="S260" s="70">
        <f t="shared" si="45"/>
        <v>2017</v>
      </c>
      <c r="T260" s="70">
        <f t="shared" si="46"/>
        <v>3</v>
      </c>
      <c r="U260" s="70">
        <f t="shared" si="47"/>
        <v>31</v>
      </c>
      <c r="V260" s="70">
        <f t="shared" si="48"/>
        <v>2016</v>
      </c>
      <c r="W260" s="85">
        <v>469800</v>
      </c>
      <c r="X260" s="70"/>
      <c r="Y260" s="70"/>
      <c r="Z260" s="85">
        <v>140940</v>
      </c>
      <c r="AA260" s="85">
        <f t="shared" si="40"/>
        <v>328860</v>
      </c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87">
        <f t="shared" si="41"/>
        <v>46980</v>
      </c>
      <c r="AQ260" s="74">
        <f t="shared" si="42"/>
        <v>187920</v>
      </c>
      <c r="AR260" s="74">
        <f t="shared" si="43"/>
        <v>281880</v>
      </c>
      <c r="AS260" s="70" t="s">
        <v>106</v>
      </c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>
        <v>1</v>
      </c>
      <c r="BF260" s="70"/>
      <c r="BG260" s="70"/>
      <c r="BH260" s="70"/>
      <c r="BI260" s="70">
        <f t="shared" si="49"/>
        <v>4</v>
      </c>
      <c r="BJ260" s="70" t="s">
        <v>1606</v>
      </c>
      <c r="BK260" s="74">
        <f t="shared" si="50"/>
        <v>187920</v>
      </c>
      <c r="BL260" s="70"/>
      <c r="BM260" s="70" t="s">
        <v>2414</v>
      </c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</row>
    <row r="261" spans="1:77" x14ac:dyDescent="0.4">
      <c r="A261" s="70">
        <v>259</v>
      </c>
      <c r="B261" s="70" t="s">
        <v>2026</v>
      </c>
      <c r="C261" s="70"/>
      <c r="D261" s="70"/>
      <c r="E261" s="70"/>
      <c r="F261" s="70" t="s">
        <v>140</v>
      </c>
      <c r="G261" s="70"/>
      <c r="H261" s="94">
        <v>1</v>
      </c>
      <c r="I261" s="94">
        <v>2</v>
      </c>
      <c r="J261" s="70" t="s">
        <v>2026</v>
      </c>
      <c r="K261" s="70"/>
      <c r="L261" s="70"/>
      <c r="M261" s="70">
        <v>15</v>
      </c>
      <c r="N261" s="70">
        <f>VLOOKUP(M261,'償却率（定額法）'!$B$6:$C$104,2)</f>
        <v>6.7000000000000004E-2</v>
      </c>
      <c r="O261" s="71">
        <v>42704</v>
      </c>
      <c r="P261" s="70">
        <v>1</v>
      </c>
      <c r="Q261" s="71"/>
      <c r="R261" s="71">
        <f t="shared" si="44"/>
        <v>42704</v>
      </c>
      <c r="S261" s="70">
        <f t="shared" si="45"/>
        <v>2016</v>
      </c>
      <c r="T261" s="70">
        <f t="shared" si="46"/>
        <v>11</v>
      </c>
      <c r="U261" s="70">
        <f t="shared" si="47"/>
        <v>30</v>
      </c>
      <c r="V261" s="70">
        <f t="shared" si="48"/>
        <v>2016</v>
      </c>
      <c r="W261" s="85">
        <v>880200</v>
      </c>
      <c r="X261" s="70"/>
      <c r="Y261" s="70"/>
      <c r="Z261" s="85">
        <v>176919</v>
      </c>
      <c r="AA261" s="85">
        <f t="shared" ref="AA261:AA306" si="51">W261-Z261</f>
        <v>703281</v>
      </c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87">
        <f t="shared" si="41"/>
        <v>58973</v>
      </c>
      <c r="AQ261" s="74">
        <f t="shared" si="42"/>
        <v>235892</v>
      </c>
      <c r="AR261" s="74">
        <f t="shared" si="43"/>
        <v>644308</v>
      </c>
      <c r="AS261" s="70" t="s">
        <v>106</v>
      </c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>
        <v>1</v>
      </c>
      <c r="BF261" s="70"/>
      <c r="BG261" s="70"/>
      <c r="BH261" s="70"/>
      <c r="BI261" s="70">
        <f t="shared" si="49"/>
        <v>4</v>
      </c>
      <c r="BJ261" s="70" t="s">
        <v>1606</v>
      </c>
      <c r="BK261" s="74">
        <f t="shared" si="50"/>
        <v>235892</v>
      </c>
      <c r="BL261" s="70"/>
      <c r="BM261" s="70" t="s">
        <v>2415</v>
      </c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</row>
    <row r="262" spans="1:77" x14ac:dyDescent="0.4">
      <c r="A262" s="70">
        <v>260</v>
      </c>
      <c r="B262" s="70" t="s">
        <v>2027</v>
      </c>
      <c r="C262" s="70"/>
      <c r="D262" s="70"/>
      <c r="E262" s="70"/>
      <c r="F262" s="70" t="s">
        <v>140</v>
      </c>
      <c r="G262" s="70"/>
      <c r="H262" s="94">
        <v>1</v>
      </c>
      <c r="I262" s="94">
        <v>2</v>
      </c>
      <c r="J262" s="70" t="s">
        <v>2027</v>
      </c>
      <c r="K262" s="70"/>
      <c r="L262" s="70"/>
      <c r="M262" s="70">
        <v>15</v>
      </c>
      <c r="N262" s="70">
        <f>VLOOKUP(M262,'償却率（定額法）'!$B$6:$C$104,2)</f>
        <v>6.7000000000000004E-2</v>
      </c>
      <c r="O262" s="71">
        <v>42720</v>
      </c>
      <c r="P262" s="70">
        <v>1</v>
      </c>
      <c r="Q262" s="71"/>
      <c r="R262" s="71">
        <f t="shared" si="44"/>
        <v>42720</v>
      </c>
      <c r="S262" s="70">
        <f t="shared" si="45"/>
        <v>2016</v>
      </c>
      <c r="T262" s="70">
        <f t="shared" si="46"/>
        <v>12</v>
      </c>
      <c r="U262" s="70">
        <f t="shared" si="47"/>
        <v>16</v>
      </c>
      <c r="V262" s="70">
        <f t="shared" si="48"/>
        <v>2016</v>
      </c>
      <c r="W262" s="85">
        <v>1076652</v>
      </c>
      <c r="X262" s="70"/>
      <c r="Y262" s="70"/>
      <c r="Z262" s="85">
        <v>216405</v>
      </c>
      <c r="AA262" s="85">
        <f t="shared" si="51"/>
        <v>860247</v>
      </c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87">
        <f t="shared" ref="AP262:AP306" si="52">IF(BI262=0,0,IF(BI262=M262,AA262-1,IF(AA262=1,0,ROUND(W262*N262,0))))</f>
        <v>72136</v>
      </c>
      <c r="AQ262" s="74">
        <f t="shared" ref="AQ262:AQ306" si="53">Z262+AP262</f>
        <v>288541</v>
      </c>
      <c r="AR262" s="74">
        <f t="shared" ref="AR262:AR306" si="54">AA262-AP262</f>
        <v>788111</v>
      </c>
      <c r="AS262" s="70" t="s">
        <v>106</v>
      </c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>
        <v>1</v>
      </c>
      <c r="BF262" s="70"/>
      <c r="BG262" s="70"/>
      <c r="BH262" s="70"/>
      <c r="BI262" s="70">
        <f t="shared" si="49"/>
        <v>4</v>
      </c>
      <c r="BJ262" s="70" t="s">
        <v>1606</v>
      </c>
      <c r="BK262" s="74">
        <f t="shared" si="50"/>
        <v>288541</v>
      </c>
      <c r="BL262" s="70"/>
      <c r="BM262" s="70" t="s">
        <v>2416</v>
      </c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</row>
    <row r="263" spans="1:77" x14ac:dyDescent="0.4">
      <c r="A263" s="70">
        <v>261</v>
      </c>
      <c r="B263" s="70" t="s">
        <v>2028</v>
      </c>
      <c r="C263" s="70"/>
      <c r="D263" s="70"/>
      <c r="E263" s="70"/>
      <c r="F263" s="70" t="s">
        <v>875</v>
      </c>
      <c r="G263" s="70"/>
      <c r="H263" s="94">
        <v>2</v>
      </c>
      <c r="I263" s="94">
        <v>1</v>
      </c>
      <c r="J263" s="70" t="s">
        <v>2028</v>
      </c>
      <c r="K263" s="70"/>
      <c r="L263" s="70"/>
      <c r="M263" s="70">
        <v>60</v>
      </c>
      <c r="N263" s="70">
        <f>VLOOKUP(M263,'償却率（定額法）'!$B$6:$C$104,2)</f>
        <v>1.7000000000000001E-2</v>
      </c>
      <c r="O263" s="71">
        <v>42090</v>
      </c>
      <c r="P263" s="70">
        <v>1</v>
      </c>
      <c r="Q263" s="71"/>
      <c r="R263" s="71">
        <f t="shared" si="44"/>
        <v>42090</v>
      </c>
      <c r="S263" s="70">
        <f t="shared" si="45"/>
        <v>2015</v>
      </c>
      <c r="T263" s="70">
        <f t="shared" si="46"/>
        <v>3</v>
      </c>
      <c r="U263" s="70">
        <f t="shared" si="47"/>
        <v>27</v>
      </c>
      <c r="V263" s="70">
        <f t="shared" si="48"/>
        <v>2014</v>
      </c>
      <c r="W263" s="85">
        <v>214804560</v>
      </c>
      <c r="X263" s="70"/>
      <c r="Y263" s="70"/>
      <c r="Z263" s="85">
        <v>18258385</v>
      </c>
      <c r="AA263" s="85">
        <f t="shared" si="51"/>
        <v>196546175</v>
      </c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87">
        <f t="shared" si="52"/>
        <v>3651678</v>
      </c>
      <c r="AQ263" s="74">
        <f t="shared" si="53"/>
        <v>21910063</v>
      </c>
      <c r="AR263" s="74">
        <f t="shared" si="54"/>
        <v>192894497</v>
      </c>
      <c r="AS263" s="70" t="s">
        <v>106</v>
      </c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>
        <v>1</v>
      </c>
      <c r="BF263" s="70"/>
      <c r="BG263" s="70"/>
      <c r="BH263" s="70"/>
      <c r="BI263" s="70">
        <f t="shared" si="49"/>
        <v>6</v>
      </c>
      <c r="BJ263" s="70" t="s">
        <v>2157</v>
      </c>
      <c r="BK263" s="74">
        <f t="shared" si="50"/>
        <v>21910063</v>
      </c>
      <c r="BL263" s="70"/>
      <c r="BM263" s="70" t="s">
        <v>2417</v>
      </c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</row>
    <row r="264" spans="1:77" x14ac:dyDescent="0.4">
      <c r="A264" s="70">
        <v>262</v>
      </c>
      <c r="B264" s="70" t="s">
        <v>2012</v>
      </c>
      <c r="C264" s="70"/>
      <c r="D264" s="70"/>
      <c r="E264" s="70"/>
      <c r="F264" s="70" t="s">
        <v>875</v>
      </c>
      <c r="G264" s="70"/>
      <c r="H264" s="94">
        <v>2</v>
      </c>
      <c r="I264" s="94">
        <v>1</v>
      </c>
      <c r="J264" s="70" t="s">
        <v>2012</v>
      </c>
      <c r="K264" s="70"/>
      <c r="L264" s="70"/>
      <c r="M264" s="70">
        <v>10</v>
      </c>
      <c r="N264" s="70">
        <f>VLOOKUP(M264,'償却率（定額法）'!$B$6:$C$104,2)</f>
        <v>0.1</v>
      </c>
      <c r="O264" s="71">
        <v>43190</v>
      </c>
      <c r="P264" s="70">
        <v>1</v>
      </c>
      <c r="Q264" s="71"/>
      <c r="R264" s="71">
        <f t="shared" si="44"/>
        <v>43190</v>
      </c>
      <c r="S264" s="70">
        <f t="shared" si="45"/>
        <v>2018</v>
      </c>
      <c r="T264" s="70">
        <f t="shared" si="46"/>
        <v>3</v>
      </c>
      <c r="U264" s="70">
        <f t="shared" si="47"/>
        <v>31</v>
      </c>
      <c r="V264" s="70">
        <f t="shared" si="48"/>
        <v>2017</v>
      </c>
      <c r="W264" s="85">
        <v>540216</v>
      </c>
      <c r="X264" s="70"/>
      <c r="Y264" s="70"/>
      <c r="Z264" s="85">
        <v>108042</v>
      </c>
      <c r="AA264" s="85">
        <f t="shared" si="51"/>
        <v>432174</v>
      </c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87">
        <f t="shared" si="52"/>
        <v>54022</v>
      </c>
      <c r="AQ264" s="74">
        <f t="shared" si="53"/>
        <v>162064</v>
      </c>
      <c r="AR264" s="74">
        <f t="shared" si="54"/>
        <v>378152</v>
      </c>
      <c r="AS264" s="70" t="s">
        <v>106</v>
      </c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>
        <v>1</v>
      </c>
      <c r="BF264" s="70"/>
      <c r="BG264" s="70"/>
      <c r="BH264" s="70"/>
      <c r="BI264" s="70">
        <f t="shared" si="49"/>
        <v>3</v>
      </c>
      <c r="BJ264" s="70" t="s">
        <v>2157</v>
      </c>
      <c r="BK264" s="74">
        <f t="shared" si="50"/>
        <v>162064</v>
      </c>
      <c r="BL264" s="70"/>
      <c r="BM264" s="70" t="s">
        <v>2418</v>
      </c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</row>
    <row r="265" spans="1:77" x14ac:dyDescent="0.4">
      <c r="A265" s="70">
        <v>263</v>
      </c>
      <c r="B265" s="70" t="s">
        <v>2029</v>
      </c>
      <c r="C265" s="70"/>
      <c r="D265" s="70"/>
      <c r="E265" s="70"/>
      <c r="F265" s="70" t="s">
        <v>875</v>
      </c>
      <c r="G265" s="70"/>
      <c r="H265" s="94">
        <v>2</v>
      </c>
      <c r="I265" s="94">
        <v>1</v>
      </c>
      <c r="J265" s="70" t="s">
        <v>2029</v>
      </c>
      <c r="K265" s="70"/>
      <c r="L265" s="70"/>
      <c r="M265" s="70">
        <v>10</v>
      </c>
      <c r="N265" s="70">
        <f>VLOOKUP(M265,'償却率（定額法）'!$B$6:$C$104,2)</f>
        <v>0.1</v>
      </c>
      <c r="O265" s="71">
        <v>43053</v>
      </c>
      <c r="P265" s="70">
        <v>1</v>
      </c>
      <c r="Q265" s="71"/>
      <c r="R265" s="71">
        <f t="shared" si="44"/>
        <v>43053</v>
      </c>
      <c r="S265" s="70">
        <f t="shared" si="45"/>
        <v>2017</v>
      </c>
      <c r="T265" s="70">
        <f t="shared" si="46"/>
        <v>11</v>
      </c>
      <c r="U265" s="70">
        <f t="shared" si="47"/>
        <v>14</v>
      </c>
      <c r="V265" s="70">
        <f t="shared" si="48"/>
        <v>2017</v>
      </c>
      <c r="W265" s="85">
        <v>11016000</v>
      </c>
      <c r="X265" s="70"/>
      <c r="Y265" s="70"/>
      <c r="Z265" s="85">
        <v>2203200</v>
      </c>
      <c r="AA265" s="85">
        <f t="shared" si="51"/>
        <v>8812800</v>
      </c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87">
        <f t="shared" si="52"/>
        <v>1101600</v>
      </c>
      <c r="AQ265" s="74">
        <f t="shared" si="53"/>
        <v>3304800</v>
      </c>
      <c r="AR265" s="74">
        <f t="shared" si="54"/>
        <v>7711200</v>
      </c>
      <c r="AS265" s="70" t="s">
        <v>106</v>
      </c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>
        <v>1</v>
      </c>
      <c r="BF265" s="70"/>
      <c r="BG265" s="70"/>
      <c r="BH265" s="70"/>
      <c r="BI265" s="70">
        <f t="shared" si="49"/>
        <v>3</v>
      </c>
      <c r="BJ265" s="70" t="s">
        <v>2157</v>
      </c>
      <c r="BK265" s="74">
        <f t="shared" si="50"/>
        <v>3304800</v>
      </c>
      <c r="BL265" s="70"/>
      <c r="BM265" s="70" t="s">
        <v>2419</v>
      </c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</row>
    <row r="266" spans="1:77" x14ac:dyDescent="0.4">
      <c r="A266" s="70">
        <v>264</v>
      </c>
      <c r="B266" s="70" t="s">
        <v>2030</v>
      </c>
      <c r="C266" s="70"/>
      <c r="D266" s="70"/>
      <c r="E266" s="70"/>
      <c r="F266" s="70" t="s">
        <v>875</v>
      </c>
      <c r="G266" s="70"/>
      <c r="H266" s="94">
        <v>2</v>
      </c>
      <c r="I266" s="94">
        <v>1</v>
      </c>
      <c r="J266" s="70" t="s">
        <v>2030</v>
      </c>
      <c r="K266" s="70"/>
      <c r="L266" s="70"/>
      <c r="M266" s="70">
        <v>10</v>
      </c>
      <c r="N266" s="70">
        <f>VLOOKUP(M266,'償却率（定額法）'!$B$6:$C$104,2)</f>
        <v>0.1</v>
      </c>
      <c r="O266" s="71">
        <v>43189</v>
      </c>
      <c r="P266" s="70">
        <v>1</v>
      </c>
      <c r="Q266" s="71"/>
      <c r="R266" s="71">
        <f t="shared" si="44"/>
        <v>43189</v>
      </c>
      <c r="S266" s="70">
        <f t="shared" si="45"/>
        <v>2018</v>
      </c>
      <c r="T266" s="70">
        <f t="shared" si="46"/>
        <v>3</v>
      </c>
      <c r="U266" s="70">
        <f t="shared" si="47"/>
        <v>30</v>
      </c>
      <c r="V266" s="70">
        <f t="shared" si="48"/>
        <v>2017</v>
      </c>
      <c r="W266" s="85">
        <v>7074000</v>
      </c>
      <c r="X266" s="70"/>
      <c r="Y266" s="70"/>
      <c r="Z266" s="85">
        <v>1414800</v>
      </c>
      <c r="AA266" s="85">
        <f t="shared" si="51"/>
        <v>5659200</v>
      </c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87">
        <f t="shared" si="52"/>
        <v>707400</v>
      </c>
      <c r="AQ266" s="74">
        <f t="shared" si="53"/>
        <v>2122200</v>
      </c>
      <c r="AR266" s="74">
        <f t="shared" si="54"/>
        <v>4951800</v>
      </c>
      <c r="AS266" s="70" t="s">
        <v>106</v>
      </c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>
        <v>1</v>
      </c>
      <c r="BF266" s="70"/>
      <c r="BG266" s="70"/>
      <c r="BH266" s="70"/>
      <c r="BI266" s="70">
        <f t="shared" si="49"/>
        <v>3</v>
      </c>
      <c r="BJ266" s="70" t="s">
        <v>2157</v>
      </c>
      <c r="BK266" s="74">
        <f t="shared" si="50"/>
        <v>2122200</v>
      </c>
      <c r="BL266" s="70"/>
      <c r="BM266" s="70" t="s">
        <v>2420</v>
      </c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</row>
    <row r="267" spans="1:77" x14ac:dyDescent="0.4">
      <c r="A267" s="70">
        <v>265</v>
      </c>
      <c r="B267" s="70" t="s">
        <v>2031</v>
      </c>
      <c r="C267" s="70"/>
      <c r="D267" s="70"/>
      <c r="E267" s="70"/>
      <c r="F267" s="70" t="s">
        <v>875</v>
      </c>
      <c r="G267" s="70"/>
      <c r="H267" s="94">
        <v>2</v>
      </c>
      <c r="I267" s="94">
        <v>1</v>
      </c>
      <c r="J267" s="70" t="s">
        <v>2031</v>
      </c>
      <c r="K267" s="70"/>
      <c r="L267" s="70"/>
      <c r="M267" s="70">
        <v>10</v>
      </c>
      <c r="N267" s="70">
        <f>VLOOKUP(M267,'償却率（定額法）'!$B$6:$C$104,2)</f>
        <v>0.1</v>
      </c>
      <c r="O267" s="71">
        <v>43173</v>
      </c>
      <c r="P267" s="70">
        <v>1</v>
      </c>
      <c r="Q267" s="71"/>
      <c r="R267" s="71">
        <f t="shared" si="44"/>
        <v>43173</v>
      </c>
      <c r="S267" s="70">
        <f t="shared" si="45"/>
        <v>2018</v>
      </c>
      <c r="T267" s="70">
        <f t="shared" si="46"/>
        <v>3</v>
      </c>
      <c r="U267" s="70">
        <f t="shared" si="47"/>
        <v>14</v>
      </c>
      <c r="V267" s="70">
        <f t="shared" si="48"/>
        <v>2017</v>
      </c>
      <c r="W267" s="85">
        <v>4617000</v>
      </c>
      <c r="X267" s="70"/>
      <c r="Y267" s="70"/>
      <c r="Z267" s="85">
        <v>923400</v>
      </c>
      <c r="AA267" s="85">
        <f t="shared" si="51"/>
        <v>3693600</v>
      </c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87">
        <f t="shared" si="52"/>
        <v>461700</v>
      </c>
      <c r="AQ267" s="74">
        <f t="shared" si="53"/>
        <v>1385100</v>
      </c>
      <c r="AR267" s="74">
        <f t="shared" si="54"/>
        <v>3231900</v>
      </c>
      <c r="AS267" s="70" t="s">
        <v>106</v>
      </c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>
        <v>1</v>
      </c>
      <c r="BF267" s="70"/>
      <c r="BG267" s="70"/>
      <c r="BH267" s="70"/>
      <c r="BI267" s="70">
        <f t="shared" si="49"/>
        <v>3</v>
      </c>
      <c r="BJ267" s="70" t="s">
        <v>2157</v>
      </c>
      <c r="BK267" s="74">
        <f t="shared" si="50"/>
        <v>1385100</v>
      </c>
      <c r="BL267" s="70"/>
      <c r="BM267" s="70" t="s">
        <v>2421</v>
      </c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</row>
    <row r="268" spans="1:77" x14ac:dyDescent="0.4">
      <c r="A268" s="70">
        <v>266</v>
      </c>
      <c r="B268" s="70" t="s">
        <v>2032</v>
      </c>
      <c r="C268" s="70"/>
      <c r="D268" s="70"/>
      <c r="E268" s="70"/>
      <c r="F268" s="70" t="s">
        <v>875</v>
      </c>
      <c r="G268" s="70"/>
      <c r="H268" s="94">
        <v>2</v>
      </c>
      <c r="I268" s="94">
        <v>1</v>
      </c>
      <c r="J268" s="70" t="s">
        <v>2032</v>
      </c>
      <c r="K268" s="70"/>
      <c r="L268" s="70"/>
      <c r="M268" s="70">
        <v>10</v>
      </c>
      <c r="N268" s="70">
        <f>VLOOKUP(M268,'償却率（定額法）'!$B$6:$C$104,2)</f>
        <v>0.1</v>
      </c>
      <c r="O268" s="71">
        <v>43173</v>
      </c>
      <c r="P268" s="70">
        <v>1</v>
      </c>
      <c r="Q268" s="71"/>
      <c r="R268" s="71">
        <f t="shared" si="44"/>
        <v>43173</v>
      </c>
      <c r="S268" s="70">
        <f t="shared" si="45"/>
        <v>2018</v>
      </c>
      <c r="T268" s="70">
        <f t="shared" si="46"/>
        <v>3</v>
      </c>
      <c r="U268" s="70">
        <f t="shared" si="47"/>
        <v>14</v>
      </c>
      <c r="V268" s="70">
        <f t="shared" si="48"/>
        <v>2017</v>
      </c>
      <c r="W268" s="85">
        <v>6432480</v>
      </c>
      <c r="X268" s="70"/>
      <c r="Y268" s="70"/>
      <c r="Z268" s="85">
        <v>1286496</v>
      </c>
      <c r="AA268" s="85">
        <f t="shared" si="51"/>
        <v>5145984</v>
      </c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87">
        <f t="shared" si="52"/>
        <v>643248</v>
      </c>
      <c r="AQ268" s="74">
        <f t="shared" si="53"/>
        <v>1929744</v>
      </c>
      <c r="AR268" s="74">
        <f t="shared" si="54"/>
        <v>4502736</v>
      </c>
      <c r="AS268" s="70" t="s">
        <v>106</v>
      </c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>
        <v>1</v>
      </c>
      <c r="BF268" s="70"/>
      <c r="BG268" s="70"/>
      <c r="BH268" s="70"/>
      <c r="BI268" s="70">
        <f t="shared" si="49"/>
        <v>3</v>
      </c>
      <c r="BJ268" s="70" t="s">
        <v>2157</v>
      </c>
      <c r="BK268" s="74">
        <f t="shared" si="50"/>
        <v>1929744</v>
      </c>
      <c r="BL268" s="70"/>
      <c r="BM268" s="70" t="s">
        <v>2422</v>
      </c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</row>
    <row r="269" spans="1:77" x14ac:dyDescent="0.4">
      <c r="A269" s="70">
        <v>267</v>
      </c>
      <c r="B269" s="70" t="s">
        <v>2025</v>
      </c>
      <c r="C269" s="70"/>
      <c r="D269" s="70"/>
      <c r="E269" s="70"/>
      <c r="F269" s="70" t="s">
        <v>152</v>
      </c>
      <c r="G269" s="70"/>
      <c r="H269" s="94">
        <v>1</v>
      </c>
      <c r="I269" s="94">
        <v>3</v>
      </c>
      <c r="J269" s="70" t="s">
        <v>2025</v>
      </c>
      <c r="K269" s="70"/>
      <c r="L269" s="70"/>
      <c r="M269" s="70">
        <v>10</v>
      </c>
      <c r="N269" s="70">
        <f>VLOOKUP(M269,'償却率（定額法）'!$B$6:$C$104,2)</f>
        <v>0.1</v>
      </c>
      <c r="O269" s="71">
        <v>43190</v>
      </c>
      <c r="P269" s="70">
        <v>1</v>
      </c>
      <c r="Q269" s="71"/>
      <c r="R269" s="71">
        <f t="shared" si="44"/>
        <v>43190</v>
      </c>
      <c r="S269" s="70">
        <f t="shared" si="45"/>
        <v>2018</v>
      </c>
      <c r="T269" s="70">
        <f t="shared" si="46"/>
        <v>3</v>
      </c>
      <c r="U269" s="70">
        <f t="shared" si="47"/>
        <v>31</v>
      </c>
      <c r="V269" s="70">
        <f t="shared" si="48"/>
        <v>2017</v>
      </c>
      <c r="W269" s="85">
        <v>448200</v>
      </c>
      <c r="X269" s="70"/>
      <c r="Y269" s="70"/>
      <c r="Z269" s="85">
        <v>89640</v>
      </c>
      <c r="AA269" s="85">
        <f t="shared" si="51"/>
        <v>358560</v>
      </c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87">
        <f t="shared" si="52"/>
        <v>44820</v>
      </c>
      <c r="AQ269" s="74">
        <f t="shared" si="53"/>
        <v>134460</v>
      </c>
      <c r="AR269" s="74">
        <f t="shared" si="54"/>
        <v>313740</v>
      </c>
      <c r="AS269" s="70" t="s">
        <v>106</v>
      </c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>
        <v>1</v>
      </c>
      <c r="BF269" s="70"/>
      <c r="BG269" s="70"/>
      <c r="BH269" s="70"/>
      <c r="BI269" s="70">
        <f t="shared" si="49"/>
        <v>3</v>
      </c>
      <c r="BJ269" s="70" t="s">
        <v>1606</v>
      </c>
      <c r="BK269" s="74">
        <f t="shared" si="50"/>
        <v>134460</v>
      </c>
      <c r="BL269" s="70"/>
      <c r="BM269" s="70" t="s">
        <v>2423</v>
      </c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</row>
    <row r="270" spans="1:77" x14ac:dyDescent="0.4">
      <c r="A270" s="70">
        <v>268</v>
      </c>
      <c r="B270" s="70" t="s">
        <v>2033</v>
      </c>
      <c r="C270" s="70"/>
      <c r="D270" s="70" t="s">
        <v>1602</v>
      </c>
      <c r="E270" s="70"/>
      <c r="F270" s="70" t="s">
        <v>878</v>
      </c>
      <c r="G270" s="70"/>
      <c r="H270" s="94">
        <v>1</v>
      </c>
      <c r="I270" s="94">
        <v>5</v>
      </c>
      <c r="J270" s="70" t="s">
        <v>2033</v>
      </c>
      <c r="K270" s="70"/>
      <c r="L270" s="70"/>
      <c r="M270" s="70">
        <v>45</v>
      </c>
      <c r="N270" s="70">
        <f>VLOOKUP(M270,'償却率（定額法）'!$B$6:$C$104,2)</f>
        <v>2.3E-2</v>
      </c>
      <c r="O270" s="71">
        <v>42850</v>
      </c>
      <c r="P270" s="70">
        <v>1</v>
      </c>
      <c r="Q270" s="71"/>
      <c r="R270" s="71">
        <f t="shared" si="44"/>
        <v>42850</v>
      </c>
      <c r="S270" s="70">
        <f t="shared" si="45"/>
        <v>2017</v>
      </c>
      <c r="T270" s="70">
        <f t="shared" si="46"/>
        <v>4</v>
      </c>
      <c r="U270" s="70">
        <f t="shared" si="47"/>
        <v>25</v>
      </c>
      <c r="V270" s="70">
        <f t="shared" si="48"/>
        <v>2017</v>
      </c>
      <c r="W270" s="85">
        <v>10559025</v>
      </c>
      <c r="X270" s="70"/>
      <c r="Y270" s="70"/>
      <c r="Z270" s="85">
        <v>485714</v>
      </c>
      <c r="AA270" s="85">
        <f t="shared" si="51"/>
        <v>10073311</v>
      </c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87">
        <f t="shared" si="52"/>
        <v>242858</v>
      </c>
      <c r="AQ270" s="74">
        <f t="shared" si="53"/>
        <v>728572</v>
      </c>
      <c r="AR270" s="74">
        <f t="shared" si="54"/>
        <v>9830453</v>
      </c>
      <c r="AS270" s="70" t="s">
        <v>106</v>
      </c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>
        <v>1</v>
      </c>
      <c r="BF270" s="70"/>
      <c r="BG270" s="70"/>
      <c r="BH270" s="70"/>
      <c r="BI270" s="70">
        <f t="shared" si="49"/>
        <v>3</v>
      </c>
      <c r="BJ270" s="70" t="s">
        <v>1606</v>
      </c>
      <c r="BK270" s="74">
        <f t="shared" si="50"/>
        <v>728572</v>
      </c>
      <c r="BL270" s="70"/>
      <c r="BM270" s="70" t="s">
        <v>2424</v>
      </c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</row>
    <row r="271" spans="1:77" x14ac:dyDescent="0.4">
      <c r="A271" s="70">
        <v>269</v>
      </c>
      <c r="B271" s="70" t="s">
        <v>2034</v>
      </c>
      <c r="C271" s="70"/>
      <c r="D271" s="70" t="s">
        <v>1602</v>
      </c>
      <c r="E271" s="70"/>
      <c r="F271" s="70" t="s">
        <v>878</v>
      </c>
      <c r="G271" s="70"/>
      <c r="H271" s="94">
        <v>1</v>
      </c>
      <c r="I271" s="94">
        <v>5</v>
      </c>
      <c r="J271" s="70" t="s">
        <v>2034</v>
      </c>
      <c r="K271" s="70"/>
      <c r="L271" s="70"/>
      <c r="M271" s="70">
        <v>20</v>
      </c>
      <c r="N271" s="70">
        <f>VLOOKUP(M271,'償却率（定額法）'!$B$6:$C$104,2)</f>
        <v>0.05</v>
      </c>
      <c r="O271" s="71">
        <v>42850</v>
      </c>
      <c r="P271" s="70">
        <v>1</v>
      </c>
      <c r="Q271" s="71"/>
      <c r="R271" s="71">
        <f t="shared" si="44"/>
        <v>42850</v>
      </c>
      <c r="S271" s="70">
        <f t="shared" si="45"/>
        <v>2017</v>
      </c>
      <c r="T271" s="70">
        <f t="shared" si="46"/>
        <v>4</v>
      </c>
      <c r="U271" s="70">
        <f t="shared" si="47"/>
        <v>25</v>
      </c>
      <c r="V271" s="70">
        <f t="shared" si="48"/>
        <v>2017</v>
      </c>
      <c r="W271" s="85">
        <v>356400</v>
      </c>
      <c r="X271" s="70"/>
      <c r="Y271" s="70"/>
      <c r="Z271" s="85">
        <v>35640</v>
      </c>
      <c r="AA271" s="85">
        <f t="shared" si="51"/>
        <v>320760</v>
      </c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87">
        <f t="shared" si="52"/>
        <v>17820</v>
      </c>
      <c r="AQ271" s="74">
        <f t="shared" si="53"/>
        <v>53460</v>
      </c>
      <c r="AR271" s="74">
        <f t="shared" si="54"/>
        <v>302940</v>
      </c>
      <c r="AS271" s="70" t="s">
        <v>106</v>
      </c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>
        <v>1</v>
      </c>
      <c r="BF271" s="70"/>
      <c r="BG271" s="70"/>
      <c r="BH271" s="70"/>
      <c r="BI271" s="70">
        <f t="shared" si="49"/>
        <v>3</v>
      </c>
      <c r="BJ271" s="70" t="s">
        <v>1606</v>
      </c>
      <c r="BK271" s="74">
        <f t="shared" si="50"/>
        <v>53460</v>
      </c>
      <c r="BL271" s="70"/>
      <c r="BM271" s="70" t="s">
        <v>2425</v>
      </c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</row>
    <row r="272" spans="1:77" x14ac:dyDescent="0.4">
      <c r="A272" s="70">
        <v>270</v>
      </c>
      <c r="B272" s="70" t="s">
        <v>2662</v>
      </c>
      <c r="C272" s="70"/>
      <c r="D272" s="70"/>
      <c r="E272" s="70"/>
      <c r="F272" s="70" t="s">
        <v>878</v>
      </c>
      <c r="G272" s="70"/>
      <c r="H272" s="94">
        <v>1</v>
      </c>
      <c r="I272" s="94">
        <v>5</v>
      </c>
      <c r="J272" s="70" t="s">
        <v>2662</v>
      </c>
      <c r="K272" s="70"/>
      <c r="L272" s="70"/>
      <c r="M272" s="70">
        <v>20</v>
      </c>
      <c r="N272" s="70">
        <f>VLOOKUP(M272,'償却率（定額法）'!$B$6:$C$104,2)</f>
        <v>0.05</v>
      </c>
      <c r="O272" s="71">
        <v>43189</v>
      </c>
      <c r="P272" s="70">
        <v>1</v>
      </c>
      <c r="Q272" s="71"/>
      <c r="R272" s="71">
        <f t="shared" si="44"/>
        <v>43189</v>
      </c>
      <c r="S272" s="70">
        <f t="shared" si="45"/>
        <v>2018</v>
      </c>
      <c r="T272" s="70">
        <f t="shared" si="46"/>
        <v>3</v>
      </c>
      <c r="U272" s="70">
        <f t="shared" si="47"/>
        <v>30</v>
      </c>
      <c r="V272" s="70">
        <f t="shared" si="48"/>
        <v>2017</v>
      </c>
      <c r="W272" s="85">
        <v>3132000</v>
      </c>
      <c r="X272" s="70"/>
      <c r="Y272" s="70"/>
      <c r="Z272" s="85">
        <v>313200</v>
      </c>
      <c r="AA272" s="85">
        <f t="shared" si="51"/>
        <v>2818800</v>
      </c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87">
        <f t="shared" si="52"/>
        <v>156600</v>
      </c>
      <c r="AQ272" s="74">
        <f t="shared" si="53"/>
        <v>469800</v>
      </c>
      <c r="AR272" s="74">
        <f t="shared" si="54"/>
        <v>2662200</v>
      </c>
      <c r="AS272" s="70" t="s">
        <v>106</v>
      </c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>
        <v>1</v>
      </c>
      <c r="BF272" s="70"/>
      <c r="BG272" s="70"/>
      <c r="BH272" s="70"/>
      <c r="BI272" s="70">
        <f t="shared" si="49"/>
        <v>3</v>
      </c>
      <c r="BJ272" s="70" t="s">
        <v>1606</v>
      </c>
      <c r="BK272" s="74">
        <f t="shared" si="50"/>
        <v>469800</v>
      </c>
      <c r="BL272" s="70"/>
      <c r="BM272" s="70" t="s">
        <v>2426</v>
      </c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</row>
    <row r="273" spans="1:77" x14ac:dyDescent="0.4">
      <c r="A273" s="70">
        <v>271</v>
      </c>
      <c r="B273" s="70" t="s">
        <v>2663</v>
      </c>
      <c r="C273" s="70"/>
      <c r="D273" s="70"/>
      <c r="E273" s="70"/>
      <c r="F273" s="70" t="s">
        <v>152</v>
      </c>
      <c r="G273" s="70"/>
      <c r="H273" s="94">
        <v>1</v>
      </c>
      <c r="I273" s="94">
        <v>3</v>
      </c>
      <c r="J273" s="70" t="s">
        <v>2663</v>
      </c>
      <c r="K273" s="70"/>
      <c r="L273" s="70"/>
      <c r="M273" s="70">
        <v>10</v>
      </c>
      <c r="N273" s="70">
        <f>VLOOKUP(M273,'償却率（定額法）'!$B$6:$C$104,2)</f>
        <v>0.1</v>
      </c>
      <c r="O273" s="71">
        <v>43383</v>
      </c>
      <c r="P273" s="70">
        <v>1</v>
      </c>
      <c r="Q273" s="71"/>
      <c r="R273" s="71">
        <f t="shared" si="44"/>
        <v>43383</v>
      </c>
      <c r="S273" s="70">
        <f t="shared" si="45"/>
        <v>2018</v>
      </c>
      <c r="T273" s="70">
        <f t="shared" si="46"/>
        <v>10</v>
      </c>
      <c r="U273" s="70">
        <f t="shared" si="47"/>
        <v>10</v>
      </c>
      <c r="V273" s="70">
        <f t="shared" si="48"/>
        <v>2018</v>
      </c>
      <c r="W273" s="85">
        <v>691563</v>
      </c>
      <c r="X273" s="70"/>
      <c r="Y273" s="70"/>
      <c r="Z273" s="85">
        <v>69156</v>
      </c>
      <c r="AA273" s="85">
        <f t="shared" si="51"/>
        <v>622407</v>
      </c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87">
        <f t="shared" si="52"/>
        <v>69156</v>
      </c>
      <c r="AQ273" s="74">
        <f t="shared" si="53"/>
        <v>138312</v>
      </c>
      <c r="AR273" s="74">
        <f t="shared" si="54"/>
        <v>553251</v>
      </c>
      <c r="AS273" s="70" t="s">
        <v>106</v>
      </c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>
        <v>1</v>
      </c>
      <c r="BF273" s="70"/>
      <c r="BG273" s="70"/>
      <c r="BH273" s="70"/>
      <c r="BI273" s="70">
        <f t="shared" si="49"/>
        <v>2</v>
      </c>
      <c r="BJ273" s="70" t="s">
        <v>1606</v>
      </c>
      <c r="BK273" s="74">
        <f t="shared" si="50"/>
        <v>138312</v>
      </c>
      <c r="BL273" s="70"/>
      <c r="BM273" s="70" t="s">
        <v>2427</v>
      </c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</row>
    <row r="274" spans="1:77" x14ac:dyDescent="0.4">
      <c r="A274" s="70">
        <v>272</v>
      </c>
      <c r="B274" s="70" t="s">
        <v>2025</v>
      </c>
      <c r="C274" s="70"/>
      <c r="D274" s="70"/>
      <c r="E274" s="70"/>
      <c r="F274" s="70" t="s">
        <v>152</v>
      </c>
      <c r="G274" s="70"/>
      <c r="H274" s="94">
        <v>1</v>
      </c>
      <c r="I274" s="94">
        <v>3</v>
      </c>
      <c r="J274" s="70" t="s">
        <v>2025</v>
      </c>
      <c r="K274" s="70"/>
      <c r="L274" s="70"/>
      <c r="M274" s="70">
        <v>10</v>
      </c>
      <c r="N274" s="70">
        <f>VLOOKUP(M274,'償却率（定額法）'!$B$6:$C$104,2)</f>
        <v>0.1</v>
      </c>
      <c r="O274" s="71">
        <v>43555</v>
      </c>
      <c r="P274" s="70">
        <v>1</v>
      </c>
      <c r="Q274" s="71"/>
      <c r="R274" s="71">
        <f t="shared" si="44"/>
        <v>43555</v>
      </c>
      <c r="S274" s="70">
        <f t="shared" si="45"/>
        <v>2019</v>
      </c>
      <c r="T274" s="70">
        <f t="shared" si="46"/>
        <v>3</v>
      </c>
      <c r="U274" s="70">
        <f t="shared" si="47"/>
        <v>31</v>
      </c>
      <c r="V274" s="70">
        <f t="shared" si="48"/>
        <v>2018</v>
      </c>
      <c r="W274" s="85">
        <v>372600</v>
      </c>
      <c r="X274" s="70"/>
      <c r="Y274" s="70"/>
      <c r="Z274" s="85">
        <v>37260</v>
      </c>
      <c r="AA274" s="85">
        <f t="shared" si="51"/>
        <v>335340</v>
      </c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87">
        <f t="shared" si="52"/>
        <v>37260</v>
      </c>
      <c r="AQ274" s="74">
        <f t="shared" si="53"/>
        <v>74520</v>
      </c>
      <c r="AR274" s="74">
        <f t="shared" si="54"/>
        <v>298080</v>
      </c>
      <c r="AS274" s="70" t="s">
        <v>106</v>
      </c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>
        <v>1</v>
      </c>
      <c r="BF274" s="70"/>
      <c r="BG274" s="70"/>
      <c r="BH274" s="70"/>
      <c r="BI274" s="70">
        <f t="shared" si="49"/>
        <v>2</v>
      </c>
      <c r="BJ274" s="70" t="s">
        <v>1606</v>
      </c>
      <c r="BK274" s="74">
        <f t="shared" si="50"/>
        <v>74520</v>
      </c>
      <c r="BL274" s="70"/>
      <c r="BM274" s="70" t="s">
        <v>2428</v>
      </c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</row>
    <row r="275" spans="1:77" x14ac:dyDescent="0.4">
      <c r="A275" s="70">
        <v>273</v>
      </c>
      <c r="B275" s="70" t="s">
        <v>2664</v>
      </c>
      <c r="C275" s="70"/>
      <c r="D275" s="70"/>
      <c r="E275" s="70"/>
      <c r="F275" s="70" t="s">
        <v>878</v>
      </c>
      <c r="G275" s="70"/>
      <c r="H275" s="94">
        <v>1</v>
      </c>
      <c r="I275" s="94">
        <v>5</v>
      </c>
      <c r="J275" s="70" t="s">
        <v>2664</v>
      </c>
      <c r="K275" s="70"/>
      <c r="L275" s="70"/>
      <c r="M275" s="70">
        <v>20</v>
      </c>
      <c r="N275" s="70">
        <f>VLOOKUP(M275,'償却率（定額法）'!$B$6:$C$104,2)</f>
        <v>0.05</v>
      </c>
      <c r="O275" s="71">
        <v>43549</v>
      </c>
      <c r="P275" s="70">
        <v>1</v>
      </c>
      <c r="Q275" s="71"/>
      <c r="R275" s="71">
        <f t="shared" si="44"/>
        <v>43549</v>
      </c>
      <c r="S275" s="70">
        <f t="shared" si="45"/>
        <v>2019</v>
      </c>
      <c r="T275" s="70">
        <f t="shared" si="46"/>
        <v>3</v>
      </c>
      <c r="U275" s="70">
        <f t="shared" si="47"/>
        <v>25</v>
      </c>
      <c r="V275" s="70">
        <f t="shared" si="48"/>
        <v>2018</v>
      </c>
      <c r="W275" s="85">
        <v>1296000</v>
      </c>
      <c r="X275" s="70"/>
      <c r="Y275" s="70"/>
      <c r="Z275" s="85">
        <v>64800</v>
      </c>
      <c r="AA275" s="85">
        <f t="shared" si="51"/>
        <v>1231200</v>
      </c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87">
        <f t="shared" si="52"/>
        <v>64800</v>
      </c>
      <c r="AQ275" s="74">
        <f t="shared" si="53"/>
        <v>129600</v>
      </c>
      <c r="AR275" s="74">
        <f t="shared" si="54"/>
        <v>1166400</v>
      </c>
      <c r="AS275" s="70" t="s">
        <v>106</v>
      </c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>
        <v>1</v>
      </c>
      <c r="BF275" s="70"/>
      <c r="BG275" s="70"/>
      <c r="BH275" s="70"/>
      <c r="BI275" s="70">
        <f t="shared" si="49"/>
        <v>2</v>
      </c>
      <c r="BJ275" s="70" t="s">
        <v>1606</v>
      </c>
      <c r="BK275" s="74">
        <f t="shared" si="50"/>
        <v>129600</v>
      </c>
      <c r="BL275" s="70"/>
      <c r="BM275" s="70" t="s">
        <v>2429</v>
      </c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</row>
    <row r="276" spans="1:77" x14ac:dyDescent="0.4">
      <c r="A276" s="70">
        <v>274</v>
      </c>
      <c r="B276" s="70" t="s">
        <v>2665</v>
      </c>
      <c r="C276" s="70"/>
      <c r="D276" s="70"/>
      <c r="E276" s="70"/>
      <c r="F276" s="70" t="s">
        <v>878</v>
      </c>
      <c r="G276" s="70"/>
      <c r="H276" s="94">
        <v>1</v>
      </c>
      <c r="I276" s="94">
        <v>5</v>
      </c>
      <c r="J276" s="70" t="s">
        <v>2665</v>
      </c>
      <c r="K276" s="70"/>
      <c r="L276" s="70"/>
      <c r="M276" s="70">
        <v>15</v>
      </c>
      <c r="N276" s="70">
        <f>VLOOKUP(M276,'償却率（定額法）'!$B$6:$C$104,2)</f>
        <v>6.7000000000000004E-2</v>
      </c>
      <c r="O276" s="71">
        <v>43371</v>
      </c>
      <c r="P276" s="70">
        <v>1</v>
      </c>
      <c r="Q276" s="71"/>
      <c r="R276" s="71">
        <f t="shared" si="44"/>
        <v>43371</v>
      </c>
      <c r="S276" s="70">
        <f t="shared" si="45"/>
        <v>2018</v>
      </c>
      <c r="T276" s="70">
        <f t="shared" si="46"/>
        <v>9</v>
      </c>
      <c r="U276" s="70">
        <f t="shared" si="47"/>
        <v>28</v>
      </c>
      <c r="V276" s="70">
        <f t="shared" si="48"/>
        <v>2018</v>
      </c>
      <c r="W276" s="85">
        <v>1281992</v>
      </c>
      <c r="X276" s="70"/>
      <c r="Y276" s="70"/>
      <c r="Z276" s="85">
        <v>85893</v>
      </c>
      <c r="AA276" s="85">
        <f t="shared" si="51"/>
        <v>1196099</v>
      </c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87">
        <f t="shared" si="52"/>
        <v>85893</v>
      </c>
      <c r="AQ276" s="74">
        <f t="shared" si="53"/>
        <v>171786</v>
      </c>
      <c r="AR276" s="74">
        <f t="shared" si="54"/>
        <v>1110206</v>
      </c>
      <c r="AS276" s="70" t="s">
        <v>106</v>
      </c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>
        <v>1</v>
      </c>
      <c r="BF276" s="70"/>
      <c r="BG276" s="70"/>
      <c r="BH276" s="70"/>
      <c r="BI276" s="70">
        <f t="shared" si="49"/>
        <v>2</v>
      </c>
      <c r="BJ276" s="70" t="s">
        <v>1606</v>
      </c>
      <c r="BK276" s="74">
        <f t="shared" si="50"/>
        <v>171786</v>
      </c>
      <c r="BL276" s="70"/>
      <c r="BM276" s="70" t="s">
        <v>2430</v>
      </c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</row>
    <row r="277" spans="1:77" x14ac:dyDescent="0.4">
      <c r="A277" s="70">
        <v>275</v>
      </c>
      <c r="B277" s="70" t="s">
        <v>2666</v>
      </c>
      <c r="C277" s="70"/>
      <c r="D277" s="70"/>
      <c r="E277" s="70"/>
      <c r="F277" s="70" t="s">
        <v>140</v>
      </c>
      <c r="G277" s="70"/>
      <c r="H277" s="94">
        <v>1</v>
      </c>
      <c r="I277" s="94">
        <v>2</v>
      </c>
      <c r="J277" s="70" t="s">
        <v>2666</v>
      </c>
      <c r="K277" s="70"/>
      <c r="L277" s="70"/>
      <c r="M277" s="70">
        <v>15</v>
      </c>
      <c r="N277" s="70">
        <f>VLOOKUP(M277,'償却率（定額法）'!$B$6:$C$104,2)</f>
        <v>6.7000000000000004E-2</v>
      </c>
      <c r="O277" s="71">
        <v>43537</v>
      </c>
      <c r="P277" s="70">
        <v>1</v>
      </c>
      <c r="Q277" s="71"/>
      <c r="R277" s="71">
        <f t="shared" si="44"/>
        <v>43537</v>
      </c>
      <c r="S277" s="70">
        <f t="shared" si="45"/>
        <v>2019</v>
      </c>
      <c r="T277" s="70">
        <f t="shared" si="46"/>
        <v>3</v>
      </c>
      <c r="U277" s="70">
        <f t="shared" si="47"/>
        <v>13</v>
      </c>
      <c r="V277" s="70">
        <f t="shared" si="48"/>
        <v>2018</v>
      </c>
      <c r="W277" s="85">
        <v>651600</v>
      </c>
      <c r="X277" s="70"/>
      <c r="Y277" s="70"/>
      <c r="Z277" s="85">
        <v>43657</v>
      </c>
      <c r="AA277" s="85">
        <f t="shared" si="51"/>
        <v>607943</v>
      </c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87">
        <f t="shared" si="52"/>
        <v>43657</v>
      </c>
      <c r="AQ277" s="74">
        <f t="shared" si="53"/>
        <v>87314</v>
      </c>
      <c r="AR277" s="74">
        <f t="shared" si="54"/>
        <v>564286</v>
      </c>
      <c r="AS277" s="70" t="s">
        <v>106</v>
      </c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>
        <v>1</v>
      </c>
      <c r="BF277" s="70"/>
      <c r="BG277" s="70"/>
      <c r="BH277" s="70"/>
      <c r="BI277" s="70">
        <f t="shared" si="49"/>
        <v>2</v>
      </c>
      <c r="BJ277" s="70" t="s">
        <v>1606</v>
      </c>
      <c r="BK277" s="74">
        <f t="shared" si="50"/>
        <v>87314</v>
      </c>
      <c r="BL277" s="70"/>
      <c r="BM277" s="70" t="s">
        <v>2431</v>
      </c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</row>
    <row r="278" spans="1:77" x14ac:dyDescent="0.4">
      <c r="A278" s="70">
        <v>276</v>
      </c>
      <c r="B278" s="70" t="s">
        <v>2647</v>
      </c>
      <c r="C278" s="70"/>
      <c r="D278" s="70"/>
      <c r="E278" s="70"/>
      <c r="F278" s="70" t="s">
        <v>140</v>
      </c>
      <c r="G278" s="70"/>
      <c r="H278" s="94">
        <v>1</v>
      </c>
      <c r="I278" s="94">
        <v>2</v>
      </c>
      <c r="J278" s="70" t="s">
        <v>2647</v>
      </c>
      <c r="K278" s="70"/>
      <c r="L278" s="70"/>
      <c r="M278" s="70">
        <v>15</v>
      </c>
      <c r="N278" s="70">
        <f>VLOOKUP(M278,'償却率（定額法）'!$B$6:$C$104,2)</f>
        <v>6.7000000000000004E-2</v>
      </c>
      <c r="O278" s="71">
        <v>43509</v>
      </c>
      <c r="P278" s="70">
        <v>1</v>
      </c>
      <c r="Q278" s="71"/>
      <c r="R278" s="71">
        <f t="shared" si="44"/>
        <v>43509</v>
      </c>
      <c r="S278" s="70">
        <f t="shared" si="45"/>
        <v>2019</v>
      </c>
      <c r="T278" s="70">
        <f t="shared" si="46"/>
        <v>2</v>
      </c>
      <c r="U278" s="70">
        <f t="shared" si="47"/>
        <v>13</v>
      </c>
      <c r="V278" s="70">
        <f t="shared" si="48"/>
        <v>2018</v>
      </c>
      <c r="W278" s="85">
        <v>2306880</v>
      </c>
      <c r="X278" s="70"/>
      <c r="Y278" s="70"/>
      <c r="Z278" s="85">
        <v>154560</v>
      </c>
      <c r="AA278" s="85">
        <f t="shared" si="51"/>
        <v>2152320</v>
      </c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87">
        <f t="shared" si="52"/>
        <v>154561</v>
      </c>
      <c r="AQ278" s="74">
        <f t="shared" si="53"/>
        <v>309121</v>
      </c>
      <c r="AR278" s="74">
        <f t="shared" si="54"/>
        <v>1997759</v>
      </c>
      <c r="AS278" s="70" t="s">
        <v>106</v>
      </c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>
        <v>1</v>
      </c>
      <c r="BF278" s="70"/>
      <c r="BG278" s="70"/>
      <c r="BH278" s="70"/>
      <c r="BI278" s="70">
        <f t="shared" si="49"/>
        <v>2</v>
      </c>
      <c r="BJ278" s="70" t="s">
        <v>1606</v>
      </c>
      <c r="BK278" s="74">
        <f t="shared" si="50"/>
        <v>309121</v>
      </c>
      <c r="BL278" s="70"/>
      <c r="BM278" s="70" t="s">
        <v>2432</v>
      </c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</row>
    <row r="279" spans="1:77" x14ac:dyDescent="0.4">
      <c r="A279" s="70">
        <v>277</v>
      </c>
      <c r="B279" s="70" t="s">
        <v>2012</v>
      </c>
      <c r="C279" s="70"/>
      <c r="D279" s="70"/>
      <c r="E279" s="70"/>
      <c r="F279" s="70" t="s">
        <v>875</v>
      </c>
      <c r="G279" s="70"/>
      <c r="H279" s="94">
        <v>2</v>
      </c>
      <c r="I279" s="94">
        <v>1</v>
      </c>
      <c r="J279" s="70" t="s">
        <v>2012</v>
      </c>
      <c r="K279" s="70"/>
      <c r="L279" s="70"/>
      <c r="M279" s="70">
        <v>10</v>
      </c>
      <c r="N279" s="70">
        <f>VLOOKUP(M279,'償却率（定額法）'!$B$6:$C$104,2)</f>
        <v>0.1</v>
      </c>
      <c r="O279" s="71">
        <v>43555</v>
      </c>
      <c r="P279" s="70">
        <v>1</v>
      </c>
      <c r="Q279" s="71"/>
      <c r="R279" s="71">
        <f t="shared" si="44"/>
        <v>43555</v>
      </c>
      <c r="S279" s="70">
        <f t="shared" si="45"/>
        <v>2019</v>
      </c>
      <c r="T279" s="70">
        <f t="shared" si="46"/>
        <v>3</v>
      </c>
      <c r="U279" s="70">
        <f t="shared" si="47"/>
        <v>31</v>
      </c>
      <c r="V279" s="70">
        <f t="shared" si="48"/>
        <v>2018</v>
      </c>
      <c r="W279" s="85">
        <v>439560</v>
      </c>
      <c r="X279" s="70"/>
      <c r="Y279" s="70"/>
      <c r="Z279" s="85">
        <v>43956</v>
      </c>
      <c r="AA279" s="85">
        <f t="shared" si="51"/>
        <v>395604</v>
      </c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87">
        <f t="shared" si="52"/>
        <v>43956</v>
      </c>
      <c r="AQ279" s="74">
        <f t="shared" si="53"/>
        <v>87912</v>
      </c>
      <c r="AR279" s="74">
        <f t="shared" si="54"/>
        <v>351648</v>
      </c>
      <c r="AS279" s="70" t="s">
        <v>106</v>
      </c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>
        <v>1</v>
      </c>
      <c r="BF279" s="70"/>
      <c r="BG279" s="70"/>
      <c r="BH279" s="70"/>
      <c r="BI279" s="70">
        <f t="shared" si="49"/>
        <v>2</v>
      </c>
      <c r="BJ279" s="70" t="s">
        <v>2157</v>
      </c>
      <c r="BK279" s="74">
        <f t="shared" si="50"/>
        <v>87912</v>
      </c>
      <c r="BL279" s="70"/>
      <c r="BM279" s="70" t="s">
        <v>2433</v>
      </c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</row>
    <row r="280" spans="1:77" x14ac:dyDescent="0.4">
      <c r="A280" s="70">
        <v>278</v>
      </c>
      <c r="B280" s="70" t="s">
        <v>2667</v>
      </c>
      <c r="C280" s="70"/>
      <c r="D280" s="70"/>
      <c r="E280" s="70"/>
      <c r="F280" s="70" t="s">
        <v>875</v>
      </c>
      <c r="G280" s="70"/>
      <c r="H280" s="94">
        <v>2</v>
      </c>
      <c r="I280" s="94">
        <v>1</v>
      </c>
      <c r="J280" s="70" t="s">
        <v>2667</v>
      </c>
      <c r="K280" s="70"/>
      <c r="L280" s="70"/>
      <c r="M280" s="70">
        <v>10</v>
      </c>
      <c r="N280" s="70">
        <f>VLOOKUP(M280,'償却率（定額法）'!$B$6:$C$104,2)</f>
        <v>0.1</v>
      </c>
      <c r="O280" s="71">
        <v>43555</v>
      </c>
      <c r="P280" s="70">
        <v>1</v>
      </c>
      <c r="Q280" s="71"/>
      <c r="R280" s="71">
        <f t="shared" si="44"/>
        <v>43555</v>
      </c>
      <c r="S280" s="70">
        <f t="shared" si="45"/>
        <v>2019</v>
      </c>
      <c r="T280" s="70">
        <f t="shared" si="46"/>
        <v>3</v>
      </c>
      <c r="U280" s="70">
        <f t="shared" si="47"/>
        <v>31</v>
      </c>
      <c r="V280" s="70">
        <f t="shared" si="48"/>
        <v>2018</v>
      </c>
      <c r="W280" s="85">
        <v>12366000</v>
      </c>
      <c r="X280" s="70"/>
      <c r="Y280" s="70"/>
      <c r="Z280" s="85">
        <v>1236600</v>
      </c>
      <c r="AA280" s="85">
        <f t="shared" si="51"/>
        <v>11129400</v>
      </c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87">
        <f t="shared" si="52"/>
        <v>1236600</v>
      </c>
      <c r="AQ280" s="74">
        <f t="shared" si="53"/>
        <v>2473200</v>
      </c>
      <c r="AR280" s="74">
        <f t="shared" si="54"/>
        <v>9892800</v>
      </c>
      <c r="AS280" s="70" t="s">
        <v>106</v>
      </c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>
        <v>1</v>
      </c>
      <c r="BF280" s="70"/>
      <c r="BG280" s="70"/>
      <c r="BH280" s="70"/>
      <c r="BI280" s="70">
        <f t="shared" si="49"/>
        <v>2</v>
      </c>
      <c r="BJ280" s="70" t="s">
        <v>2157</v>
      </c>
      <c r="BK280" s="74">
        <f t="shared" si="50"/>
        <v>2473200</v>
      </c>
      <c r="BL280" s="70"/>
      <c r="BM280" s="70" t="s">
        <v>2434</v>
      </c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</row>
    <row r="281" spans="1:77" x14ac:dyDescent="0.4">
      <c r="A281" s="70">
        <v>279</v>
      </c>
      <c r="B281" s="70" t="s">
        <v>2668</v>
      </c>
      <c r="C281" s="70"/>
      <c r="D281" s="70"/>
      <c r="E281" s="70"/>
      <c r="F281" s="70" t="s">
        <v>875</v>
      </c>
      <c r="G281" s="70"/>
      <c r="H281" s="94">
        <v>2</v>
      </c>
      <c r="I281" s="94">
        <v>1</v>
      </c>
      <c r="J281" s="70" t="s">
        <v>2668</v>
      </c>
      <c r="K281" s="70"/>
      <c r="L281" s="70"/>
      <c r="M281" s="70">
        <v>10</v>
      </c>
      <c r="N281" s="70">
        <f>VLOOKUP(M281,'償却率（定額法）'!$B$6:$C$104,2)</f>
        <v>0.1</v>
      </c>
      <c r="O281" s="71">
        <v>43555</v>
      </c>
      <c r="P281" s="70">
        <v>1</v>
      </c>
      <c r="Q281" s="71"/>
      <c r="R281" s="71">
        <f t="shared" si="44"/>
        <v>43555</v>
      </c>
      <c r="S281" s="70">
        <f t="shared" si="45"/>
        <v>2019</v>
      </c>
      <c r="T281" s="70">
        <f t="shared" si="46"/>
        <v>3</v>
      </c>
      <c r="U281" s="70">
        <f t="shared" si="47"/>
        <v>31</v>
      </c>
      <c r="V281" s="70">
        <f t="shared" si="48"/>
        <v>2018</v>
      </c>
      <c r="W281" s="85">
        <v>2808000</v>
      </c>
      <c r="X281" s="70"/>
      <c r="Y281" s="70"/>
      <c r="Z281" s="85">
        <v>280800</v>
      </c>
      <c r="AA281" s="85">
        <f t="shared" si="51"/>
        <v>2527200</v>
      </c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87">
        <f t="shared" si="52"/>
        <v>280800</v>
      </c>
      <c r="AQ281" s="74">
        <f t="shared" si="53"/>
        <v>561600</v>
      </c>
      <c r="AR281" s="74">
        <f t="shared" si="54"/>
        <v>2246400</v>
      </c>
      <c r="AS281" s="70" t="s">
        <v>106</v>
      </c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>
        <v>1</v>
      </c>
      <c r="BF281" s="70"/>
      <c r="BG281" s="70"/>
      <c r="BH281" s="70"/>
      <c r="BI281" s="70">
        <f t="shared" si="49"/>
        <v>2</v>
      </c>
      <c r="BJ281" s="70" t="s">
        <v>2157</v>
      </c>
      <c r="BK281" s="74">
        <f t="shared" si="50"/>
        <v>561600</v>
      </c>
      <c r="BL281" s="70"/>
      <c r="BM281" s="70" t="s">
        <v>2435</v>
      </c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</row>
    <row r="282" spans="1:77" x14ac:dyDescent="0.4">
      <c r="A282" s="70">
        <v>280</v>
      </c>
      <c r="B282" s="70" t="s">
        <v>2669</v>
      </c>
      <c r="C282" s="70"/>
      <c r="D282" s="70"/>
      <c r="E282" s="70"/>
      <c r="F282" s="70" t="s">
        <v>875</v>
      </c>
      <c r="G282" s="70"/>
      <c r="H282" s="94">
        <v>2</v>
      </c>
      <c r="I282" s="94">
        <v>1</v>
      </c>
      <c r="J282" s="70" t="s">
        <v>2669</v>
      </c>
      <c r="K282" s="70"/>
      <c r="L282" s="70"/>
      <c r="M282" s="70">
        <v>10</v>
      </c>
      <c r="N282" s="70">
        <f>VLOOKUP(M282,'償却率（定額法）'!$B$6:$C$104,2)</f>
        <v>0.1</v>
      </c>
      <c r="O282" s="71">
        <v>43555</v>
      </c>
      <c r="P282" s="70">
        <v>1</v>
      </c>
      <c r="Q282" s="71"/>
      <c r="R282" s="71">
        <f t="shared" si="44"/>
        <v>43555</v>
      </c>
      <c r="S282" s="70">
        <f t="shared" si="45"/>
        <v>2019</v>
      </c>
      <c r="T282" s="70">
        <f t="shared" si="46"/>
        <v>3</v>
      </c>
      <c r="U282" s="70">
        <f t="shared" si="47"/>
        <v>31</v>
      </c>
      <c r="V282" s="70">
        <f t="shared" si="48"/>
        <v>2018</v>
      </c>
      <c r="W282" s="85">
        <v>7776000</v>
      </c>
      <c r="X282" s="70"/>
      <c r="Y282" s="70"/>
      <c r="Z282" s="85">
        <v>777600</v>
      </c>
      <c r="AA282" s="85">
        <f t="shared" si="51"/>
        <v>6998400</v>
      </c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87">
        <f t="shared" si="52"/>
        <v>777600</v>
      </c>
      <c r="AQ282" s="74">
        <f t="shared" si="53"/>
        <v>1555200</v>
      </c>
      <c r="AR282" s="74">
        <f t="shared" si="54"/>
        <v>6220800</v>
      </c>
      <c r="AS282" s="70" t="s">
        <v>106</v>
      </c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>
        <v>1</v>
      </c>
      <c r="BF282" s="70"/>
      <c r="BG282" s="70"/>
      <c r="BH282" s="70"/>
      <c r="BI282" s="70">
        <f t="shared" si="49"/>
        <v>2</v>
      </c>
      <c r="BJ282" s="70" t="s">
        <v>2157</v>
      </c>
      <c r="BK282" s="74">
        <f t="shared" si="50"/>
        <v>1555200</v>
      </c>
      <c r="BL282" s="70"/>
      <c r="BM282" s="70" t="s">
        <v>2436</v>
      </c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</row>
    <row r="283" spans="1:77" x14ac:dyDescent="0.4">
      <c r="A283" s="70">
        <v>281</v>
      </c>
      <c r="B283" s="70" t="s">
        <v>2670</v>
      </c>
      <c r="C283" s="70"/>
      <c r="D283" s="70"/>
      <c r="E283" s="70"/>
      <c r="F283" s="70" t="s">
        <v>875</v>
      </c>
      <c r="G283" s="70"/>
      <c r="H283" s="94">
        <v>2</v>
      </c>
      <c r="I283" s="94">
        <v>1</v>
      </c>
      <c r="J283" s="70" t="s">
        <v>2670</v>
      </c>
      <c r="K283" s="70"/>
      <c r="L283" s="70"/>
      <c r="M283" s="70">
        <v>15</v>
      </c>
      <c r="N283" s="70">
        <f>VLOOKUP(M283,'償却率（定額法）'!$B$6:$C$104,2)</f>
        <v>6.7000000000000004E-2</v>
      </c>
      <c r="O283" s="71">
        <v>43529</v>
      </c>
      <c r="P283" s="70">
        <v>1</v>
      </c>
      <c r="Q283" s="71"/>
      <c r="R283" s="71">
        <f t="shared" si="44"/>
        <v>43529</v>
      </c>
      <c r="S283" s="70">
        <f t="shared" si="45"/>
        <v>2019</v>
      </c>
      <c r="T283" s="70">
        <f t="shared" si="46"/>
        <v>3</v>
      </c>
      <c r="U283" s="70">
        <f t="shared" si="47"/>
        <v>5</v>
      </c>
      <c r="V283" s="70">
        <f t="shared" si="48"/>
        <v>2018</v>
      </c>
      <c r="W283" s="85">
        <v>5508000</v>
      </c>
      <c r="X283" s="70"/>
      <c r="Y283" s="70"/>
      <c r="Z283" s="85">
        <v>369036</v>
      </c>
      <c r="AA283" s="85">
        <f t="shared" si="51"/>
        <v>5138964</v>
      </c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87">
        <f t="shared" si="52"/>
        <v>369036</v>
      </c>
      <c r="AQ283" s="74">
        <f t="shared" si="53"/>
        <v>738072</v>
      </c>
      <c r="AR283" s="74">
        <f t="shared" si="54"/>
        <v>4769928</v>
      </c>
      <c r="AS283" s="70" t="s">
        <v>106</v>
      </c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>
        <v>1</v>
      </c>
      <c r="BF283" s="70"/>
      <c r="BG283" s="70"/>
      <c r="BH283" s="70"/>
      <c r="BI283" s="70">
        <f t="shared" si="49"/>
        <v>2</v>
      </c>
      <c r="BJ283" s="70" t="s">
        <v>2157</v>
      </c>
      <c r="BK283" s="74">
        <f t="shared" si="50"/>
        <v>738072</v>
      </c>
      <c r="BL283" s="70"/>
      <c r="BM283" s="70" t="s">
        <v>2437</v>
      </c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</row>
    <row r="284" spans="1:77" x14ac:dyDescent="0.4">
      <c r="A284" s="70">
        <v>282</v>
      </c>
      <c r="B284" s="70" t="s">
        <v>2025</v>
      </c>
      <c r="C284" s="70"/>
      <c r="D284" s="70"/>
      <c r="E284" s="70"/>
      <c r="F284" s="70" t="s">
        <v>152</v>
      </c>
      <c r="G284" s="70"/>
      <c r="H284" s="94">
        <v>1</v>
      </c>
      <c r="I284" s="94">
        <v>3</v>
      </c>
      <c r="J284" s="70" t="s">
        <v>2025</v>
      </c>
      <c r="K284" s="70"/>
      <c r="L284" s="70"/>
      <c r="M284" s="70">
        <v>10</v>
      </c>
      <c r="N284" s="70">
        <f>VLOOKUP(M284,'償却率（定額法）'!$B$6:$C$104,2)</f>
        <v>0.1</v>
      </c>
      <c r="O284" s="71">
        <v>43921</v>
      </c>
      <c r="P284" s="70">
        <v>1</v>
      </c>
      <c r="Q284" s="71"/>
      <c r="R284" s="71">
        <f t="shared" si="44"/>
        <v>43921</v>
      </c>
      <c r="S284" s="70">
        <f t="shared" si="45"/>
        <v>2020</v>
      </c>
      <c r="T284" s="70">
        <f t="shared" si="46"/>
        <v>3</v>
      </c>
      <c r="U284" s="70">
        <f t="shared" si="47"/>
        <v>31</v>
      </c>
      <c r="V284" s="70">
        <f t="shared" si="48"/>
        <v>2019</v>
      </c>
      <c r="W284" s="85">
        <v>690900</v>
      </c>
      <c r="X284" s="70"/>
      <c r="Y284" s="70"/>
      <c r="Z284" s="85">
        <v>0</v>
      </c>
      <c r="AA284" s="85">
        <f t="shared" si="51"/>
        <v>690900</v>
      </c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87">
        <f t="shared" si="52"/>
        <v>69090</v>
      </c>
      <c r="AQ284" s="74">
        <f t="shared" si="53"/>
        <v>69090</v>
      </c>
      <c r="AR284" s="74">
        <f t="shared" si="54"/>
        <v>621810</v>
      </c>
      <c r="AS284" s="70" t="s">
        <v>106</v>
      </c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>
        <v>1</v>
      </c>
      <c r="BF284" s="70"/>
      <c r="BG284" s="70"/>
      <c r="BH284" s="70"/>
      <c r="BI284" s="70">
        <f t="shared" si="49"/>
        <v>1</v>
      </c>
      <c r="BJ284" s="70" t="s">
        <v>1606</v>
      </c>
      <c r="BK284" s="74">
        <f t="shared" si="50"/>
        <v>69090</v>
      </c>
      <c r="BL284" s="70"/>
      <c r="BM284" s="70" t="s">
        <v>2438</v>
      </c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</row>
    <row r="285" spans="1:77" x14ac:dyDescent="0.4">
      <c r="A285" s="70">
        <v>283</v>
      </c>
      <c r="B285" s="70" t="s">
        <v>2012</v>
      </c>
      <c r="C285" s="70"/>
      <c r="D285" s="70"/>
      <c r="E285" s="70"/>
      <c r="F285" s="70" t="s">
        <v>875</v>
      </c>
      <c r="G285" s="70"/>
      <c r="H285" s="94">
        <v>2</v>
      </c>
      <c r="I285" s="94">
        <v>1</v>
      </c>
      <c r="J285" s="70" t="s">
        <v>2012</v>
      </c>
      <c r="K285" s="70"/>
      <c r="L285" s="70"/>
      <c r="M285" s="70">
        <v>10</v>
      </c>
      <c r="N285" s="70">
        <f>VLOOKUP(M285,'償却率（定額法）'!$B$6:$C$104,2)</f>
        <v>0.1</v>
      </c>
      <c r="O285" s="71">
        <v>43921</v>
      </c>
      <c r="P285" s="70">
        <v>1</v>
      </c>
      <c r="Q285" s="71"/>
      <c r="R285" s="71">
        <f t="shared" si="44"/>
        <v>43921</v>
      </c>
      <c r="S285" s="70">
        <f t="shared" si="45"/>
        <v>2020</v>
      </c>
      <c r="T285" s="70">
        <f t="shared" si="46"/>
        <v>3</v>
      </c>
      <c r="U285" s="70">
        <f t="shared" si="47"/>
        <v>31</v>
      </c>
      <c r="V285" s="70">
        <f t="shared" si="48"/>
        <v>2019</v>
      </c>
      <c r="W285" s="85">
        <v>227137</v>
      </c>
      <c r="X285" s="70"/>
      <c r="Y285" s="70"/>
      <c r="Z285" s="85">
        <v>0</v>
      </c>
      <c r="AA285" s="85">
        <f t="shared" si="51"/>
        <v>227137</v>
      </c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87">
        <f t="shared" si="52"/>
        <v>22714</v>
      </c>
      <c r="AQ285" s="74">
        <f t="shared" si="53"/>
        <v>22714</v>
      </c>
      <c r="AR285" s="74">
        <f t="shared" si="54"/>
        <v>204423</v>
      </c>
      <c r="AS285" s="70" t="s">
        <v>106</v>
      </c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>
        <v>1</v>
      </c>
      <c r="BF285" s="70"/>
      <c r="BG285" s="70"/>
      <c r="BH285" s="70"/>
      <c r="BI285" s="70">
        <f t="shared" si="49"/>
        <v>1</v>
      </c>
      <c r="BJ285" s="70" t="s">
        <v>2157</v>
      </c>
      <c r="BK285" s="74">
        <f t="shared" si="50"/>
        <v>22714</v>
      </c>
      <c r="BL285" s="70"/>
      <c r="BM285" s="70" t="s">
        <v>2439</v>
      </c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</row>
    <row r="286" spans="1:77" x14ac:dyDescent="0.4">
      <c r="A286" s="70">
        <v>284</v>
      </c>
      <c r="B286" s="70" t="s">
        <v>2671</v>
      </c>
      <c r="C286" s="70"/>
      <c r="D286" s="70"/>
      <c r="E286" s="70"/>
      <c r="F286" s="70" t="s">
        <v>875</v>
      </c>
      <c r="G286" s="70"/>
      <c r="H286" s="94">
        <v>2</v>
      </c>
      <c r="I286" s="94">
        <v>1</v>
      </c>
      <c r="J286" s="70" t="s">
        <v>2671</v>
      </c>
      <c r="K286" s="70"/>
      <c r="L286" s="70"/>
      <c r="M286" s="70">
        <v>10</v>
      </c>
      <c r="N286" s="70">
        <f>VLOOKUP(M286,'償却率（定額法）'!$B$6:$C$104,2)</f>
        <v>0.1</v>
      </c>
      <c r="O286" s="71">
        <v>43782</v>
      </c>
      <c r="P286" s="70">
        <v>1</v>
      </c>
      <c r="Q286" s="71"/>
      <c r="R286" s="71">
        <f t="shared" si="44"/>
        <v>43782</v>
      </c>
      <c r="S286" s="70">
        <f t="shared" si="45"/>
        <v>2019</v>
      </c>
      <c r="T286" s="70">
        <f t="shared" si="46"/>
        <v>11</v>
      </c>
      <c r="U286" s="70">
        <f t="shared" si="47"/>
        <v>13</v>
      </c>
      <c r="V286" s="70">
        <f t="shared" si="48"/>
        <v>2019</v>
      </c>
      <c r="W286" s="85">
        <v>8761500</v>
      </c>
      <c r="X286" s="70"/>
      <c r="Y286" s="70"/>
      <c r="Z286" s="85">
        <v>0</v>
      </c>
      <c r="AA286" s="85">
        <f t="shared" si="51"/>
        <v>8761500</v>
      </c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87">
        <f t="shared" si="52"/>
        <v>876150</v>
      </c>
      <c r="AQ286" s="74">
        <f t="shared" si="53"/>
        <v>876150</v>
      </c>
      <c r="AR286" s="74">
        <f t="shared" si="54"/>
        <v>7885350</v>
      </c>
      <c r="AS286" s="70" t="s">
        <v>106</v>
      </c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>
        <v>1</v>
      </c>
      <c r="BF286" s="70"/>
      <c r="BG286" s="70"/>
      <c r="BH286" s="70"/>
      <c r="BI286" s="70">
        <f t="shared" si="49"/>
        <v>1</v>
      </c>
      <c r="BJ286" s="70" t="s">
        <v>2157</v>
      </c>
      <c r="BK286" s="74">
        <f t="shared" si="50"/>
        <v>876150</v>
      </c>
      <c r="BL286" s="70"/>
      <c r="BM286" s="70" t="s">
        <v>2440</v>
      </c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</row>
    <row r="287" spans="1:77" x14ac:dyDescent="0.4">
      <c r="A287" s="70">
        <v>285</v>
      </c>
      <c r="B287" s="70" t="s">
        <v>2672</v>
      </c>
      <c r="C287" s="70"/>
      <c r="D287" s="70"/>
      <c r="E287" s="70"/>
      <c r="F287" s="70" t="s">
        <v>875</v>
      </c>
      <c r="G287" s="70"/>
      <c r="H287" s="94">
        <v>2</v>
      </c>
      <c r="I287" s="94">
        <v>1</v>
      </c>
      <c r="J287" s="70" t="s">
        <v>2672</v>
      </c>
      <c r="K287" s="70"/>
      <c r="L287" s="70"/>
      <c r="M287" s="70">
        <v>10</v>
      </c>
      <c r="N287" s="70">
        <f>VLOOKUP(M287,'償却率（定額法）'!$B$6:$C$104,2)</f>
        <v>0.1</v>
      </c>
      <c r="O287" s="71">
        <v>43782</v>
      </c>
      <c r="P287" s="70">
        <v>1</v>
      </c>
      <c r="Q287" s="71"/>
      <c r="R287" s="71">
        <f t="shared" si="44"/>
        <v>43782</v>
      </c>
      <c r="S287" s="70">
        <f t="shared" si="45"/>
        <v>2019</v>
      </c>
      <c r="T287" s="70">
        <f t="shared" si="46"/>
        <v>11</v>
      </c>
      <c r="U287" s="70">
        <f t="shared" si="47"/>
        <v>13</v>
      </c>
      <c r="V287" s="70">
        <f t="shared" si="48"/>
        <v>2019</v>
      </c>
      <c r="W287" s="85">
        <v>4598000</v>
      </c>
      <c r="X287" s="70"/>
      <c r="Y287" s="70"/>
      <c r="Z287" s="85">
        <v>0</v>
      </c>
      <c r="AA287" s="85">
        <f t="shared" si="51"/>
        <v>4598000</v>
      </c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87">
        <f t="shared" si="52"/>
        <v>459800</v>
      </c>
      <c r="AQ287" s="74">
        <f t="shared" si="53"/>
        <v>459800</v>
      </c>
      <c r="AR287" s="74">
        <f t="shared" si="54"/>
        <v>4138200</v>
      </c>
      <c r="AS287" s="70" t="s">
        <v>106</v>
      </c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>
        <v>1</v>
      </c>
      <c r="BF287" s="70"/>
      <c r="BG287" s="70"/>
      <c r="BH287" s="70"/>
      <c r="BI287" s="70">
        <f t="shared" si="49"/>
        <v>1</v>
      </c>
      <c r="BJ287" s="70" t="s">
        <v>2157</v>
      </c>
      <c r="BK287" s="74">
        <f t="shared" si="50"/>
        <v>459800</v>
      </c>
      <c r="BL287" s="70"/>
      <c r="BM287" s="70" t="s">
        <v>2441</v>
      </c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</row>
    <row r="288" spans="1:77" x14ac:dyDescent="0.4">
      <c r="A288" s="70">
        <v>286</v>
      </c>
      <c r="B288" s="70" t="s">
        <v>2673</v>
      </c>
      <c r="C288" s="70"/>
      <c r="D288" s="70"/>
      <c r="E288" s="70"/>
      <c r="F288" s="70" t="s">
        <v>875</v>
      </c>
      <c r="G288" s="70"/>
      <c r="H288" s="94">
        <v>2</v>
      </c>
      <c r="I288" s="94">
        <v>1</v>
      </c>
      <c r="J288" s="70" t="s">
        <v>2673</v>
      </c>
      <c r="K288" s="70"/>
      <c r="L288" s="70"/>
      <c r="M288" s="70">
        <v>10</v>
      </c>
      <c r="N288" s="70">
        <f>VLOOKUP(M288,'償却率（定額法）'!$B$6:$C$104,2)</f>
        <v>0.1</v>
      </c>
      <c r="O288" s="71">
        <v>43819</v>
      </c>
      <c r="P288" s="70">
        <v>1</v>
      </c>
      <c r="Q288" s="71"/>
      <c r="R288" s="71">
        <f t="shared" si="44"/>
        <v>43819</v>
      </c>
      <c r="S288" s="70">
        <f t="shared" si="45"/>
        <v>2019</v>
      </c>
      <c r="T288" s="70">
        <f t="shared" si="46"/>
        <v>12</v>
      </c>
      <c r="U288" s="70">
        <f t="shared" si="47"/>
        <v>20</v>
      </c>
      <c r="V288" s="70">
        <f t="shared" si="48"/>
        <v>2019</v>
      </c>
      <c r="W288" s="85">
        <v>4532000</v>
      </c>
      <c r="X288" s="70"/>
      <c r="Y288" s="70"/>
      <c r="Z288" s="85">
        <v>0</v>
      </c>
      <c r="AA288" s="85">
        <f t="shared" si="51"/>
        <v>4532000</v>
      </c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87">
        <f t="shared" si="52"/>
        <v>453200</v>
      </c>
      <c r="AQ288" s="74">
        <f t="shared" si="53"/>
        <v>453200</v>
      </c>
      <c r="AR288" s="74">
        <f t="shared" si="54"/>
        <v>4078800</v>
      </c>
      <c r="AS288" s="70" t="s">
        <v>106</v>
      </c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>
        <v>1</v>
      </c>
      <c r="BF288" s="70"/>
      <c r="BG288" s="70"/>
      <c r="BH288" s="70"/>
      <c r="BI288" s="70">
        <f t="shared" si="49"/>
        <v>1</v>
      </c>
      <c r="BJ288" s="70" t="s">
        <v>2157</v>
      </c>
      <c r="BK288" s="74">
        <f t="shared" si="50"/>
        <v>453200</v>
      </c>
      <c r="BL288" s="70"/>
      <c r="BM288" s="70" t="s">
        <v>2442</v>
      </c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</row>
    <row r="289" spans="1:77" x14ac:dyDescent="0.4">
      <c r="A289" s="70">
        <v>287</v>
      </c>
      <c r="B289" s="70" t="s">
        <v>2668</v>
      </c>
      <c r="C289" s="70"/>
      <c r="D289" s="70"/>
      <c r="E289" s="70"/>
      <c r="F289" s="70" t="s">
        <v>875</v>
      </c>
      <c r="G289" s="70"/>
      <c r="H289" s="94">
        <v>2</v>
      </c>
      <c r="I289" s="94">
        <v>1</v>
      </c>
      <c r="J289" s="70" t="s">
        <v>2668</v>
      </c>
      <c r="K289" s="70"/>
      <c r="L289" s="70"/>
      <c r="M289" s="70">
        <v>10</v>
      </c>
      <c r="N289" s="70">
        <f>VLOOKUP(M289,'償却率（定額法）'!$B$6:$C$104,2)</f>
        <v>0.1</v>
      </c>
      <c r="O289" s="71">
        <v>43917</v>
      </c>
      <c r="P289" s="70">
        <v>1</v>
      </c>
      <c r="Q289" s="71"/>
      <c r="R289" s="71">
        <f t="shared" si="44"/>
        <v>43917</v>
      </c>
      <c r="S289" s="70">
        <f t="shared" si="45"/>
        <v>2020</v>
      </c>
      <c r="T289" s="70">
        <f t="shared" si="46"/>
        <v>3</v>
      </c>
      <c r="U289" s="70">
        <f t="shared" si="47"/>
        <v>27</v>
      </c>
      <c r="V289" s="70">
        <f t="shared" si="48"/>
        <v>2019</v>
      </c>
      <c r="W289" s="85">
        <v>6050000</v>
      </c>
      <c r="X289" s="70"/>
      <c r="Y289" s="70"/>
      <c r="Z289" s="85">
        <v>0</v>
      </c>
      <c r="AA289" s="85">
        <f t="shared" si="51"/>
        <v>6050000</v>
      </c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87">
        <f t="shared" si="52"/>
        <v>605000</v>
      </c>
      <c r="AQ289" s="74">
        <f t="shared" si="53"/>
        <v>605000</v>
      </c>
      <c r="AR289" s="74">
        <f t="shared" si="54"/>
        <v>5445000</v>
      </c>
      <c r="AS289" s="70" t="s">
        <v>106</v>
      </c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>
        <v>1</v>
      </c>
      <c r="BF289" s="70"/>
      <c r="BG289" s="70"/>
      <c r="BH289" s="70"/>
      <c r="BI289" s="70">
        <f t="shared" si="49"/>
        <v>1</v>
      </c>
      <c r="BJ289" s="70" t="s">
        <v>2157</v>
      </c>
      <c r="BK289" s="74">
        <f t="shared" si="50"/>
        <v>605000</v>
      </c>
      <c r="BL289" s="70"/>
      <c r="BM289" s="70" t="s">
        <v>2443</v>
      </c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</row>
    <row r="290" spans="1:77" x14ac:dyDescent="0.4">
      <c r="A290" s="70">
        <v>288</v>
      </c>
      <c r="B290" s="70" t="s">
        <v>2674</v>
      </c>
      <c r="C290" s="70"/>
      <c r="D290" s="70"/>
      <c r="E290" s="70"/>
      <c r="F290" s="70" t="s">
        <v>875</v>
      </c>
      <c r="G290" s="70"/>
      <c r="H290" s="94">
        <v>2</v>
      </c>
      <c r="I290" s="94">
        <v>1</v>
      </c>
      <c r="J290" s="70" t="s">
        <v>2674</v>
      </c>
      <c r="K290" s="70"/>
      <c r="L290" s="70"/>
      <c r="M290" s="70">
        <v>10</v>
      </c>
      <c r="N290" s="70">
        <f>VLOOKUP(M290,'償却率（定額法）'!$B$6:$C$104,2)</f>
        <v>0.1</v>
      </c>
      <c r="O290" s="71">
        <v>43881</v>
      </c>
      <c r="P290" s="70">
        <v>1</v>
      </c>
      <c r="Q290" s="71"/>
      <c r="R290" s="71">
        <f t="shared" ref="R290:R306" si="55">IF(Q290="",O290,Q290)</f>
        <v>43881</v>
      </c>
      <c r="S290" s="70">
        <f t="shared" ref="S290:S306" si="56">YEAR(R290)</f>
        <v>2020</v>
      </c>
      <c r="T290" s="70">
        <f t="shared" ref="T290:T306" si="57">MONTH(R290)</f>
        <v>2</v>
      </c>
      <c r="U290" s="70">
        <f t="shared" ref="U290:U306" si="58">DAY(O290)</f>
        <v>20</v>
      </c>
      <c r="V290" s="70">
        <f t="shared" ref="V290:V306" si="59">IF(S290=1900,"",IF(T290&lt;4,S290-1,S290))</f>
        <v>2019</v>
      </c>
      <c r="W290" s="85">
        <v>1870000</v>
      </c>
      <c r="X290" s="70"/>
      <c r="Y290" s="70"/>
      <c r="Z290" s="85">
        <v>0</v>
      </c>
      <c r="AA290" s="85">
        <f t="shared" si="51"/>
        <v>1870000</v>
      </c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87">
        <f t="shared" si="52"/>
        <v>187000</v>
      </c>
      <c r="AQ290" s="74">
        <f t="shared" si="53"/>
        <v>187000</v>
      </c>
      <c r="AR290" s="74">
        <f t="shared" si="54"/>
        <v>1683000</v>
      </c>
      <c r="AS290" s="70" t="s">
        <v>106</v>
      </c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>
        <v>1</v>
      </c>
      <c r="BF290" s="70"/>
      <c r="BG290" s="70"/>
      <c r="BH290" s="70"/>
      <c r="BI290" s="70">
        <f t="shared" ref="BI290:BI306" si="60">IF(V290="",0,$Q$1-V290)</f>
        <v>1</v>
      </c>
      <c r="BJ290" s="70" t="s">
        <v>2157</v>
      </c>
      <c r="BK290" s="74">
        <f t="shared" ref="BK290:BK306" si="61">W290-AR290</f>
        <v>187000</v>
      </c>
      <c r="BL290" s="70"/>
      <c r="BM290" s="70" t="s">
        <v>2444</v>
      </c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</row>
    <row r="291" spans="1:77" x14ac:dyDescent="0.4">
      <c r="A291" s="70">
        <v>289</v>
      </c>
      <c r="B291" s="70" t="s">
        <v>2675</v>
      </c>
      <c r="C291" s="70"/>
      <c r="D291" s="70"/>
      <c r="E291" s="70"/>
      <c r="F291" s="70" t="s">
        <v>152</v>
      </c>
      <c r="G291" s="70"/>
      <c r="H291" s="94">
        <v>2</v>
      </c>
      <c r="I291" s="94">
        <v>3</v>
      </c>
      <c r="J291" s="70" t="s">
        <v>2675</v>
      </c>
      <c r="K291" s="70"/>
      <c r="L291" s="70"/>
      <c r="M291" s="70">
        <v>15</v>
      </c>
      <c r="N291" s="70">
        <f>VLOOKUP(M291,'償却率（定額法）'!$B$6:$C$104,2)</f>
        <v>6.7000000000000004E-2</v>
      </c>
      <c r="O291" s="71">
        <v>44127</v>
      </c>
      <c r="P291" s="70">
        <v>1</v>
      </c>
      <c r="Q291" s="71"/>
      <c r="R291" s="71">
        <f t="shared" si="55"/>
        <v>44127</v>
      </c>
      <c r="S291" s="70">
        <f t="shared" si="56"/>
        <v>2020</v>
      </c>
      <c r="T291" s="70">
        <f t="shared" si="57"/>
        <v>10</v>
      </c>
      <c r="U291" s="70">
        <f t="shared" si="58"/>
        <v>23</v>
      </c>
      <c r="V291" s="70">
        <f t="shared" si="59"/>
        <v>2020</v>
      </c>
      <c r="W291" s="85">
        <v>3985300</v>
      </c>
      <c r="X291" s="70"/>
      <c r="Y291" s="70"/>
      <c r="Z291" s="85">
        <f t="shared" ref="Z291:Z306" si="62">IF(BI291=0,0,IF(BI291&gt;M291,W291-1,ROUND((W291*N291)*(BI291-1),0)))</f>
        <v>0</v>
      </c>
      <c r="AA291" s="85">
        <f t="shared" si="51"/>
        <v>3985300</v>
      </c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87">
        <f t="shared" si="52"/>
        <v>0</v>
      </c>
      <c r="AQ291" s="74">
        <f t="shared" si="53"/>
        <v>0</v>
      </c>
      <c r="AR291" s="74">
        <f t="shared" si="54"/>
        <v>3985300</v>
      </c>
      <c r="AS291" s="70" t="s">
        <v>106</v>
      </c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>
        <v>1</v>
      </c>
      <c r="BF291" s="70"/>
      <c r="BG291" s="70"/>
      <c r="BH291" s="70"/>
      <c r="BI291" s="70">
        <f t="shared" si="60"/>
        <v>0</v>
      </c>
      <c r="BJ291" s="70" t="s">
        <v>2157</v>
      </c>
      <c r="BK291" s="74">
        <f t="shared" si="61"/>
        <v>0</v>
      </c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</row>
    <row r="292" spans="1:77" x14ac:dyDescent="0.4">
      <c r="A292" s="70">
        <v>290</v>
      </c>
      <c r="B292" s="70" t="s">
        <v>2676</v>
      </c>
      <c r="C292" s="70"/>
      <c r="D292" s="70"/>
      <c r="E292" s="70"/>
      <c r="F292" s="70" t="s">
        <v>875</v>
      </c>
      <c r="G292" s="70"/>
      <c r="H292" s="94">
        <v>2</v>
      </c>
      <c r="I292" s="94">
        <v>1</v>
      </c>
      <c r="J292" s="70" t="s">
        <v>2676</v>
      </c>
      <c r="K292" s="70"/>
      <c r="L292" s="70"/>
      <c r="M292" s="70">
        <v>10</v>
      </c>
      <c r="N292" s="70">
        <f>VLOOKUP(M292,'償却率（定額法）'!$B$6:$C$104,2)</f>
        <v>0.1</v>
      </c>
      <c r="O292" s="71">
        <v>44148</v>
      </c>
      <c r="P292" s="70">
        <v>1</v>
      </c>
      <c r="Q292" s="71"/>
      <c r="R292" s="71">
        <f t="shared" si="55"/>
        <v>44148</v>
      </c>
      <c r="S292" s="70">
        <f t="shared" si="56"/>
        <v>2020</v>
      </c>
      <c r="T292" s="70">
        <f t="shared" si="57"/>
        <v>11</v>
      </c>
      <c r="U292" s="70">
        <f t="shared" si="58"/>
        <v>13</v>
      </c>
      <c r="V292" s="70">
        <f t="shared" si="59"/>
        <v>2020</v>
      </c>
      <c r="W292" s="85">
        <v>16000000</v>
      </c>
      <c r="X292" s="70"/>
      <c r="Y292" s="70"/>
      <c r="Z292" s="85">
        <f t="shared" si="62"/>
        <v>0</v>
      </c>
      <c r="AA292" s="85">
        <f t="shared" si="51"/>
        <v>16000000</v>
      </c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87">
        <f t="shared" si="52"/>
        <v>0</v>
      </c>
      <c r="AQ292" s="74">
        <f t="shared" si="53"/>
        <v>0</v>
      </c>
      <c r="AR292" s="74">
        <f t="shared" si="54"/>
        <v>16000000</v>
      </c>
      <c r="AS292" s="70" t="s">
        <v>106</v>
      </c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>
        <v>1</v>
      </c>
      <c r="BF292" s="70"/>
      <c r="BG292" s="70"/>
      <c r="BH292" s="70"/>
      <c r="BI292" s="70">
        <f t="shared" si="60"/>
        <v>0</v>
      </c>
      <c r="BJ292" s="70" t="s">
        <v>2157</v>
      </c>
      <c r="BK292" s="74">
        <f t="shared" si="61"/>
        <v>0</v>
      </c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</row>
    <row r="293" spans="1:77" x14ac:dyDescent="0.4">
      <c r="A293" s="70">
        <v>291</v>
      </c>
      <c r="B293" s="70" t="s">
        <v>2677</v>
      </c>
      <c r="C293" s="70"/>
      <c r="D293" s="70"/>
      <c r="E293" s="70"/>
      <c r="F293" s="70" t="s">
        <v>878</v>
      </c>
      <c r="G293" s="70"/>
      <c r="H293" s="94">
        <v>2</v>
      </c>
      <c r="I293" s="94">
        <v>1</v>
      </c>
      <c r="J293" s="70" t="s">
        <v>2677</v>
      </c>
      <c r="K293" s="70"/>
      <c r="L293" s="70"/>
      <c r="M293" s="70">
        <v>15</v>
      </c>
      <c r="N293" s="70">
        <f>VLOOKUP(M293,'償却率（定額法）'!$B$6:$C$104,2)</f>
        <v>6.7000000000000004E-2</v>
      </c>
      <c r="O293" s="71">
        <v>44232</v>
      </c>
      <c r="P293" s="70">
        <v>1</v>
      </c>
      <c r="Q293" s="71"/>
      <c r="R293" s="71">
        <f t="shared" si="55"/>
        <v>44232</v>
      </c>
      <c r="S293" s="70">
        <f t="shared" si="56"/>
        <v>2021</v>
      </c>
      <c r="T293" s="70">
        <f t="shared" si="57"/>
        <v>2</v>
      </c>
      <c r="U293" s="70">
        <f t="shared" si="58"/>
        <v>5</v>
      </c>
      <c r="V293" s="70">
        <f t="shared" si="59"/>
        <v>2020</v>
      </c>
      <c r="W293" s="85">
        <v>599500</v>
      </c>
      <c r="X293" s="70"/>
      <c r="Y293" s="70"/>
      <c r="Z293" s="85">
        <f t="shared" si="62"/>
        <v>0</v>
      </c>
      <c r="AA293" s="85">
        <f t="shared" si="51"/>
        <v>599500</v>
      </c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87">
        <f t="shared" si="52"/>
        <v>0</v>
      </c>
      <c r="AQ293" s="74">
        <f t="shared" si="53"/>
        <v>0</v>
      </c>
      <c r="AR293" s="74">
        <f t="shared" si="54"/>
        <v>599500</v>
      </c>
      <c r="AS293" s="70" t="s">
        <v>106</v>
      </c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>
        <v>1</v>
      </c>
      <c r="BF293" s="70"/>
      <c r="BG293" s="70"/>
      <c r="BH293" s="70"/>
      <c r="BI293" s="70">
        <f t="shared" si="60"/>
        <v>0</v>
      </c>
      <c r="BJ293" s="70" t="s">
        <v>2157</v>
      </c>
      <c r="BK293" s="74">
        <f t="shared" si="61"/>
        <v>0</v>
      </c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</row>
    <row r="294" spans="1:77" x14ac:dyDescent="0.4">
      <c r="A294" s="70">
        <v>292</v>
      </c>
      <c r="B294" s="70" t="s">
        <v>2678</v>
      </c>
      <c r="C294" s="70"/>
      <c r="D294" s="70"/>
      <c r="E294" s="70"/>
      <c r="F294" s="70" t="s">
        <v>875</v>
      </c>
      <c r="G294" s="70"/>
      <c r="H294" s="94">
        <v>2</v>
      </c>
      <c r="I294" s="94">
        <v>1</v>
      </c>
      <c r="J294" s="70" t="s">
        <v>2678</v>
      </c>
      <c r="K294" s="70"/>
      <c r="L294" s="70"/>
      <c r="M294" s="70">
        <v>60</v>
      </c>
      <c r="N294" s="70">
        <f>VLOOKUP(M294,'償却率（定額法）'!$B$6:$C$104,2)</f>
        <v>1.7000000000000001E-2</v>
      </c>
      <c r="O294" s="71">
        <v>44270</v>
      </c>
      <c r="P294" s="70">
        <v>1</v>
      </c>
      <c r="Q294" s="71"/>
      <c r="R294" s="71">
        <f t="shared" si="55"/>
        <v>44270</v>
      </c>
      <c r="S294" s="70">
        <f t="shared" si="56"/>
        <v>2021</v>
      </c>
      <c r="T294" s="70">
        <f t="shared" si="57"/>
        <v>3</v>
      </c>
      <c r="U294" s="70">
        <f t="shared" si="58"/>
        <v>15</v>
      </c>
      <c r="V294" s="70">
        <f t="shared" si="59"/>
        <v>2020</v>
      </c>
      <c r="W294" s="85">
        <v>3319800</v>
      </c>
      <c r="X294" s="70"/>
      <c r="Y294" s="70"/>
      <c r="Z294" s="85">
        <f t="shared" si="62"/>
        <v>0</v>
      </c>
      <c r="AA294" s="85">
        <f t="shared" si="51"/>
        <v>3319800</v>
      </c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87">
        <f t="shared" si="52"/>
        <v>0</v>
      </c>
      <c r="AQ294" s="74">
        <f t="shared" si="53"/>
        <v>0</v>
      </c>
      <c r="AR294" s="74">
        <f t="shared" si="54"/>
        <v>3319800</v>
      </c>
      <c r="AS294" s="70" t="s">
        <v>106</v>
      </c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>
        <v>1</v>
      </c>
      <c r="BF294" s="70"/>
      <c r="BG294" s="70"/>
      <c r="BH294" s="70"/>
      <c r="BI294" s="70">
        <f t="shared" si="60"/>
        <v>0</v>
      </c>
      <c r="BJ294" s="70" t="s">
        <v>2157</v>
      </c>
      <c r="BK294" s="74">
        <f t="shared" si="61"/>
        <v>0</v>
      </c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</row>
    <row r="295" spans="1:77" x14ac:dyDescent="0.4">
      <c r="A295" s="70">
        <v>293</v>
      </c>
      <c r="B295" s="70" t="s">
        <v>2679</v>
      </c>
      <c r="C295" s="70"/>
      <c r="D295" s="70"/>
      <c r="E295" s="70"/>
      <c r="F295" s="70" t="s">
        <v>875</v>
      </c>
      <c r="G295" s="70"/>
      <c r="H295" s="94">
        <v>2</v>
      </c>
      <c r="I295" s="94">
        <v>1</v>
      </c>
      <c r="J295" s="70" t="s">
        <v>2679</v>
      </c>
      <c r="K295" s="70"/>
      <c r="L295" s="70"/>
      <c r="M295" s="70">
        <v>15</v>
      </c>
      <c r="N295" s="70">
        <f>VLOOKUP(M295,'償却率（定額法）'!$B$6:$C$104,2)</f>
        <v>6.7000000000000004E-2</v>
      </c>
      <c r="O295" s="71">
        <v>44270</v>
      </c>
      <c r="P295" s="70">
        <v>1</v>
      </c>
      <c r="Q295" s="71"/>
      <c r="R295" s="71">
        <f t="shared" si="55"/>
        <v>44270</v>
      </c>
      <c r="S295" s="70">
        <f t="shared" si="56"/>
        <v>2021</v>
      </c>
      <c r="T295" s="70">
        <f t="shared" si="57"/>
        <v>3</v>
      </c>
      <c r="U295" s="70">
        <f t="shared" si="58"/>
        <v>15</v>
      </c>
      <c r="V295" s="70">
        <f t="shared" si="59"/>
        <v>2020</v>
      </c>
      <c r="W295" s="85">
        <v>6127000</v>
      </c>
      <c r="X295" s="70"/>
      <c r="Y295" s="70"/>
      <c r="Z295" s="85">
        <f t="shared" si="62"/>
        <v>0</v>
      </c>
      <c r="AA295" s="85">
        <f t="shared" si="51"/>
        <v>6127000</v>
      </c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87">
        <f t="shared" si="52"/>
        <v>0</v>
      </c>
      <c r="AQ295" s="74">
        <f t="shared" si="53"/>
        <v>0</v>
      </c>
      <c r="AR295" s="74">
        <f t="shared" si="54"/>
        <v>6127000</v>
      </c>
      <c r="AS295" s="70" t="s">
        <v>106</v>
      </c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>
        <v>1</v>
      </c>
      <c r="BF295" s="70"/>
      <c r="BG295" s="70"/>
      <c r="BH295" s="70"/>
      <c r="BI295" s="70">
        <f t="shared" si="60"/>
        <v>0</v>
      </c>
      <c r="BJ295" s="70" t="s">
        <v>2157</v>
      </c>
      <c r="BK295" s="74">
        <f t="shared" si="61"/>
        <v>0</v>
      </c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</row>
    <row r="296" spans="1:77" x14ac:dyDescent="0.4">
      <c r="A296" s="70">
        <v>294</v>
      </c>
      <c r="B296" s="70" t="s">
        <v>2680</v>
      </c>
      <c r="C296" s="70"/>
      <c r="D296" s="70"/>
      <c r="E296" s="70"/>
      <c r="F296" s="70" t="s">
        <v>875</v>
      </c>
      <c r="G296" s="70"/>
      <c r="H296" s="94">
        <v>2</v>
      </c>
      <c r="I296" s="94">
        <v>1</v>
      </c>
      <c r="J296" s="70" t="s">
        <v>2680</v>
      </c>
      <c r="K296" s="70"/>
      <c r="L296" s="70"/>
      <c r="M296" s="70">
        <v>15</v>
      </c>
      <c r="N296" s="70">
        <f>VLOOKUP(M296,'償却率（定額法）'!$B$6:$C$104,2)</f>
        <v>6.7000000000000004E-2</v>
      </c>
      <c r="O296" s="71">
        <v>44280</v>
      </c>
      <c r="P296" s="70">
        <v>1</v>
      </c>
      <c r="Q296" s="71"/>
      <c r="R296" s="71">
        <f t="shared" si="55"/>
        <v>44280</v>
      </c>
      <c r="S296" s="70">
        <f t="shared" si="56"/>
        <v>2021</v>
      </c>
      <c r="T296" s="70">
        <f t="shared" si="57"/>
        <v>3</v>
      </c>
      <c r="U296" s="70">
        <f t="shared" si="58"/>
        <v>25</v>
      </c>
      <c r="V296" s="70">
        <f t="shared" si="59"/>
        <v>2020</v>
      </c>
      <c r="W296" s="85">
        <v>602580</v>
      </c>
      <c r="X296" s="70"/>
      <c r="Y296" s="70"/>
      <c r="Z296" s="85">
        <f t="shared" si="62"/>
        <v>0</v>
      </c>
      <c r="AA296" s="85">
        <f t="shared" si="51"/>
        <v>602580</v>
      </c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87">
        <f t="shared" si="52"/>
        <v>0</v>
      </c>
      <c r="AQ296" s="74">
        <f t="shared" si="53"/>
        <v>0</v>
      </c>
      <c r="AR296" s="74">
        <f t="shared" si="54"/>
        <v>602580</v>
      </c>
      <c r="AS296" s="70" t="s">
        <v>106</v>
      </c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>
        <v>1</v>
      </c>
      <c r="BF296" s="70"/>
      <c r="BG296" s="70"/>
      <c r="BH296" s="70"/>
      <c r="BI296" s="70">
        <f t="shared" si="60"/>
        <v>0</v>
      </c>
      <c r="BJ296" s="70" t="s">
        <v>2157</v>
      </c>
      <c r="BK296" s="74">
        <f t="shared" si="61"/>
        <v>0</v>
      </c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</row>
    <row r="297" spans="1:77" x14ac:dyDescent="0.4">
      <c r="A297" s="70">
        <v>295</v>
      </c>
      <c r="B297" s="70" t="s">
        <v>2681</v>
      </c>
      <c r="C297" s="70"/>
      <c r="D297" s="70"/>
      <c r="E297" s="70"/>
      <c r="F297" s="70" t="s">
        <v>875</v>
      </c>
      <c r="G297" s="70"/>
      <c r="H297" s="94">
        <v>2</v>
      </c>
      <c r="I297" s="94">
        <v>1</v>
      </c>
      <c r="J297" s="70" t="s">
        <v>2681</v>
      </c>
      <c r="K297" s="70"/>
      <c r="L297" s="70"/>
      <c r="M297" s="70">
        <v>60</v>
      </c>
      <c r="N297" s="70">
        <f>VLOOKUP(M297,'償却率（定額法）'!$B$6:$C$104,2)</f>
        <v>1.7000000000000001E-2</v>
      </c>
      <c r="O297" s="71">
        <v>44280</v>
      </c>
      <c r="P297" s="70">
        <v>1</v>
      </c>
      <c r="Q297" s="71"/>
      <c r="R297" s="71">
        <f t="shared" si="55"/>
        <v>44280</v>
      </c>
      <c r="S297" s="70">
        <f t="shared" si="56"/>
        <v>2021</v>
      </c>
      <c r="T297" s="70">
        <f t="shared" si="57"/>
        <v>3</v>
      </c>
      <c r="U297" s="70">
        <f t="shared" si="58"/>
        <v>25</v>
      </c>
      <c r="V297" s="70">
        <f t="shared" si="59"/>
        <v>2020</v>
      </c>
      <c r="W297" s="85">
        <v>5941100</v>
      </c>
      <c r="X297" s="70"/>
      <c r="Y297" s="70"/>
      <c r="Z297" s="85">
        <f t="shared" si="62"/>
        <v>0</v>
      </c>
      <c r="AA297" s="85">
        <f t="shared" si="51"/>
        <v>5941100</v>
      </c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87">
        <f t="shared" si="52"/>
        <v>0</v>
      </c>
      <c r="AQ297" s="74">
        <f t="shared" si="53"/>
        <v>0</v>
      </c>
      <c r="AR297" s="74">
        <f t="shared" si="54"/>
        <v>5941100</v>
      </c>
      <c r="AS297" s="70" t="s">
        <v>106</v>
      </c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>
        <v>1</v>
      </c>
      <c r="BF297" s="70"/>
      <c r="BG297" s="70"/>
      <c r="BH297" s="70"/>
      <c r="BI297" s="70">
        <f t="shared" si="60"/>
        <v>0</v>
      </c>
      <c r="BJ297" s="70" t="s">
        <v>2157</v>
      </c>
      <c r="BK297" s="74">
        <f t="shared" si="61"/>
        <v>0</v>
      </c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</row>
    <row r="298" spans="1:77" x14ac:dyDescent="0.4">
      <c r="A298" s="70">
        <v>296</v>
      </c>
      <c r="B298" s="70" t="s">
        <v>2682</v>
      </c>
      <c r="C298" s="70"/>
      <c r="D298" s="70"/>
      <c r="E298" s="70"/>
      <c r="F298" s="70" t="s">
        <v>875</v>
      </c>
      <c r="G298" s="70"/>
      <c r="H298" s="94">
        <v>2</v>
      </c>
      <c r="I298" s="94">
        <v>1</v>
      </c>
      <c r="J298" s="70" t="s">
        <v>2682</v>
      </c>
      <c r="K298" s="70"/>
      <c r="L298" s="70"/>
      <c r="M298" s="70">
        <v>60</v>
      </c>
      <c r="N298" s="70">
        <f>VLOOKUP(M298,'償却率（定額法）'!$B$6:$C$104,2)</f>
        <v>1.7000000000000001E-2</v>
      </c>
      <c r="O298" s="71">
        <v>44280</v>
      </c>
      <c r="P298" s="70">
        <v>1</v>
      </c>
      <c r="Q298" s="71"/>
      <c r="R298" s="71">
        <f t="shared" si="55"/>
        <v>44280</v>
      </c>
      <c r="S298" s="70">
        <f t="shared" si="56"/>
        <v>2021</v>
      </c>
      <c r="T298" s="70">
        <f t="shared" si="57"/>
        <v>3</v>
      </c>
      <c r="U298" s="70">
        <f t="shared" si="58"/>
        <v>25</v>
      </c>
      <c r="V298" s="70">
        <f t="shared" si="59"/>
        <v>2020</v>
      </c>
      <c r="W298" s="85">
        <v>7305100</v>
      </c>
      <c r="X298" s="70"/>
      <c r="Y298" s="70"/>
      <c r="Z298" s="85">
        <f t="shared" si="62"/>
        <v>0</v>
      </c>
      <c r="AA298" s="85">
        <f t="shared" si="51"/>
        <v>7305100</v>
      </c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87">
        <f t="shared" si="52"/>
        <v>0</v>
      </c>
      <c r="AQ298" s="74">
        <f t="shared" si="53"/>
        <v>0</v>
      </c>
      <c r="AR298" s="74">
        <f t="shared" si="54"/>
        <v>7305100</v>
      </c>
      <c r="AS298" s="70" t="s">
        <v>106</v>
      </c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>
        <v>1</v>
      </c>
      <c r="BF298" s="70"/>
      <c r="BG298" s="70"/>
      <c r="BH298" s="70"/>
      <c r="BI298" s="70">
        <f t="shared" si="60"/>
        <v>0</v>
      </c>
      <c r="BJ298" s="70" t="s">
        <v>2157</v>
      </c>
      <c r="BK298" s="74">
        <f t="shared" si="61"/>
        <v>0</v>
      </c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</row>
    <row r="299" spans="1:77" x14ac:dyDescent="0.4">
      <c r="A299" s="70">
        <v>297</v>
      </c>
      <c r="B299" s="70" t="s">
        <v>2683</v>
      </c>
      <c r="C299" s="70"/>
      <c r="D299" s="70"/>
      <c r="E299" s="70"/>
      <c r="F299" s="70" t="s">
        <v>606</v>
      </c>
      <c r="G299" s="70"/>
      <c r="H299" s="94">
        <v>1</v>
      </c>
      <c r="I299" s="94">
        <v>2</v>
      </c>
      <c r="J299" s="70" t="s">
        <v>2683</v>
      </c>
      <c r="K299" s="70"/>
      <c r="L299" s="70"/>
      <c r="M299" s="70">
        <v>15</v>
      </c>
      <c r="N299" s="70">
        <f>VLOOKUP(M299,'償却率（定額法）'!$B$6:$C$104,2)</f>
        <v>6.7000000000000004E-2</v>
      </c>
      <c r="O299" s="71">
        <v>44284</v>
      </c>
      <c r="P299" s="70">
        <v>1</v>
      </c>
      <c r="Q299" s="71"/>
      <c r="R299" s="71">
        <f t="shared" si="55"/>
        <v>44284</v>
      </c>
      <c r="S299" s="70">
        <f t="shared" si="56"/>
        <v>2021</v>
      </c>
      <c r="T299" s="70">
        <f t="shared" si="57"/>
        <v>3</v>
      </c>
      <c r="U299" s="70">
        <f t="shared" si="58"/>
        <v>29</v>
      </c>
      <c r="V299" s="70">
        <f t="shared" si="59"/>
        <v>2020</v>
      </c>
      <c r="W299" s="85">
        <v>13107000</v>
      </c>
      <c r="X299" s="70"/>
      <c r="Y299" s="70"/>
      <c r="Z299" s="85">
        <f t="shared" si="62"/>
        <v>0</v>
      </c>
      <c r="AA299" s="85">
        <f t="shared" si="51"/>
        <v>13107000</v>
      </c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87">
        <f t="shared" si="52"/>
        <v>0</v>
      </c>
      <c r="AQ299" s="74">
        <f t="shared" si="53"/>
        <v>0</v>
      </c>
      <c r="AR299" s="74">
        <f t="shared" si="54"/>
        <v>13107000</v>
      </c>
      <c r="AS299" s="70" t="s">
        <v>106</v>
      </c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>
        <v>1</v>
      </c>
      <c r="BF299" s="70"/>
      <c r="BG299" s="70"/>
      <c r="BH299" s="70"/>
      <c r="BI299" s="70">
        <f t="shared" si="60"/>
        <v>0</v>
      </c>
      <c r="BJ299" s="70" t="s">
        <v>2686</v>
      </c>
      <c r="BK299" s="74">
        <f t="shared" si="61"/>
        <v>0</v>
      </c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</row>
    <row r="300" spans="1:77" x14ac:dyDescent="0.4">
      <c r="A300" s="70">
        <v>298</v>
      </c>
      <c r="B300" s="70" t="s">
        <v>2683</v>
      </c>
      <c r="C300" s="70"/>
      <c r="D300" s="70"/>
      <c r="E300" s="70"/>
      <c r="F300" s="70" t="s">
        <v>607</v>
      </c>
      <c r="G300" s="70"/>
      <c r="H300" s="94">
        <v>1</v>
      </c>
      <c r="I300" s="94">
        <v>2</v>
      </c>
      <c r="J300" s="70" t="s">
        <v>2683</v>
      </c>
      <c r="K300" s="70"/>
      <c r="L300" s="70"/>
      <c r="M300" s="70">
        <v>15</v>
      </c>
      <c r="N300" s="70">
        <f>VLOOKUP(M300,'償却率（定額法）'!$B$6:$C$104,2)</f>
        <v>6.7000000000000004E-2</v>
      </c>
      <c r="O300" s="71">
        <v>44284</v>
      </c>
      <c r="P300" s="70">
        <v>1</v>
      </c>
      <c r="Q300" s="71"/>
      <c r="R300" s="71">
        <f t="shared" si="55"/>
        <v>44284</v>
      </c>
      <c r="S300" s="70">
        <f t="shared" si="56"/>
        <v>2021</v>
      </c>
      <c r="T300" s="70">
        <f t="shared" si="57"/>
        <v>3</v>
      </c>
      <c r="U300" s="70">
        <f t="shared" si="58"/>
        <v>29</v>
      </c>
      <c r="V300" s="70">
        <f t="shared" si="59"/>
        <v>2020</v>
      </c>
      <c r="W300" s="85">
        <v>9313000</v>
      </c>
      <c r="X300" s="70"/>
      <c r="Y300" s="70"/>
      <c r="Z300" s="85">
        <f t="shared" si="62"/>
        <v>0</v>
      </c>
      <c r="AA300" s="85">
        <f t="shared" si="51"/>
        <v>9313000</v>
      </c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87">
        <f t="shared" si="52"/>
        <v>0</v>
      </c>
      <c r="AQ300" s="74">
        <f t="shared" si="53"/>
        <v>0</v>
      </c>
      <c r="AR300" s="74">
        <f t="shared" si="54"/>
        <v>9313000</v>
      </c>
      <c r="AS300" s="70" t="s">
        <v>106</v>
      </c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>
        <v>1</v>
      </c>
      <c r="BF300" s="70"/>
      <c r="BG300" s="70"/>
      <c r="BH300" s="70"/>
      <c r="BI300" s="70">
        <f t="shared" si="60"/>
        <v>0</v>
      </c>
      <c r="BJ300" s="70" t="s">
        <v>2686</v>
      </c>
      <c r="BK300" s="74">
        <f t="shared" si="61"/>
        <v>0</v>
      </c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</row>
    <row r="301" spans="1:77" x14ac:dyDescent="0.4">
      <c r="A301" s="70">
        <v>299</v>
      </c>
      <c r="B301" s="70" t="s">
        <v>2683</v>
      </c>
      <c r="C301" s="70"/>
      <c r="D301" s="70"/>
      <c r="E301" s="70"/>
      <c r="F301" s="70" t="s">
        <v>608</v>
      </c>
      <c r="G301" s="70"/>
      <c r="H301" s="94">
        <v>1</v>
      </c>
      <c r="I301" s="94">
        <v>2</v>
      </c>
      <c r="J301" s="70" t="s">
        <v>2683</v>
      </c>
      <c r="K301" s="70"/>
      <c r="L301" s="70"/>
      <c r="M301" s="70">
        <v>15</v>
      </c>
      <c r="N301" s="70">
        <f>VLOOKUP(M301,'償却率（定額法）'!$B$6:$C$104,2)</f>
        <v>6.7000000000000004E-2</v>
      </c>
      <c r="O301" s="71">
        <v>44284</v>
      </c>
      <c r="P301" s="70">
        <v>1</v>
      </c>
      <c r="Q301" s="71"/>
      <c r="R301" s="71">
        <f t="shared" si="55"/>
        <v>44284</v>
      </c>
      <c r="S301" s="70">
        <f t="shared" si="56"/>
        <v>2021</v>
      </c>
      <c r="T301" s="70">
        <f t="shared" si="57"/>
        <v>3</v>
      </c>
      <c r="U301" s="70">
        <f t="shared" si="58"/>
        <v>29</v>
      </c>
      <c r="V301" s="70">
        <f t="shared" si="59"/>
        <v>2020</v>
      </c>
      <c r="W301" s="85">
        <v>12230000</v>
      </c>
      <c r="X301" s="70"/>
      <c r="Y301" s="70"/>
      <c r="Z301" s="85">
        <f t="shared" si="62"/>
        <v>0</v>
      </c>
      <c r="AA301" s="85">
        <f t="shared" si="51"/>
        <v>12230000</v>
      </c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87">
        <f t="shared" si="52"/>
        <v>0</v>
      </c>
      <c r="AQ301" s="74">
        <f t="shared" si="53"/>
        <v>0</v>
      </c>
      <c r="AR301" s="74">
        <f t="shared" si="54"/>
        <v>12230000</v>
      </c>
      <c r="AS301" s="70" t="s">
        <v>106</v>
      </c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>
        <v>1</v>
      </c>
      <c r="BF301" s="70"/>
      <c r="BG301" s="70"/>
      <c r="BH301" s="70"/>
      <c r="BI301" s="70">
        <f t="shared" si="60"/>
        <v>0</v>
      </c>
      <c r="BJ301" s="70" t="s">
        <v>2686</v>
      </c>
      <c r="BK301" s="74">
        <f t="shared" si="61"/>
        <v>0</v>
      </c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</row>
    <row r="302" spans="1:77" x14ac:dyDescent="0.4">
      <c r="A302" s="70">
        <v>300</v>
      </c>
      <c r="B302" s="70" t="s">
        <v>2684</v>
      </c>
      <c r="C302" s="70"/>
      <c r="D302" s="70"/>
      <c r="E302" s="70"/>
      <c r="F302" s="70" t="s">
        <v>875</v>
      </c>
      <c r="G302" s="70"/>
      <c r="H302" s="94">
        <v>2</v>
      </c>
      <c r="I302" s="94">
        <v>1</v>
      </c>
      <c r="J302" s="70" t="s">
        <v>2684</v>
      </c>
      <c r="K302" s="70"/>
      <c r="L302" s="70"/>
      <c r="M302" s="70">
        <v>10</v>
      </c>
      <c r="N302" s="70">
        <f>VLOOKUP(M302,'償却率（定額法）'!$B$6:$C$104,2)</f>
        <v>0.1</v>
      </c>
      <c r="O302" s="71">
        <v>44286</v>
      </c>
      <c r="P302" s="70">
        <v>1</v>
      </c>
      <c r="Q302" s="71"/>
      <c r="R302" s="71">
        <f t="shared" si="55"/>
        <v>44286</v>
      </c>
      <c r="S302" s="70">
        <f t="shared" si="56"/>
        <v>2021</v>
      </c>
      <c r="T302" s="70">
        <f t="shared" si="57"/>
        <v>3</v>
      </c>
      <c r="U302" s="70">
        <f t="shared" si="58"/>
        <v>31</v>
      </c>
      <c r="V302" s="70">
        <f t="shared" si="59"/>
        <v>2020</v>
      </c>
      <c r="W302" s="85">
        <v>22536300</v>
      </c>
      <c r="X302" s="70"/>
      <c r="Y302" s="70"/>
      <c r="Z302" s="85">
        <f t="shared" si="62"/>
        <v>0</v>
      </c>
      <c r="AA302" s="85">
        <f t="shared" si="51"/>
        <v>22536300</v>
      </c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87">
        <f t="shared" si="52"/>
        <v>0</v>
      </c>
      <c r="AQ302" s="74">
        <f t="shared" si="53"/>
        <v>0</v>
      </c>
      <c r="AR302" s="74">
        <f t="shared" si="54"/>
        <v>22536300</v>
      </c>
      <c r="AS302" s="70" t="s">
        <v>106</v>
      </c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>
        <v>1</v>
      </c>
      <c r="BF302" s="70"/>
      <c r="BG302" s="70"/>
      <c r="BH302" s="70"/>
      <c r="BI302" s="70">
        <f t="shared" si="60"/>
        <v>0</v>
      </c>
      <c r="BJ302" s="70" t="s">
        <v>2157</v>
      </c>
      <c r="BK302" s="74">
        <f t="shared" si="61"/>
        <v>0</v>
      </c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</row>
    <row r="303" spans="1:77" x14ac:dyDescent="0.4">
      <c r="A303" s="70">
        <v>301</v>
      </c>
      <c r="B303" s="70" t="s">
        <v>2685</v>
      </c>
      <c r="C303" s="70"/>
      <c r="D303" s="70"/>
      <c r="E303" s="70"/>
      <c r="F303" s="70" t="s">
        <v>875</v>
      </c>
      <c r="G303" s="70"/>
      <c r="H303" s="94">
        <v>2</v>
      </c>
      <c r="I303" s="94">
        <v>1</v>
      </c>
      <c r="J303" s="70" t="s">
        <v>2685</v>
      </c>
      <c r="K303" s="70"/>
      <c r="L303" s="70"/>
      <c r="M303" s="70">
        <v>10</v>
      </c>
      <c r="N303" s="70">
        <f>VLOOKUP(M303,'償却率（定額法）'!$B$6:$C$104,2)</f>
        <v>0.1</v>
      </c>
      <c r="O303" s="71">
        <v>44286</v>
      </c>
      <c r="P303" s="70">
        <v>1</v>
      </c>
      <c r="Q303" s="71"/>
      <c r="R303" s="71">
        <f t="shared" si="55"/>
        <v>44286</v>
      </c>
      <c r="S303" s="70">
        <f t="shared" si="56"/>
        <v>2021</v>
      </c>
      <c r="T303" s="70">
        <f t="shared" si="57"/>
        <v>3</v>
      </c>
      <c r="U303" s="70">
        <f t="shared" si="58"/>
        <v>31</v>
      </c>
      <c r="V303" s="70">
        <f t="shared" si="59"/>
        <v>2020</v>
      </c>
      <c r="W303" s="85">
        <v>6050000</v>
      </c>
      <c r="X303" s="70"/>
      <c r="Y303" s="70"/>
      <c r="Z303" s="85">
        <f t="shared" si="62"/>
        <v>0</v>
      </c>
      <c r="AA303" s="85">
        <f t="shared" si="51"/>
        <v>6050000</v>
      </c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87">
        <f t="shared" si="52"/>
        <v>0</v>
      </c>
      <c r="AQ303" s="74">
        <f t="shared" si="53"/>
        <v>0</v>
      </c>
      <c r="AR303" s="74">
        <f t="shared" si="54"/>
        <v>6050000</v>
      </c>
      <c r="AS303" s="70" t="s">
        <v>106</v>
      </c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>
        <v>1</v>
      </c>
      <c r="BF303" s="70"/>
      <c r="BG303" s="70"/>
      <c r="BH303" s="70"/>
      <c r="BI303" s="70">
        <f t="shared" si="60"/>
        <v>0</v>
      </c>
      <c r="BJ303" s="70" t="s">
        <v>2157</v>
      </c>
      <c r="BK303" s="74">
        <f t="shared" si="61"/>
        <v>0</v>
      </c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</row>
    <row r="304" spans="1:77" x14ac:dyDescent="0.4">
      <c r="A304" s="70">
        <v>302</v>
      </c>
      <c r="B304" s="70" t="s">
        <v>2689</v>
      </c>
      <c r="C304" s="70"/>
      <c r="D304" s="70"/>
      <c r="E304" s="70"/>
      <c r="F304" s="70" t="s">
        <v>875</v>
      </c>
      <c r="G304" s="70"/>
      <c r="H304" s="94">
        <v>2</v>
      </c>
      <c r="I304" s="94">
        <v>1</v>
      </c>
      <c r="J304" s="70" t="s">
        <v>2689</v>
      </c>
      <c r="K304" s="70"/>
      <c r="L304" s="70"/>
      <c r="M304" s="70">
        <v>15</v>
      </c>
      <c r="N304" s="70">
        <f>VLOOKUP(M304,'償却率（定額法）'!$B$6:$C$104,2)</f>
        <v>6.7000000000000004E-2</v>
      </c>
      <c r="O304" s="71">
        <v>44286</v>
      </c>
      <c r="P304" s="70">
        <v>1</v>
      </c>
      <c r="Q304" s="71"/>
      <c r="R304" s="71">
        <f t="shared" si="55"/>
        <v>44286</v>
      </c>
      <c r="S304" s="70">
        <f t="shared" si="56"/>
        <v>2021</v>
      </c>
      <c r="T304" s="70">
        <f t="shared" si="57"/>
        <v>3</v>
      </c>
      <c r="U304" s="70">
        <f t="shared" si="58"/>
        <v>31</v>
      </c>
      <c r="V304" s="70">
        <f t="shared" si="59"/>
        <v>2020</v>
      </c>
      <c r="W304" s="85">
        <v>20240000</v>
      </c>
      <c r="X304" s="70"/>
      <c r="Y304" s="70"/>
      <c r="Z304" s="85">
        <f t="shared" si="62"/>
        <v>0</v>
      </c>
      <c r="AA304" s="85">
        <f t="shared" si="51"/>
        <v>20240000</v>
      </c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87">
        <f t="shared" si="52"/>
        <v>0</v>
      </c>
      <c r="AQ304" s="74">
        <f t="shared" si="53"/>
        <v>0</v>
      </c>
      <c r="AR304" s="74">
        <f t="shared" si="54"/>
        <v>20240000</v>
      </c>
      <c r="AS304" s="70" t="s">
        <v>106</v>
      </c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>
        <v>1</v>
      </c>
      <c r="BF304" s="70"/>
      <c r="BG304" s="70"/>
      <c r="BH304" s="70"/>
      <c r="BI304" s="70">
        <f t="shared" si="60"/>
        <v>0</v>
      </c>
      <c r="BJ304" s="70" t="s">
        <v>2157</v>
      </c>
      <c r="BK304" s="74">
        <f t="shared" si="61"/>
        <v>0</v>
      </c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</row>
    <row r="305" spans="1:77" x14ac:dyDescent="0.4">
      <c r="A305" s="70">
        <v>303</v>
      </c>
      <c r="B305" s="70" t="s">
        <v>2690</v>
      </c>
      <c r="C305" s="70"/>
      <c r="D305" s="70"/>
      <c r="E305" s="70"/>
      <c r="F305" s="70" t="s">
        <v>875</v>
      </c>
      <c r="G305" s="70"/>
      <c r="H305" s="94">
        <v>2</v>
      </c>
      <c r="I305" s="94">
        <v>1</v>
      </c>
      <c r="J305" s="70" t="s">
        <v>2690</v>
      </c>
      <c r="K305" s="70"/>
      <c r="L305" s="70"/>
      <c r="M305" s="70">
        <v>15</v>
      </c>
      <c r="N305" s="70">
        <f>VLOOKUP(M305,'償却率（定額法）'!$B$6:$C$104,2)</f>
        <v>6.7000000000000004E-2</v>
      </c>
      <c r="O305" s="71">
        <v>44286</v>
      </c>
      <c r="P305" s="70">
        <v>1</v>
      </c>
      <c r="Q305" s="71"/>
      <c r="R305" s="71">
        <f t="shared" si="55"/>
        <v>44286</v>
      </c>
      <c r="S305" s="70">
        <f t="shared" si="56"/>
        <v>2021</v>
      </c>
      <c r="T305" s="70">
        <f t="shared" si="57"/>
        <v>3</v>
      </c>
      <c r="U305" s="70">
        <f t="shared" si="58"/>
        <v>31</v>
      </c>
      <c r="V305" s="70">
        <f t="shared" si="59"/>
        <v>2020</v>
      </c>
      <c r="W305" s="85">
        <v>20020000</v>
      </c>
      <c r="X305" s="70"/>
      <c r="Y305" s="70"/>
      <c r="Z305" s="85">
        <f t="shared" si="62"/>
        <v>0</v>
      </c>
      <c r="AA305" s="85">
        <f t="shared" si="51"/>
        <v>20020000</v>
      </c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87">
        <f t="shared" si="52"/>
        <v>0</v>
      </c>
      <c r="AQ305" s="74">
        <f t="shared" si="53"/>
        <v>0</v>
      </c>
      <c r="AR305" s="74">
        <f t="shared" si="54"/>
        <v>20020000</v>
      </c>
      <c r="AS305" s="70" t="s">
        <v>106</v>
      </c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>
        <v>1</v>
      </c>
      <c r="BF305" s="70"/>
      <c r="BG305" s="70"/>
      <c r="BH305" s="70"/>
      <c r="BI305" s="70">
        <f t="shared" si="60"/>
        <v>0</v>
      </c>
      <c r="BJ305" s="70" t="s">
        <v>2157</v>
      </c>
      <c r="BK305" s="74">
        <f t="shared" si="61"/>
        <v>0</v>
      </c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</row>
    <row r="306" spans="1:77" x14ac:dyDescent="0.4">
      <c r="A306" s="70">
        <v>304</v>
      </c>
      <c r="B306" s="70" t="s">
        <v>2691</v>
      </c>
      <c r="C306" s="70"/>
      <c r="D306" s="70"/>
      <c r="E306" s="70"/>
      <c r="F306" s="70" t="s">
        <v>875</v>
      </c>
      <c r="G306" s="70"/>
      <c r="H306" s="94">
        <v>2</v>
      </c>
      <c r="I306" s="94">
        <v>1</v>
      </c>
      <c r="J306" s="70" t="s">
        <v>2691</v>
      </c>
      <c r="K306" s="70"/>
      <c r="L306" s="70"/>
      <c r="M306" s="70">
        <v>15</v>
      </c>
      <c r="N306" s="70">
        <f>VLOOKUP(M306,'償却率（定額法）'!$B$6:$C$104,2)</f>
        <v>6.7000000000000004E-2</v>
      </c>
      <c r="O306" s="71">
        <v>44286</v>
      </c>
      <c r="P306" s="70">
        <v>1</v>
      </c>
      <c r="Q306" s="71"/>
      <c r="R306" s="71">
        <f t="shared" si="55"/>
        <v>44286</v>
      </c>
      <c r="S306" s="70">
        <f t="shared" si="56"/>
        <v>2021</v>
      </c>
      <c r="T306" s="70">
        <f t="shared" si="57"/>
        <v>3</v>
      </c>
      <c r="U306" s="70">
        <f t="shared" si="58"/>
        <v>31</v>
      </c>
      <c r="V306" s="70">
        <f t="shared" si="59"/>
        <v>2020</v>
      </c>
      <c r="W306" s="85">
        <v>10450000</v>
      </c>
      <c r="X306" s="70"/>
      <c r="Y306" s="70"/>
      <c r="Z306" s="85">
        <f t="shared" si="62"/>
        <v>0</v>
      </c>
      <c r="AA306" s="85">
        <f t="shared" si="51"/>
        <v>10450000</v>
      </c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87">
        <f t="shared" si="52"/>
        <v>0</v>
      </c>
      <c r="AQ306" s="74">
        <f t="shared" si="53"/>
        <v>0</v>
      </c>
      <c r="AR306" s="74">
        <f t="shared" si="54"/>
        <v>10450000</v>
      </c>
      <c r="AS306" s="70" t="s">
        <v>106</v>
      </c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>
        <v>1</v>
      </c>
      <c r="BF306" s="70"/>
      <c r="BG306" s="70"/>
      <c r="BH306" s="70"/>
      <c r="BI306" s="70">
        <f t="shared" si="60"/>
        <v>0</v>
      </c>
      <c r="BJ306" s="70" t="s">
        <v>2157</v>
      </c>
      <c r="BK306" s="74">
        <f t="shared" si="61"/>
        <v>0</v>
      </c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</row>
    <row r="308" spans="1:77" x14ac:dyDescent="0.4">
      <c r="W308" s="101">
        <f>SUBTOTAL(9,W5:W306)</f>
        <v>4419722814</v>
      </c>
      <c r="AR308" s="101">
        <f>SUBTOTAL(9,AR5:AR306)</f>
        <v>2509397126</v>
      </c>
    </row>
  </sheetData>
  <sheetProtection algorithmName="SHA-512" hashValue="AbCzd9WryTqoIqB2hui2IndqMVNcF80yaSBXIl01L2LhSLcyd4NFQ3vAtvox4Dn3j6u9/1gYx/xUoMRYPmgIqg==" saltValue="0d6xw+yATTWBYFwpZROtLg==" spinCount="100000" sheet="1" objects="1" scenarios="1"/>
  <autoFilter ref="A3:BY306">
    <filterColumn colId="18" showButton="0"/>
    <filterColumn colId="19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5" showButton="0"/>
    <filterColumn colId="46" showButton="0"/>
    <filterColumn colId="47" showButton="0"/>
    <filterColumn colId="56" showButton="0"/>
  </autoFilter>
  <mergeCells count="62">
    <mergeCell ref="N3:N4"/>
    <mergeCell ref="A1:D1"/>
    <mergeCell ref="E1:H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3:B4"/>
    <mergeCell ref="AC3:AC4"/>
    <mergeCell ref="O3:O4"/>
    <mergeCell ref="Q3:Q4"/>
    <mergeCell ref="R3:R4"/>
    <mergeCell ref="S3:U3"/>
    <mergeCell ref="V3:V4"/>
    <mergeCell ref="W3:W4"/>
    <mergeCell ref="X3:X4"/>
    <mergeCell ref="Y3:Y4"/>
    <mergeCell ref="Z3:Z4"/>
    <mergeCell ref="AA3:AA4"/>
    <mergeCell ref="AB3:AB4"/>
    <mergeCell ref="P3:P4"/>
    <mergeCell ref="BC3:BC4"/>
    <mergeCell ref="AD3:AI3"/>
    <mergeCell ref="AJ3:AJ4"/>
    <mergeCell ref="AR3:AR4"/>
    <mergeCell ref="AS3:AS4"/>
    <mergeCell ref="AT3:AW3"/>
    <mergeCell ref="AX3:AX4"/>
    <mergeCell ref="AY3:AY4"/>
    <mergeCell ref="AZ3:AZ4"/>
    <mergeCell ref="BA3:BA4"/>
    <mergeCell ref="BB3:BB4"/>
    <mergeCell ref="AK3:AQ4"/>
    <mergeCell ref="BP3:BP4"/>
    <mergeCell ref="BD3:BD4"/>
    <mergeCell ref="BE3:BF3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W3:BW4"/>
    <mergeCell ref="BX3:BX4"/>
    <mergeCell ref="BY3:BY4"/>
    <mergeCell ref="BQ3:BQ4"/>
    <mergeCell ref="BR3:BR4"/>
    <mergeCell ref="BS3:BS4"/>
    <mergeCell ref="BT3:BT4"/>
    <mergeCell ref="BU3:BU4"/>
    <mergeCell ref="BV3:BV4"/>
  </mergeCells>
  <phoneticPr fontId="2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89"/>
  <sheetViews>
    <sheetView zoomScale="75" zoomScaleNormal="75" workbookViewId="0">
      <pane xSplit="10" ySplit="4" topLeftCell="K5" activePane="bottomRight" state="frozen"/>
      <selection pane="topRight" activeCell="J1" sqref="J1"/>
      <selection pane="bottomLeft" activeCell="A5" sqref="A5"/>
      <selection pane="bottomRight" activeCell="H2" sqref="H1:I1048576"/>
    </sheetView>
  </sheetViews>
  <sheetFormatPr defaultRowHeight="18.75" outlineLevelCol="1" x14ac:dyDescent="0.4"/>
  <cols>
    <col min="1" max="1" width="5.25" style="59" bestFit="1" customWidth="1"/>
    <col min="2" max="2" width="48.25" style="59" bestFit="1" customWidth="1"/>
    <col min="3" max="3" width="5.25" style="59" hidden="1" customWidth="1"/>
    <col min="4" max="4" width="13" style="59" customWidth="1"/>
    <col min="5" max="5" width="7.125" style="59" hidden="1" customWidth="1"/>
    <col min="6" max="6" width="11.625" style="59" hidden="1" customWidth="1"/>
    <col min="7" max="7" width="11.375" style="59" hidden="1" customWidth="1"/>
    <col min="8" max="9" width="10" style="91" hidden="1" customWidth="1"/>
    <col min="10" max="10" width="48.875" style="59" hidden="1" customWidth="1"/>
    <col min="11" max="11" width="13.75" style="59" hidden="1" customWidth="1"/>
    <col min="12" max="12" width="13" style="59" hidden="1" customWidth="1"/>
    <col min="13" max="14" width="9" style="59" hidden="1" customWidth="1"/>
    <col min="15" max="15" width="12.125" style="60" bestFit="1" customWidth="1"/>
    <col min="16" max="16" width="5.625" style="59" bestFit="1" customWidth="1" outlineLevel="1"/>
    <col min="17" max="17" width="11.625" style="60" hidden="1" customWidth="1"/>
    <col min="18" max="18" width="24.25" style="60" hidden="1" customWidth="1"/>
    <col min="19" max="19" width="10.5" style="59" hidden="1" customWidth="1"/>
    <col min="20" max="22" width="9.5" style="59" hidden="1" customWidth="1"/>
    <col min="23" max="23" width="11.25" style="80" customWidth="1"/>
    <col min="24" max="24" width="0" style="59" hidden="1" customWidth="1"/>
    <col min="25" max="25" width="13" style="59" hidden="1" customWidth="1"/>
    <col min="26" max="26" width="16.875" style="59" hidden="1" customWidth="1"/>
    <col min="27" max="27" width="19.5" style="59" hidden="1" customWidth="1"/>
    <col min="28" max="28" width="13" style="59" hidden="1" customWidth="1" outlineLevel="1"/>
    <col min="29" max="30" width="11" style="59" hidden="1" customWidth="1" outlineLevel="1"/>
    <col min="31" max="31" width="15.125" style="59" hidden="1" customWidth="1" outlineLevel="1"/>
    <col min="32" max="32" width="17.125" style="59" hidden="1" customWidth="1" outlineLevel="1"/>
    <col min="33" max="33" width="13" style="59" hidden="1" customWidth="1" outlineLevel="1"/>
    <col min="34" max="34" width="9" style="59" hidden="1" customWidth="1" outlineLevel="1"/>
    <col min="35" max="36" width="11" style="59" hidden="1" customWidth="1" outlineLevel="1"/>
    <col min="37" max="37" width="9" style="59" hidden="1" customWidth="1" outlineLevel="1"/>
    <col min="38" max="38" width="15.125" style="59" hidden="1" customWidth="1" outlineLevel="1"/>
    <col min="39" max="39" width="17.125" style="59" hidden="1" customWidth="1" outlineLevel="1"/>
    <col min="40" max="40" width="13" style="59" hidden="1" customWidth="1" outlineLevel="1"/>
    <col min="41" max="41" width="14.125" style="59" hidden="1" customWidth="1" outlineLevel="1"/>
    <col min="42" max="42" width="11" style="59" hidden="1" customWidth="1" collapsed="1"/>
    <col min="43" max="44" width="12.625" style="59" customWidth="1"/>
    <col min="45" max="45" width="9" style="59" hidden="1" customWidth="1" outlineLevel="1"/>
    <col min="46" max="46" width="7.5" style="59" hidden="1" customWidth="1" outlineLevel="1"/>
    <col min="47" max="47" width="11.625" style="59" hidden="1" customWidth="1" outlineLevel="1"/>
    <col min="48" max="48" width="16.125" style="59" hidden="1" customWidth="1" outlineLevel="1"/>
    <col min="49" max="49" width="9" style="59" hidden="1" customWidth="1" outlineLevel="1"/>
    <col min="50" max="50" width="5.25" style="59" hidden="1" customWidth="1" outlineLevel="1"/>
    <col min="51" max="51" width="9" style="59" hidden="1" customWidth="1" outlineLevel="1"/>
    <col min="52" max="52" width="15.125" style="59" hidden="1" customWidth="1" outlineLevel="1"/>
    <col min="53" max="54" width="13" style="59" hidden="1" customWidth="1" outlineLevel="1"/>
    <col min="55" max="55" width="7.125" style="59" hidden="1" customWidth="1" outlineLevel="1"/>
    <col min="56" max="56" width="15.125" style="59" hidden="1" customWidth="1" outlineLevel="1"/>
    <col min="57" max="57" width="8.625" style="59" hidden="1" customWidth="1" outlineLevel="1"/>
    <col min="58" max="58" width="11.75" style="59" hidden="1" customWidth="1" outlineLevel="1"/>
    <col min="59" max="59" width="6.5" style="59" hidden="1" customWidth="1" outlineLevel="1"/>
    <col min="60" max="60" width="7.25" style="59" hidden="1" customWidth="1" outlineLevel="1"/>
    <col min="61" max="61" width="0" style="59" hidden="1" customWidth="1"/>
    <col min="62" max="62" width="11" style="59" hidden="1" customWidth="1"/>
    <col min="63" max="63" width="15.125" style="59" hidden="1" customWidth="1"/>
    <col min="64" max="64" width="20.5" style="59" hidden="1" customWidth="1"/>
    <col min="65" max="67" width="0" style="59" hidden="1" customWidth="1"/>
    <col min="68" max="68" width="11.125" style="59" hidden="1" customWidth="1"/>
    <col min="69" max="69" width="11" style="59" hidden="1" customWidth="1"/>
    <col min="70" max="70" width="0" style="59" hidden="1" customWidth="1"/>
    <col min="71" max="71" width="7.125" style="59" hidden="1" customWidth="1"/>
    <col min="72" max="72" width="0" style="59" hidden="1" customWidth="1"/>
    <col min="73" max="73" width="7.125" style="59" hidden="1" customWidth="1"/>
    <col min="74" max="76" width="0" style="59" hidden="1" customWidth="1"/>
    <col min="77" max="77" width="12.5" style="59" hidden="1" customWidth="1"/>
    <col min="78" max="258" width="9" style="59"/>
    <col min="259" max="260" width="5.25" style="59" bestFit="1" customWidth="1"/>
    <col min="261" max="261" width="16.375" style="59" customWidth="1"/>
    <col min="262" max="262" width="7.125" style="59" bestFit="1" customWidth="1"/>
    <col min="263" max="263" width="11.625" style="59" bestFit="1" customWidth="1"/>
    <col min="264" max="264" width="11.375" style="59" bestFit="1" customWidth="1"/>
    <col min="265" max="266" width="10" style="59" bestFit="1" customWidth="1"/>
    <col min="267" max="267" width="48.875" style="59" bestFit="1" customWidth="1"/>
    <col min="268" max="268" width="13.75" style="59" customWidth="1"/>
    <col min="269" max="269" width="13" style="59" bestFit="1" customWidth="1"/>
    <col min="270" max="271" width="9" style="59"/>
    <col min="272" max="272" width="12.125" style="59" bestFit="1" customWidth="1"/>
    <col min="273" max="273" width="11.625" style="59" bestFit="1" customWidth="1"/>
    <col min="274" max="274" width="24.25" style="59" customWidth="1"/>
    <col min="275" max="275" width="10.5" style="59" bestFit="1" customWidth="1"/>
    <col min="276" max="278" width="9.5" style="59" customWidth="1"/>
    <col min="279" max="279" width="14.625" style="59" customWidth="1"/>
    <col min="280" max="280" width="9" style="59"/>
    <col min="281" max="281" width="13" style="59" bestFit="1" customWidth="1"/>
    <col min="282" max="282" width="16.875" style="59" customWidth="1"/>
    <col min="283" max="283" width="19.5" style="59" customWidth="1"/>
    <col min="284" max="297" width="0" style="59" hidden="1" customWidth="1"/>
    <col min="298" max="299" width="11" style="59" bestFit="1" customWidth="1"/>
    <col min="300" max="300" width="15.125" style="59" bestFit="1" customWidth="1"/>
    <col min="301" max="301" width="9" style="59"/>
    <col min="302" max="302" width="7.5" style="59" customWidth="1"/>
    <col min="303" max="303" width="11.625" style="59" customWidth="1"/>
    <col min="304" max="304" width="16.125" style="59" customWidth="1"/>
    <col min="305" max="305" width="9" style="59"/>
    <col min="306" max="306" width="5.25" style="59" customWidth="1"/>
    <col min="307" max="307" width="9" style="59"/>
    <col min="308" max="308" width="15.125" style="59" customWidth="1"/>
    <col min="309" max="310" width="13" style="59" customWidth="1"/>
    <col min="311" max="311" width="7.125" style="59" customWidth="1"/>
    <col min="312" max="312" width="15.125" style="59" customWidth="1"/>
    <col min="313" max="313" width="8.625" style="59" customWidth="1"/>
    <col min="314" max="314" width="11.75" style="59" customWidth="1"/>
    <col min="315" max="315" width="6.5" style="59" customWidth="1"/>
    <col min="316" max="316" width="7.25" style="59" customWidth="1"/>
    <col min="317" max="317" width="9" style="59"/>
    <col min="318" max="318" width="11" style="59" bestFit="1" customWidth="1"/>
    <col min="319" max="319" width="15.125" style="59" customWidth="1"/>
    <col min="320" max="320" width="20.5" style="59" bestFit="1" customWidth="1"/>
    <col min="321" max="323" width="9" style="59"/>
    <col min="324" max="324" width="11.125" style="59" bestFit="1" customWidth="1"/>
    <col min="325" max="325" width="11" style="59" bestFit="1" customWidth="1"/>
    <col min="326" max="326" width="9" style="59"/>
    <col min="327" max="327" width="7.125" style="59" bestFit="1" customWidth="1"/>
    <col min="328" max="328" width="9" style="59"/>
    <col min="329" max="329" width="7.125" style="59" bestFit="1" customWidth="1"/>
    <col min="330" max="332" width="9" style="59"/>
    <col min="333" max="333" width="12.5" style="59" customWidth="1"/>
    <col min="334" max="514" width="9" style="59"/>
    <col min="515" max="516" width="5.25" style="59" bestFit="1" customWidth="1"/>
    <col min="517" max="517" width="16.375" style="59" customWidth="1"/>
    <col min="518" max="518" width="7.125" style="59" bestFit="1" customWidth="1"/>
    <col min="519" max="519" width="11.625" style="59" bestFit="1" customWidth="1"/>
    <col min="520" max="520" width="11.375" style="59" bestFit="1" customWidth="1"/>
    <col min="521" max="522" width="10" style="59" bestFit="1" customWidth="1"/>
    <col min="523" max="523" width="48.875" style="59" bestFit="1" customWidth="1"/>
    <col min="524" max="524" width="13.75" style="59" customWidth="1"/>
    <col min="525" max="525" width="13" style="59" bestFit="1" customWidth="1"/>
    <col min="526" max="527" width="9" style="59"/>
    <col min="528" max="528" width="12.125" style="59" bestFit="1" customWidth="1"/>
    <col min="529" max="529" width="11.625" style="59" bestFit="1" customWidth="1"/>
    <col min="530" max="530" width="24.25" style="59" customWidth="1"/>
    <col min="531" max="531" width="10.5" style="59" bestFit="1" customWidth="1"/>
    <col min="532" max="534" width="9.5" style="59" customWidth="1"/>
    <col min="535" max="535" width="14.625" style="59" customWidth="1"/>
    <col min="536" max="536" width="9" style="59"/>
    <col min="537" max="537" width="13" style="59" bestFit="1" customWidth="1"/>
    <col min="538" max="538" width="16.875" style="59" customWidth="1"/>
    <col min="539" max="539" width="19.5" style="59" customWidth="1"/>
    <col min="540" max="553" width="0" style="59" hidden="1" customWidth="1"/>
    <col min="554" max="555" width="11" style="59" bestFit="1" customWidth="1"/>
    <col min="556" max="556" width="15.125" style="59" bestFit="1" customWidth="1"/>
    <col min="557" max="557" width="9" style="59"/>
    <col min="558" max="558" width="7.5" style="59" customWidth="1"/>
    <col min="559" max="559" width="11.625" style="59" customWidth="1"/>
    <col min="560" max="560" width="16.125" style="59" customWidth="1"/>
    <col min="561" max="561" width="9" style="59"/>
    <col min="562" max="562" width="5.25" style="59" customWidth="1"/>
    <col min="563" max="563" width="9" style="59"/>
    <col min="564" max="564" width="15.125" style="59" customWidth="1"/>
    <col min="565" max="566" width="13" style="59" customWidth="1"/>
    <col min="567" max="567" width="7.125" style="59" customWidth="1"/>
    <col min="568" max="568" width="15.125" style="59" customWidth="1"/>
    <col min="569" max="569" width="8.625" style="59" customWidth="1"/>
    <col min="570" max="570" width="11.75" style="59" customWidth="1"/>
    <col min="571" max="571" width="6.5" style="59" customWidth="1"/>
    <col min="572" max="572" width="7.25" style="59" customWidth="1"/>
    <col min="573" max="573" width="9" style="59"/>
    <col min="574" max="574" width="11" style="59" bestFit="1" customWidth="1"/>
    <col min="575" max="575" width="15.125" style="59" customWidth="1"/>
    <col min="576" max="576" width="20.5" style="59" bestFit="1" customWidth="1"/>
    <col min="577" max="579" width="9" style="59"/>
    <col min="580" max="580" width="11.125" style="59" bestFit="1" customWidth="1"/>
    <col min="581" max="581" width="11" style="59" bestFit="1" customWidth="1"/>
    <col min="582" max="582" width="9" style="59"/>
    <col min="583" max="583" width="7.125" style="59" bestFit="1" customWidth="1"/>
    <col min="584" max="584" width="9" style="59"/>
    <col min="585" max="585" width="7.125" style="59" bestFit="1" customWidth="1"/>
    <col min="586" max="588" width="9" style="59"/>
    <col min="589" max="589" width="12.5" style="59" customWidth="1"/>
    <col min="590" max="770" width="9" style="59"/>
    <col min="771" max="772" width="5.25" style="59" bestFit="1" customWidth="1"/>
    <col min="773" max="773" width="16.375" style="59" customWidth="1"/>
    <col min="774" max="774" width="7.125" style="59" bestFit="1" customWidth="1"/>
    <col min="775" max="775" width="11.625" style="59" bestFit="1" customWidth="1"/>
    <col min="776" max="776" width="11.375" style="59" bestFit="1" customWidth="1"/>
    <col min="777" max="778" width="10" style="59" bestFit="1" customWidth="1"/>
    <col min="779" max="779" width="48.875" style="59" bestFit="1" customWidth="1"/>
    <col min="780" max="780" width="13.75" style="59" customWidth="1"/>
    <col min="781" max="781" width="13" style="59" bestFit="1" customWidth="1"/>
    <col min="782" max="783" width="9" style="59"/>
    <col min="784" max="784" width="12.125" style="59" bestFit="1" customWidth="1"/>
    <col min="785" max="785" width="11.625" style="59" bestFit="1" customWidth="1"/>
    <col min="786" max="786" width="24.25" style="59" customWidth="1"/>
    <col min="787" max="787" width="10.5" style="59" bestFit="1" customWidth="1"/>
    <col min="788" max="790" width="9.5" style="59" customWidth="1"/>
    <col min="791" max="791" width="14.625" style="59" customWidth="1"/>
    <col min="792" max="792" width="9" style="59"/>
    <col min="793" max="793" width="13" style="59" bestFit="1" customWidth="1"/>
    <col min="794" max="794" width="16.875" style="59" customWidth="1"/>
    <col min="795" max="795" width="19.5" style="59" customWidth="1"/>
    <col min="796" max="809" width="0" style="59" hidden="1" customWidth="1"/>
    <col min="810" max="811" width="11" style="59" bestFit="1" customWidth="1"/>
    <col min="812" max="812" width="15.125" style="59" bestFit="1" customWidth="1"/>
    <col min="813" max="813" width="9" style="59"/>
    <col min="814" max="814" width="7.5" style="59" customWidth="1"/>
    <col min="815" max="815" width="11.625" style="59" customWidth="1"/>
    <col min="816" max="816" width="16.125" style="59" customWidth="1"/>
    <col min="817" max="817" width="9" style="59"/>
    <col min="818" max="818" width="5.25" style="59" customWidth="1"/>
    <col min="819" max="819" width="9" style="59"/>
    <col min="820" max="820" width="15.125" style="59" customWidth="1"/>
    <col min="821" max="822" width="13" style="59" customWidth="1"/>
    <col min="823" max="823" width="7.125" style="59" customWidth="1"/>
    <col min="824" max="824" width="15.125" style="59" customWidth="1"/>
    <col min="825" max="825" width="8.625" style="59" customWidth="1"/>
    <col min="826" max="826" width="11.75" style="59" customWidth="1"/>
    <col min="827" max="827" width="6.5" style="59" customWidth="1"/>
    <col min="828" max="828" width="7.25" style="59" customWidth="1"/>
    <col min="829" max="829" width="9" style="59"/>
    <col min="830" max="830" width="11" style="59" bestFit="1" customWidth="1"/>
    <col min="831" max="831" width="15.125" style="59" customWidth="1"/>
    <col min="832" max="832" width="20.5" style="59" bestFit="1" customWidth="1"/>
    <col min="833" max="835" width="9" style="59"/>
    <col min="836" max="836" width="11.125" style="59" bestFit="1" customWidth="1"/>
    <col min="837" max="837" width="11" style="59" bestFit="1" customWidth="1"/>
    <col min="838" max="838" width="9" style="59"/>
    <col min="839" max="839" width="7.125" style="59" bestFit="1" customWidth="1"/>
    <col min="840" max="840" width="9" style="59"/>
    <col min="841" max="841" width="7.125" style="59" bestFit="1" customWidth="1"/>
    <col min="842" max="844" width="9" style="59"/>
    <col min="845" max="845" width="12.5" style="59" customWidth="1"/>
    <col min="846" max="1026" width="9" style="59"/>
    <col min="1027" max="1028" width="5.25" style="59" bestFit="1" customWidth="1"/>
    <col min="1029" max="1029" width="16.375" style="59" customWidth="1"/>
    <col min="1030" max="1030" width="7.125" style="59" bestFit="1" customWidth="1"/>
    <col min="1031" max="1031" width="11.625" style="59" bestFit="1" customWidth="1"/>
    <col min="1032" max="1032" width="11.375" style="59" bestFit="1" customWidth="1"/>
    <col min="1033" max="1034" width="10" style="59" bestFit="1" customWidth="1"/>
    <col min="1035" max="1035" width="48.875" style="59" bestFit="1" customWidth="1"/>
    <col min="1036" max="1036" width="13.75" style="59" customWidth="1"/>
    <col min="1037" max="1037" width="13" style="59" bestFit="1" customWidth="1"/>
    <col min="1038" max="1039" width="9" style="59"/>
    <col min="1040" max="1040" width="12.125" style="59" bestFit="1" customWidth="1"/>
    <col min="1041" max="1041" width="11.625" style="59" bestFit="1" customWidth="1"/>
    <col min="1042" max="1042" width="24.25" style="59" customWidth="1"/>
    <col min="1043" max="1043" width="10.5" style="59" bestFit="1" customWidth="1"/>
    <col min="1044" max="1046" width="9.5" style="59" customWidth="1"/>
    <col min="1047" max="1047" width="14.625" style="59" customWidth="1"/>
    <col min="1048" max="1048" width="9" style="59"/>
    <col min="1049" max="1049" width="13" style="59" bestFit="1" customWidth="1"/>
    <col min="1050" max="1050" width="16.875" style="59" customWidth="1"/>
    <col min="1051" max="1051" width="19.5" style="59" customWidth="1"/>
    <col min="1052" max="1065" width="0" style="59" hidden="1" customWidth="1"/>
    <col min="1066" max="1067" width="11" style="59" bestFit="1" customWidth="1"/>
    <col min="1068" max="1068" width="15.125" style="59" bestFit="1" customWidth="1"/>
    <col min="1069" max="1069" width="9" style="59"/>
    <col min="1070" max="1070" width="7.5" style="59" customWidth="1"/>
    <col min="1071" max="1071" width="11.625" style="59" customWidth="1"/>
    <col min="1072" max="1072" width="16.125" style="59" customWidth="1"/>
    <col min="1073" max="1073" width="9" style="59"/>
    <col min="1074" max="1074" width="5.25" style="59" customWidth="1"/>
    <col min="1075" max="1075" width="9" style="59"/>
    <col min="1076" max="1076" width="15.125" style="59" customWidth="1"/>
    <col min="1077" max="1078" width="13" style="59" customWidth="1"/>
    <col min="1079" max="1079" width="7.125" style="59" customWidth="1"/>
    <col min="1080" max="1080" width="15.125" style="59" customWidth="1"/>
    <col min="1081" max="1081" width="8.625" style="59" customWidth="1"/>
    <col min="1082" max="1082" width="11.75" style="59" customWidth="1"/>
    <col min="1083" max="1083" width="6.5" style="59" customWidth="1"/>
    <col min="1084" max="1084" width="7.25" style="59" customWidth="1"/>
    <col min="1085" max="1085" width="9" style="59"/>
    <col min="1086" max="1086" width="11" style="59" bestFit="1" customWidth="1"/>
    <col min="1087" max="1087" width="15.125" style="59" customWidth="1"/>
    <col min="1088" max="1088" width="20.5" style="59" bestFit="1" customWidth="1"/>
    <col min="1089" max="1091" width="9" style="59"/>
    <col min="1092" max="1092" width="11.125" style="59" bestFit="1" customWidth="1"/>
    <col min="1093" max="1093" width="11" style="59" bestFit="1" customWidth="1"/>
    <col min="1094" max="1094" width="9" style="59"/>
    <col min="1095" max="1095" width="7.125" style="59" bestFit="1" customWidth="1"/>
    <col min="1096" max="1096" width="9" style="59"/>
    <col min="1097" max="1097" width="7.125" style="59" bestFit="1" customWidth="1"/>
    <col min="1098" max="1100" width="9" style="59"/>
    <col min="1101" max="1101" width="12.5" style="59" customWidth="1"/>
    <col min="1102" max="1282" width="9" style="59"/>
    <col min="1283" max="1284" width="5.25" style="59" bestFit="1" customWidth="1"/>
    <col min="1285" max="1285" width="16.375" style="59" customWidth="1"/>
    <col min="1286" max="1286" width="7.125" style="59" bestFit="1" customWidth="1"/>
    <col min="1287" max="1287" width="11.625" style="59" bestFit="1" customWidth="1"/>
    <col min="1288" max="1288" width="11.375" style="59" bestFit="1" customWidth="1"/>
    <col min="1289" max="1290" width="10" style="59" bestFit="1" customWidth="1"/>
    <col min="1291" max="1291" width="48.875" style="59" bestFit="1" customWidth="1"/>
    <col min="1292" max="1292" width="13.75" style="59" customWidth="1"/>
    <col min="1293" max="1293" width="13" style="59" bestFit="1" customWidth="1"/>
    <col min="1294" max="1295" width="9" style="59"/>
    <col min="1296" max="1296" width="12.125" style="59" bestFit="1" customWidth="1"/>
    <col min="1297" max="1297" width="11.625" style="59" bestFit="1" customWidth="1"/>
    <col min="1298" max="1298" width="24.25" style="59" customWidth="1"/>
    <col min="1299" max="1299" width="10.5" style="59" bestFit="1" customWidth="1"/>
    <col min="1300" max="1302" width="9.5" style="59" customWidth="1"/>
    <col min="1303" max="1303" width="14.625" style="59" customWidth="1"/>
    <col min="1304" max="1304" width="9" style="59"/>
    <col min="1305" max="1305" width="13" style="59" bestFit="1" customWidth="1"/>
    <col min="1306" max="1306" width="16.875" style="59" customWidth="1"/>
    <col min="1307" max="1307" width="19.5" style="59" customWidth="1"/>
    <col min="1308" max="1321" width="0" style="59" hidden="1" customWidth="1"/>
    <col min="1322" max="1323" width="11" style="59" bestFit="1" customWidth="1"/>
    <col min="1324" max="1324" width="15.125" style="59" bestFit="1" customWidth="1"/>
    <col min="1325" max="1325" width="9" style="59"/>
    <col min="1326" max="1326" width="7.5" style="59" customWidth="1"/>
    <col min="1327" max="1327" width="11.625" style="59" customWidth="1"/>
    <col min="1328" max="1328" width="16.125" style="59" customWidth="1"/>
    <col min="1329" max="1329" width="9" style="59"/>
    <col min="1330" max="1330" width="5.25" style="59" customWidth="1"/>
    <col min="1331" max="1331" width="9" style="59"/>
    <col min="1332" max="1332" width="15.125" style="59" customWidth="1"/>
    <col min="1333" max="1334" width="13" style="59" customWidth="1"/>
    <col min="1335" max="1335" width="7.125" style="59" customWidth="1"/>
    <col min="1336" max="1336" width="15.125" style="59" customWidth="1"/>
    <col min="1337" max="1337" width="8.625" style="59" customWidth="1"/>
    <col min="1338" max="1338" width="11.75" style="59" customWidth="1"/>
    <col min="1339" max="1339" width="6.5" style="59" customWidth="1"/>
    <col min="1340" max="1340" width="7.25" style="59" customWidth="1"/>
    <col min="1341" max="1341" width="9" style="59"/>
    <col min="1342" max="1342" width="11" style="59" bestFit="1" customWidth="1"/>
    <col min="1343" max="1343" width="15.125" style="59" customWidth="1"/>
    <col min="1344" max="1344" width="20.5" style="59" bestFit="1" customWidth="1"/>
    <col min="1345" max="1347" width="9" style="59"/>
    <col min="1348" max="1348" width="11.125" style="59" bestFit="1" customWidth="1"/>
    <col min="1349" max="1349" width="11" style="59" bestFit="1" customWidth="1"/>
    <col min="1350" max="1350" width="9" style="59"/>
    <col min="1351" max="1351" width="7.125" style="59" bestFit="1" customWidth="1"/>
    <col min="1352" max="1352" width="9" style="59"/>
    <col min="1353" max="1353" width="7.125" style="59" bestFit="1" customWidth="1"/>
    <col min="1354" max="1356" width="9" style="59"/>
    <col min="1357" max="1357" width="12.5" style="59" customWidth="1"/>
    <col min="1358" max="1538" width="9" style="59"/>
    <col min="1539" max="1540" width="5.25" style="59" bestFit="1" customWidth="1"/>
    <col min="1541" max="1541" width="16.375" style="59" customWidth="1"/>
    <col min="1542" max="1542" width="7.125" style="59" bestFit="1" customWidth="1"/>
    <col min="1543" max="1543" width="11.625" style="59" bestFit="1" customWidth="1"/>
    <col min="1544" max="1544" width="11.375" style="59" bestFit="1" customWidth="1"/>
    <col min="1545" max="1546" width="10" style="59" bestFit="1" customWidth="1"/>
    <col min="1547" max="1547" width="48.875" style="59" bestFit="1" customWidth="1"/>
    <col min="1548" max="1548" width="13.75" style="59" customWidth="1"/>
    <col min="1549" max="1549" width="13" style="59" bestFit="1" customWidth="1"/>
    <col min="1550" max="1551" width="9" style="59"/>
    <col min="1552" max="1552" width="12.125" style="59" bestFit="1" customWidth="1"/>
    <col min="1553" max="1553" width="11.625" style="59" bestFit="1" customWidth="1"/>
    <col min="1554" max="1554" width="24.25" style="59" customWidth="1"/>
    <col min="1555" max="1555" width="10.5" style="59" bestFit="1" customWidth="1"/>
    <col min="1556" max="1558" width="9.5" style="59" customWidth="1"/>
    <col min="1559" max="1559" width="14.625" style="59" customWidth="1"/>
    <col min="1560" max="1560" width="9" style="59"/>
    <col min="1561" max="1561" width="13" style="59" bestFit="1" customWidth="1"/>
    <col min="1562" max="1562" width="16.875" style="59" customWidth="1"/>
    <col min="1563" max="1563" width="19.5" style="59" customWidth="1"/>
    <col min="1564" max="1577" width="0" style="59" hidden="1" customWidth="1"/>
    <col min="1578" max="1579" width="11" style="59" bestFit="1" customWidth="1"/>
    <col min="1580" max="1580" width="15.125" style="59" bestFit="1" customWidth="1"/>
    <col min="1581" max="1581" width="9" style="59"/>
    <col min="1582" max="1582" width="7.5" style="59" customWidth="1"/>
    <col min="1583" max="1583" width="11.625" style="59" customWidth="1"/>
    <col min="1584" max="1584" width="16.125" style="59" customWidth="1"/>
    <col min="1585" max="1585" width="9" style="59"/>
    <col min="1586" max="1586" width="5.25" style="59" customWidth="1"/>
    <col min="1587" max="1587" width="9" style="59"/>
    <col min="1588" max="1588" width="15.125" style="59" customWidth="1"/>
    <col min="1589" max="1590" width="13" style="59" customWidth="1"/>
    <col min="1591" max="1591" width="7.125" style="59" customWidth="1"/>
    <col min="1592" max="1592" width="15.125" style="59" customWidth="1"/>
    <col min="1593" max="1593" width="8.625" style="59" customWidth="1"/>
    <col min="1594" max="1594" width="11.75" style="59" customWidth="1"/>
    <col min="1595" max="1595" width="6.5" style="59" customWidth="1"/>
    <col min="1596" max="1596" width="7.25" style="59" customWidth="1"/>
    <col min="1597" max="1597" width="9" style="59"/>
    <col min="1598" max="1598" width="11" style="59" bestFit="1" customWidth="1"/>
    <col min="1599" max="1599" width="15.125" style="59" customWidth="1"/>
    <col min="1600" max="1600" width="20.5" style="59" bestFit="1" customWidth="1"/>
    <col min="1601" max="1603" width="9" style="59"/>
    <col min="1604" max="1604" width="11.125" style="59" bestFit="1" customWidth="1"/>
    <col min="1605" max="1605" width="11" style="59" bestFit="1" customWidth="1"/>
    <col min="1606" max="1606" width="9" style="59"/>
    <col min="1607" max="1607" width="7.125" style="59" bestFit="1" customWidth="1"/>
    <col min="1608" max="1608" width="9" style="59"/>
    <col min="1609" max="1609" width="7.125" style="59" bestFit="1" customWidth="1"/>
    <col min="1610" max="1612" width="9" style="59"/>
    <col min="1613" max="1613" width="12.5" style="59" customWidth="1"/>
    <col min="1614" max="1794" width="9" style="59"/>
    <col min="1795" max="1796" width="5.25" style="59" bestFit="1" customWidth="1"/>
    <col min="1797" max="1797" width="16.375" style="59" customWidth="1"/>
    <col min="1798" max="1798" width="7.125" style="59" bestFit="1" customWidth="1"/>
    <col min="1799" max="1799" width="11.625" style="59" bestFit="1" customWidth="1"/>
    <col min="1800" max="1800" width="11.375" style="59" bestFit="1" customWidth="1"/>
    <col min="1801" max="1802" width="10" style="59" bestFit="1" customWidth="1"/>
    <col min="1803" max="1803" width="48.875" style="59" bestFit="1" customWidth="1"/>
    <col min="1804" max="1804" width="13.75" style="59" customWidth="1"/>
    <col min="1805" max="1805" width="13" style="59" bestFit="1" customWidth="1"/>
    <col min="1806" max="1807" width="9" style="59"/>
    <col min="1808" max="1808" width="12.125" style="59" bestFit="1" customWidth="1"/>
    <col min="1809" max="1809" width="11.625" style="59" bestFit="1" customWidth="1"/>
    <col min="1810" max="1810" width="24.25" style="59" customWidth="1"/>
    <col min="1811" max="1811" width="10.5" style="59" bestFit="1" customWidth="1"/>
    <col min="1812" max="1814" width="9.5" style="59" customWidth="1"/>
    <col min="1815" max="1815" width="14.625" style="59" customWidth="1"/>
    <col min="1816" max="1816" width="9" style="59"/>
    <col min="1817" max="1817" width="13" style="59" bestFit="1" customWidth="1"/>
    <col min="1818" max="1818" width="16.875" style="59" customWidth="1"/>
    <col min="1819" max="1819" width="19.5" style="59" customWidth="1"/>
    <col min="1820" max="1833" width="0" style="59" hidden="1" customWidth="1"/>
    <col min="1834" max="1835" width="11" style="59" bestFit="1" customWidth="1"/>
    <col min="1836" max="1836" width="15.125" style="59" bestFit="1" customWidth="1"/>
    <col min="1837" max="1837" width="9" style="59"/>
    <col min="1838" max="1838" width="7.5" style="59" customWidth="1"/>
    <col min="1839" max="1839" width="11.625" style="59" customWidth="1"/>
    <col min="1840" max="1840" width="16.125" style="59" customWidth="1"/>
    <col min="1841" max="1841" width="9" style="59"/>
    <col min="1842" max="1842" width="5.25" style="59" customWidth="1"/>
    <col min="1843" max="1843" width="9" style="59"/>
    <col min="1844" max="1844" width="15.125" style="59" customWidth="1"/>
    <col min="1845" max="1846" width="13" style="59" customWidth="1"/>
    <col min="1847" max="1847" width="7.125" style="59" customWidth="1"/>
    <col min="1848" max="1848" width="15.125" style="59" customWidth="1"/>
    <col min="1849" max="1849" width="8.625" style="59" customWidth="1"/>
    <col min="1850" max="1850" width="11.75" style="59" customWidth="1"/>
    <col min="1851" max="1851" width="6.5" style="59" customWidth="1"/>
    <col min="1852" max="1852" width="7.25" style="59" customWidth="1"/>
    <col min="1853" max="1853" width="9" style="59"/>
    <col min="1854" max="1854" width="11" style="59" bestFit="1" customWidth="1"/>
    <col min="1855" max="1855" width="15.125" style="59" customWidth="1"/>
    <col min="1856" max="1856" width="20.5" style="59" bestFit="1" customWidth="1"/>
    <col min="1857" max="1859" width="9" style="59"/>
    <col min="1860" max="1860" width="11.125" style="59" bestFit="1" customWidth="1"/>
    <col min="1861" max="1861" width="11" style="59" bestFit="1" customWidth="1"/>
    <col min="1862" max="1862" width="9" style="59"/>
    <col min="1863" max="1863" width="7.125" style="59" bestFit="1" customWidth="1"/>
    <col min="1864" max="1864" width="9" style="59"/>
    <col min="1865" max="1865" width="7.125" style="59" bestFit="1" customWidth="1"/>
    <col min="1866" max="1868" width="9" style="59"/>
    <col min="1869" max="1869" width="12.5" style="59" customWidth="1"/>
    <col min="1870" max="2050" width="9" style="59"/>
    <col min="2051" max="2052" width="5.25" style="59" bestFit="1" customWidth="1"/>
    <col min="2053" max="2053" width="16.375" style="59" customWidth="1"/>
    <col min="2054" max="2054" width="7.125" style="59" bestFit="1" customWidth="1"/>
    <col min="2055" max="2055" width="11.625" style="59" bestFit="1" customWidth="1"/>
    <col min="2056" max="2056" width="11.375" style="59" bestFit="1" customWidth="1"/>
    <col min="2057" max="2058" width="10" style="59" bestFit="1" customWidth="1"/>
    <col min="2059" max="2059" width="48.875" style="59" bestFit="1" customWidth="1"/>
    <col min="2060" max="2060" width="13.75" style="59" customWidth="1"/>
    <col min="2061" max="2061" width="13" style="59" bestFit="1" customWidth="1"/>
    <col min="2062" max="2063" width="9" style="59"/>
    <col min="2064" max="2064" width="12.125" style="59" bestFit="1" customWidth="1"/>
    <col min="2065" max="2065" width="11.625" style="59" bestFit="1" customWidth="1"/>
    <col min="2066" max="2066" width="24.25" style="59" customWidth="1"/>
    <col min="2067" max="2067" width="10.5" style="59" bestFit="1" customWidth="1"/>
    <col min="2068" max="2070" width="9.5" style="59" customWidth="1"/>
    <col min="2071" max="2071" width="14.625" style="59" customWidth="1"/>
    <col min="2072" max="2072" width="9" style="59"/>
    <col min="2073" max="2073" width="13" style="59" bestFit="1" customWidth="1"/>
    <col min="2074" max="2074" width="16.875" style="59" customWidth="1"/>
    <col min="2075" max="2075" width="19.5" style="59" customWidth="1"/>
    <col min="2076" max="2089" width="0" style="59" hidden="1" customWidth="1"/>
    <col min="2090" max="2091" width="11" style="59" bestFit="1" customWidth="1"/>
    <col min="2092" max="2092" width="15.125" style="59" bestFit="1" customWidth="1"/>
    <col min="2093" max="2093" width="9" style="59"/>
    <col min="2094" max="2094" width="7.5" style="59" customWidth="1"/>
    <col min="2095" max="2095" width="11.625" style="59" customWidth="1"/>
    <col min="2096" max="2096" width="16.125" style="59" customWidth="1"/>
    <col min="2097" max="2097" width="9" style="59"/>
    <col min="2098" max="2098" width="5.25" style="59" customWidth="1"/>
    <col min="2099" max="2099" width="9" style="59"/>
    <col min="2100" max="2100" width="15.125" style="59" customWidth="1"/>
    <col min="2101" max="2102" width="13" style="59" customWidth="1"/>
    <col min="2103" max="2103" width="7.125" style="59" customWidth="1"/>
    <col min="2104" max="2104" width="15.125" style="59" customWidth="1"/>
    <col min="2105" max="2105" width="8.625" style="59" customWidth="1"/>
    <col min="2106" max="2106" width="11.75" style="59" customWidth="1"/>
    <col min="2107" max="2107" width="6.5" style="59" customWidth="1"/>
    <col min="2108" max="2108" width="7.25" style="59" customWidth="1"/>
    <col min="2109" max="2109" width="9" style="59"/>
    <col min="2110" max="2110" width="11" style="59" bestFit="1" customWidth="1"/>
    <col min="2111" max="2111" width="15.125" style="59" customWidth="1"/>
    <col min="2112" max="2112" width="20.5" style="59" bestFit="1" customWidth="1"/>
    <col min="2113" max="2115" width="9" style="59"/>
    <col min="2116" max="2116" width="11.125" style="59" bestFit="1" customWidth="1"/>
    <col min="2117" max="2117" width="11" style="59" bestFit="1" customWidth="1"/>
    <col min="2118" max="2118" width="9" style="59"/>
    <col min="2119" max="2119" width="7.125" style="59" bestFit="1" customWidth="1"/>
    <col min="2120" max="2120" width="9" style="59"/>
    <col min="2121" max="2121" width="7.125" style="59" bestFit="1" customWidth="1"/>
    <col min="2122" max="2124" width="9" style="59"/>
    <col min="2125" max="2125" width="12.5" style="59" customWidth="1"/>
    <col min="2126" max="2306" width="9" style="59"/>
    <col min="2307" max="2308" width="5.25" style="59" bestFit="1" customWidth="1"/>
    <col min="2309" max="2309" width="16.375" style="59" customWidth="1"/>
    <col min="2310" max="2310" width="7.125" style="59" bestFit="1" customWidth="1"/>
    <col min="2311" max="2311" width="11.625" style="59" bestFit="1" customWidth="1"/>
    <col min="2312" max="2312" width="11.375" style="59" bestFit="1" customWidth="1"/>
    <col min="2313" max="2314" width="10" style="59" bestFit="1" customWidth="1"/>
    <col min="2315" max="2315" width="48.875" style="59" bestFit="1" customWidth="1"/>
    <col min="2316" max="2316" width="13.75" style="59" customWidth="1"/>
    <col min="2317" max="2317" width="13" style="59" bestFit="1" customWidth="1"/>
    <col min="2318" max="2319" width="9" style="59"/>
    <col min="2320" max="2320" width="12.125" style="59" bestFit="1" customWidth="1"/>
    <col min="2321" max="2321" width="11.625" style="59" bestFit="1" customWidth="1"/>
    <col min="2322" max="2322" width="24.25" style="59" customWidth="1"/>
    <col min="2323" max="2323" width="10.5" style="59" bestFit="1" customWidth="1"/>
    <col min="2324" max="2326" width="9.5" style="59" customWidth="1"/>
    <col min="2327" max="2327" width="14.625" style="59" customWidth="1"/>
    <col min="2328" max="2328" width="9" style="59"/>
    <col min="2329" max="2329" width="13" style="59" bestFit="1" customWidth="1"/>
    <col min="2330" max="2330" width="16.875" style="59" customWidth="1"/>
    <col min="2331" max="2331" width="19.5" style="59" customWidth="1"/>
    <col min="2332" max="2345" width="0" style="59" hidden="1" customWidth="1"/>
    <col min="2346" max="2347" width="11" style="59" bestFit="1" customWidth="1"/>
    <col min="2348" max="2348" width="15.125" style="59" bestFit="1" customWidth="1"/>
    <col min="2349" max="2349" width="9" style="59"/>
    <col min="2350" max="2350" width="7.5" style="59" customWidth="1"/>
    <col min="2351" max="2351" width="11.625" style="59" customWidth="1"/>
    <col min="2352" max="2352" width="16.125" style="59" customWidth="1"/>
    <col min="2353" max="2353" width="9" style="59"/>
    <col min="2354" max="2354" width="5.25" style="59" customWidth="1"/>
    <col min="2355" max="2355" width="9" style="59"/>
    <col min="2356" max="2356" width="15.125" style="59" customWidth="1"/>
    <col min="2357" max="2358" width="13" style="59" customWidth="1"/>
    <col min="2359" max="2359" width="7.125" style="59" customWidth="1"/>
    <col min="2360" max="2360" width="15.125" style="59" customWidth="1"/>
    <col min="2361" max="2361" width="8.625" style="59" customWidth="1"/>
    <col min="2362" max="2362" width="11.75" style="59" customWidth="1"/>
    <col min="2363" max="2363" width="6.5" style="59" customWidth="1"/>
    <col min="2364" max="2364" width="7.25" style="59" customWidth="1"/>
    <col min="2365" max="2365" width="9" style="59"/>
    <col min="2366" max="2366" width="11" style="59" bestFit="1" customWidth="1"/>
    <col min="2367" max="2367" width="15.125" style="59" customWidth="1"/>
    <col min="2368" max="2368" width="20.5" style="59" bestFit="1" customWidth="1"/>
    <col min="2369" max="2371" width="9" style="59"/>
    <col min="2372" max="2372" width="11.125" style="59" bestFit="1" customWidth="1"/>
    <col min="2373" max="2373" width="11" style="59" bestFit="1" customWidth="1"/>
    <col min="2374" max="2374" width="9" style="59"/>
    <col min="2375" max="2375" width="7.125" style="59" bestFit="1" customWidth="1"/>
    <col min="2376" max="2376" width="9" style="59"/>
    <col min="2377" max="2377" width="7.125" style="59" bestFit="1" customWidth="1"/>
    <col min="2378" max="2380" width="9" style="59"/>
    <col min="2381" max="2381" width="12.5" style="59" customWidth="1"/>
    <col min="2382" max="2562" width="9" style="59"/>
    <col min="2563" max="2564" width="5.25" style="59" bestFit="1" customWidth="1"/>
    <col min="2565" max="2565" width="16.375" style="59" customWidth="1"/>
    <col min="2566" max="2566" width="7.125" style="59" bestFit="1" customWidth="1"/>
    <col min="2567" max="2567" width="11.625" style="59" bestFit="1" customWidth="1"/>
    <col min="2568" max="2568" width="11.375" style="59" bestFit="1" customWidth="1"/>
    <col min="2569" max="2570" width="10" style="59" bestFit="1" customWidth="1"/>
    <col min="2571" max="2571" width="48.875" style="59" bestFit="1" customWidth="1"/>
    <col min="2572" max="2572" width="13.75" style="59" customWidth="1"/>
    <col min="2573" max="2573" width="13" style="59" bestFit="1" customWidth="1"/>
    <col min="2574" max="2575" width="9" style="59"/>
    <col min="2576" max="2576" width="12.125" style="59" bestFit="1" customWidth="1"/>
    <col min="2577" max="2577" width="11.625" style="59" bestFit="1" customWidth="1"/>
    <col min="2578" max="2578" width="24.25" style="59" customWidth="1"/>
    <col min="2579" max="2579" width="10.5" style="59" bestFit="1" customWidth="1"/>
    <col min="2580" max="2582" width="9.5" style="59" customWidth="1"/>
    <col min="2583" max="2583" width="14.625" style="59" customWidth="1"/>
    <col min="2584" max="2584" width="9" style="59"/>
    <col min="2585" max="2585" width="13" style="59" bestFit="1" customWidth="1"/>
    <col min="2586" max="2586" width="16.875" style="59" customWidth="1"/>
    <col min="2587" max="2587" width="19.5" style="59" customWidth="1"/>
    <col min="2588" max="2601" width="0" style="59" hidden="1" customWidth="1"/>
    <col min="2602" max="2603" width="11" style="59" bestFit="1" customWidth="1"/>
    <col min="2604" max="2604" width="15.125" style="59" bestFit="1" customWidth="1"/>
    <col min="2605" max="2605" width="9" style="59"/>
    <col min="2606" max="2606" width="7.5" style="59" customWidth="1"/>
    <col min="2607" max="2607" width="11.625" style="59" customWidth="1"/>
    <col min="2608" max="2608" width="16.125" style="59" customWidth="1"/>
    <col min="2609" max="2609" width="9" style="59"/>
    <col min="2610" max="2610" width="5.25" style="59" customWidth="1"/>
    <col min="2611" max="2611" width="9" style="59"/>
    <col min="2612" max="2612" width="15.125" style="59" customWidth="1"/>
    <col min="2613" max="2614" width="13" style="59" customWidth="1"/>
    <col min="2615" max="2615" width="7.125" style="59" customWidth="1"/>
    <col min="2616" max="2616" width="15.125" style="59" customWidth="1"/>
    <col min="2617" max="2617" width="8.625" style="59" customWidth="1"/>
    <col min="2618" max="2618" width="11.75" style="59" customWidth="1"/>
    <col min="2619" max="2619" width="6.5" style="59" customWidth="1"/>
    <col min="2620" max="2620" width="7.25" style="59" customWidth="1"/>
    <col min="2621" max="2621" width="9" style="59"/>
    <col min="2622" max="2622" width="11" style="59" bestFit="1" customWidth="1"/>
    <col min="2623" max="2623" width="15.125" style="59" customWidth="1"/>
    <col min="2624" max="2624" width="20.5" style="59" bestFit="1" customWidth="1"/>
    <col min="2625" max="2627" width="9" style="59"/>
    <col min="2628" max="2628" width="11.125" style="59" bestFit="1" customWidth="1"/>
    <col min="2629" max="2629" width="11" style="59" bestFit="1" customWidth="1"/>
    <col min="2630" max="2630" width="9" style="59"/>
    <col min="2631" max="2631" width="7.125" style="59" bestFit="1" customWidth="1"/>
    <col min="2632" max="2632" width="9" style="59"/>
    <col min="2633" max="2633" width="7.125" style="59" bestFit="1" customWidth="1"/>
    <col min="2634" max="2636" width="9" style="59"/>
    <col min="2637" max="2637" width="12.5" style="59" customWidth="1"/>
    <col min="2638" max="2818" width="9" style="59"/>
    <col min="2819" max="2820" width="5.25" style="59" bestFit="1" customWidth="1"/>
    <col min="2821" max="2821" width="16.375" style="59" customWidth="1"/>
    <col min="2822" max="2822" width="7.125" style="59" bestFit="1" customWidth="1"/>
    <col min="2823" max="2823" width="11.625" style="59" bestFit="1" customWidth="1"/>
    <col min="2824" max="2824" width="11.375" style="59" bestFit="1" customWidth="1"/>
    <col min="2825" max="2826" width="10" style="59" bestFit="1" customWidth="1"/>
    <col min="2827" max="2827" width="48.875" style="59" bestFit="1" customWidth="1"/>
    <col min="2828" max="2828" width="13.75" style="59" customWidth="1"/>
    <col min="2829" max="2829" width="13" style="59" bestFit="1" customWidth="1"/>
    <col min="2830" max="2831" width="9" style="59"/>
    <col min="2832" max="2832" width="12.125" style="59" bestFit="1" customWidth="1"/>
    <col min="2833" max="2833" width="11.625" style="59" bestFit="1" customWidth="1"/>
    <col min="2834" max="2834" width="24.25" style="59" customWidth="1"/>
    <col min="2835" max="2835" width="10.5" style="59" bestFit="1" customWidth="1"/>
    <col min="2836" max="2838" width="9.5" style="59" customWidth="1"/>
    <col min="2839" max="2839" width="14.625" style="59" customWidth="1"/>
    <col min="2840" max="2840" width="9" style="59"/>
    <col min="2841" max="2841" width="13" style="59" bestFit="1" customWidth="1"/>
    <col min="2842" max="2842" width="16.875" style="59" customWidth="1"/>
    <col min="2843" max="2843" width="19.5" style="59" customWidth="1"/>
    <col min="2844" max="2857" width="0" style="59" hidden="1" customWidth="1"/>
    <col min="2858" max="2859" width="11" style="59" bestFit="1" customWidth="1"/>
    <col min="2860" max="2860" width="15.125" style="59" bestFit="1" customWidth="1"/>
    <col min="2861" max="2861" width="9" style="59"/>
    <col min="2862" max="2862" width="7.5" style="59" customWidth="1"/>
    <col min="2863" max="2863" width="11.625" style="59" customWidth="1"/>
    <col min="2864" max="2864" width="16.125" style="59" customWidth="1"/>
    <col min="2865" max="2865" width="9" style="59"/>
    <col min="2866" max="2866" width="5.25" style="59" customWidth="1"/>
    <col min="2867" max="2867" width="9" style="59"/>
    <col min="2868" max="2868" width="15.125" style="59" customWidth="1"/>
    <col min="2869" max="2870" width="13" style="59" customWidth="1"/>
    <col min="2871" max="2871" width="7.125" style="59" customWidth="1"/>
    <col min="2872" max="2872" width="15.125" style="59" customWidth="1"/>
    <col min="2873" max="2873" width="8.625" style="59" customWidth="1"/>
    <col min="2874" max="2874" width="11.75" style="59" customWidth="1"/>
    <col min="2875" max="2875" width="6.5" style="59" customWidth="1"/>
    <col min="2876" max="2876" width="7.25" style="59" customWidth="1"/>
    <col min="2877" max="2877" width="9" style="59"/>
    <col min="2878" max="2878" width="11" style="59" bestFit="1" customWidth="1"/>
    <col min="2879" max="2879" width="15.125" style="59" customWidth="1"/>
    <col min="2880" max="2880" width="20.5" style="59" bestFit="1" customWidth="1"/>
    <col min="2881" max="2883" width="9" style="59"/>
    <col min="2884" max="2884" width="11.125" style="59" bestFit="1" customWidth="1"/>
    <col min="2885" max="2885" width="11" style="59" bestFit="1" customWidth="1"/>
    <col min="2886" max="2886" width="9" style="59"/>
    <col min="2887" max="2887" width="7.125" style="59" bestFit="1" customWidth="1"/>
    <col min="2888" max="2888" width="9" style="59"/>
    <col min="2889" max="2889" width="7.125" style="59" bestFit="1" customWidth="1"/>
    <col min="2890" max="2892" width="9" style="59"/>
    <col min="2893" max="2893" width="12.5" style="59" customWidth="1"/>
    <col min="2894" max="3074" width="9" style="59"/>
    <col min="3075" max="3076" width="5.25" style="59" bestFit="1" customWidth="1"/>
    <col min="3077" max="3077" width="16.375" style="59" customWidth="1"/>
    <col min="3078" max="3078" width="7.125" style="59" bestFit="1" customWidth="1"/>
    <col min="3079" max="3079" width="11.625" style="59" bestFit="1" customWidth="1"/>
    <col min="3080" max="3080" width="11.375" style="59" bestFit="1" customWidth="1"/>
    <col min="3081" max="3082" width="10" style="59" bestFit="1" customWidth="1"/>
    <col min="3083" max="3083" width="48.875" style="59" bestFit="1" customWidth="1"/>
    <col min="3084" max="3084" width="13.75" style="59" customWidth="1"/>
    <col min="3085" max="3085" width="13" style="59" bestFit="1" customWidth="1"/>
    <col min="3086" max="3087" width="9" style="59"/>
    <col min="3088" max="3088" width="12.125" style="59" bestFit="1" customWidth="1"/>
    <col min="3089" max="3089" width="11.625" style="59" bestFit="1" customWidth="1"/>
    <col min="3090" max="3090" width="24.25" style="59" customWidth="1"/>
    <col min="3091" max="3091" width="10.5" style="59" bestFit="1" customWidth="1"/>
    <col min="3092" max="3094" width="9.5" style="59" customWidth="1"/>
    <col min="3095" max="3095" width="14.625" style="59" customWidth="1"/>
    <col min="3096" max="3096" width="9" style="59"/>
    <col min="3097" max="3097" width="13" style="59" bestFit="1" customWidth="1"/>
    <col min="3098" max="3098" width="16.875" style="59" customWidth="1"/>
    <col min="3099" max="3099" width="19.5" style="59" customWidth="1"/>
    <col min="3100" max="3113" width="0" style="59" hidden="1" customWidth="1"/>
    <col min="3114" max="3115" width="11" style="59" bestFit="1" customWidth="1"/>
    <col min="3116" max="3116" width="15.125" style="59" bestFit="1" customWidth="1"/>
    <col min="3117" max="3117" width="9" style="59"/>
    <col min="3118" max="3118" width="7.5" style="59" customWidth="1"/>
    <col min="3119" max="3119" width="11.625" style="59" customWidth="1"/>
    <col min="3120" max="3120" width="16.125" style="59" customWidth="1"/>
    <col min="3121" max="3121" width="9" style="59"/>
    <col min="3122" max="3122" width="5.25" style="59" customWidth="1"/>
    <col min="3123" max="3123" width="9" style="59"/>
    <col min="3124" max="3124" width="15.125" style="59" customWidth="1"/>
    <col min="3125" max="3126" width="13" style="59" customWidth="1"/>
    <col min="3127" max="3127" width="7.125" style="59" customWidth="1"/>
    <col min="3128" max="3128" width="15.125" style="59" customWidth="1"/>
    <col min="3129" max="3129" width="8.625" style="59" customWidth="1"/>
    <col min="3130" max="3130" width="11.75" style="59" customWidth="1"/>
    <col min="3131" max="3131" width="6.5" style="59" customWidth="1"/>
    <col min="3132" max="3132" width="7.25" style="59" customWidth="1"/>
    <col min="3133" max="3133" width="9" style="59"/>
    <col min="3134" max="3134" width="11" style="59" bestFit="1" customWidth="1"/>
    <col min="3135" max="3135" width="15.125" style="59" customWidth="1"/>
    <col min="3136" max="3136" width="20.5" style="59" bestFit="1" customWidth="1"/>
    <col min="3137" max="3139" width="9" style="59"/>
    <col min="3140" max="3140" width="11.125" style="59" bestFit="1" customWidth="1"/>
    <col min="3141" max="3141" width="11" style="59" bestFit="1" customWidth="1"/>
    <col min="3142" max="3142" width="9" style="59"/>
    <col min="3143" max="3143" width="7.125" style="59" bestFit="1" customWidth="1"/>
    <col min="3144" max="3144" width="9" style="59"/>
    <col min="3145" max="3145" width="7.125" style="59" bestFit="1" customWidth="1"/>
    <col min="3146" max="3148" width="9" style="59"/>
    <col min="3149" max="3149" width="12.5" style="59" customWidth="1"/>
    <col min="3150" max="3330" width="9" style="59"/>
    <col min="3331" max="3332" width="5.25" style="59" bestFit="1" customWidth="1"/>
    <col min="3333" max="3333" width="16.375" style="59" customWidth="1"/>
    <col min="3334" max="3334" width="7.125" style="59" bestFit="1" customWidth="1"/>
    <col min="3335" max="3335" width="11.625" style="59" bestFit="1" customWidth="1"/>
    <col min="3336" max="3336" width="11.375" style="59" bestFit="1" customWidth="1"/>
    <col min="3337" max="3338" width="10" style="59" bestFit="1" customWidth="1"/>
    <col min="3339" max="3339" width="48.875" style="59" bestFit="1" customWidth="1"/>
    <col min="3340" max="3340" width="13.75" style="59" customWidth="1"/>
    <col min="3341" max="3341" width="13" style="59" bestFit="1" customWidth="1"/>
    <col min="3342" max="3343" width="9" style="59"/>
    <col min="3344" max="3344" width="12.125" style="59" bestFit="1" customWidth="1"/>
    <col min="3345" max="3345" width="11.625" style="59" bestFit="1" customWidth="1"/>
    <col min="3346" max="3346" width="24.25" style="59" customWidth="1"/>
    <col min="3347" max="3347" width="10.5" style="59" bestFit="1" customWidth="1"/>
    <col min="3348" max="3350" width="9.5" style="59" customWidth="1"/>
    <col min="3351" max="3351" width="14.625" style="59" customWidth="1"/>
    <col min="3352" max="3352" width="9" style="59"/>
    <col min="3353" max="3353" width="13" style="59" bestFit="1" customWidth="1"/>
    <col min="3354" max="3354" width="16.875" style="59" customWidth="1"/>
    <col min="3355" max="3355" width="19.5" style="59" customWidth="1"/>
    <col min="3356" max="3369" width="0" style="59" hidden="1" customWidth="1"/>
    <col min="3370" max="3371" width="11" style="59" bestFit="1" customWidth="1"/>
    <col min="3372" max="3372" width="15.125" style="59" bestFit="1" customWidth="1"/>
    <col min="3373" max="3373" width="9" style="59"/>
    <col min="3374" max="3374" width="7.5" style="59" customWidth="1"/>
    <col min="3375" max="3375" width="11.625" style="59" customWidth="1"/>
    <col min="3376" max="3376" width="16.125" style="59" customWidth="1"/>
    <col min="3377" max="3377" width="9" style="59"/>
    <col min="3378" max="3378" width="5.25" style="59" customWidth="1"/>
    <col min="3379" max="3379" width="9" style="59"/>
    <col min="3380" max="3380" width="15.125" style="59" customWidth="1"/>
    <col min="3381" max="3382" width="13" style="59" customWidth="1"/>
    <col min="3383" max="3383" width="7.125" style="59" customWidth="1"/>
    <col min="3384" max="3384" width="15.125" style="59" customWidth="1"/>
    <col min="3385" max="3385" width="8.625" style="59" customWidth="1"/>
    <col min="3386" max="3386" width="11.75" style="59" customWidth="1"/>
    <col min="3387" max="3387" width="6.5" style="59" customWidth="1"/>
    <col min="3388" max="3388" width="7.25" style="59" customWidth="1"/>
    <col min="3389" max="3389" width="9" style="59"/>
    <col min="3390" max="3390" width="11" style="59" bestFit="1" customWidth="1"/>
    <col min="3391" max="3391" width="15.125" style="59" customWidth="1"/>
    <col min="3392" max="3392" width="20.5" style="59" bestFit="1" customWidth="1"/>
    <col min="3393" max="3395" width="9" style="59"/>
    <col min="3396" max="3396" width="11.125" style="59" bestFit="1" customWidth="1"/>
    <col min="3397" max="3397" width="11" style="59" bestFit="1" customWidth="1"/>
    <col min="3398" max="3398" width="9" style="59"/>
    <col min="3399" max="3399" width="7.125" style="59" bestFit="1" customWidth="1"/>
    <col min="3400" max="3400" width="9" style="59"/>
    <col min="3401" max="3401" width="7.125" style="59" bestFit="1" customWidth="1"/>
    <col min="3402" max="3404" width="9" style="59"/>
    <col min="3405" max="3405" width="12.5" style="59" customWidth="1"/>
    <col min="3406" max="3586" width="9" style="59"/>
    <col min="3587" max="3588" width="5.25" style="59" bestFit="1" customWidth="1"/>
    <col min="3589" max="3589" width="16.375" style="59" customWidth="1"/>
    <col min="3590" max="3590" width="7.125" style="59" bestFit="1" customWidth="1"/>
    <col min="3591" max="3591" width="11.625" style="59" bestFit="1" customWidth="1"/>
    <col min="3592" max="3592" width="11.375" style="59" bestFit="1" customWidth="1"/>
    <col min="3593" max="3594" width="10" style="59" bestFit="1" customWidth="1"/>
    <col min="3595" max="3595" width="48.875" style="59" bestFit="1" customWidth="1"/>
    <col min="3596" max="3596" width="13.75" style="59" customWidth="1"/>
    <col min="3597" max="3597" width="13" style="59" bestFit="1" customWidth="1"/>
    <col min="3598" max="3599" width="9" style="59"/>
    <col min="3600" max="3600" width="12.125" style="59" bestFit="1" customWidth="1"/>
    <col min="3601" max="3601" width="11.625" style="59" bestFit="1" customWidth="1"/>
    <col min="3602" max="3602" width="24.25" style="59" customWidth="1"/>
    <col min="3603" max="3603" width="10.5" style="59" bestFit="1" customWidth="1"/>
    <col min="3604" max="3606" width="9.5" style="59" customWidth="1"/>
    <col min="3607" max="3607" width="14.625" style="59" customWidth="1"/>
    <col min="3608" max="3608" width="9" style="59"/>
    <col min="3609" max="3609" width="13" style="59" bestFit="1" customWidth="1"/>
    <col min="3610" max="3610" width="16.875" style="59" customWidth="1"/>
    <col min="3611" max="3611" width="19.5" style="59" customWidth="1"/>
    <col min="3612" max="3625" width="0" style="59" hidden="1" customWidth="1"/>
    <col min="3626" max="3627" width="11" style="59" bestFit="1" customWidth="1"/>
    <col min="3628" max="3628" width="15.125" style="59" bestFit="1" customWidth="1"/>
    <col min="3629" max="3629" width="9" style="59"/>
    <col min="3630" max="3630" width="7.5" style="59" customWidth="1"/>
    <col min="3631" max="3631" width="11.625" style="59" customWidth="1"/>
    <col min="3632" max="3632" width="16.125" style="59" customWidth="1"/>
    <col min="3633" max="3633" width="9" style="59"/>
    <col min="3634" max="3634" width="5.25" style="59" customWidth="1"/>
    <col min="3635" max="3635" width="9" style="59"/>
    <col min="3636" max="3636" width="15.125" style="59" customWidth="1"/>
    <col min="3637" max="3638" width="13" style="59" customWidth="1"/>
    <col min="3639" max="3639" width="7.125" style="59" customWidth="1"/>
    <col min="3640" max="3640" width="15.125" style="59" customWidth="1"/>
    <col min="3641" max="3641" width="8.625" style="59" customWidth="1"/>
    <col min="3642" max="3642" width="11.75" style="59" customWidth="1"/>
    <col min="3643" max="3643" width="6.5" style="59" customWidth="1"/>
    <col min="3644" max="3644" width="7.25" style="59" customWidth="1"/>
    <col min="3645" max="3645" width="9" style="59"/>
    <col min="3646" max="3646" width="11" style="59" bestFit="1" customWidth="1"/>
    <col min="3647" max="3647" width="15.125" style="59" customWidth="1"/>
    <col min="3648" max="3648" width="20.5" style="59" bestFit="1" customWidth="1"/>
    <col min="3649" max="3651" width="9" style="59"/>
    <col min="3652" max="3652" width="11.125" style="59" bestFit="1" customWidth="1"/>
    <col min="3653" max="3653" width="11" style="59" bestFit="1" customWidth="1"/>
    <col min="3654" max="3654" width="9" style="59"/>
    <col min="3655" max="3655" width="7.125" style="59" bestFit="1" customWidth="1"/>
    <col min="3656" max="3656" width="9" style="59"/>
    <col min="3657" max="3657" width="7.125" style="59" bestFit="1" customWidth="1"/>
    <col min="3658" max="3660" width="9" style="59"/>
    <col min="3661" max="3661" width="12.5" style="59" customWidth="1"/>
    <col min="3662" max="3842" width="9" style="59"/>
    <col min="3843" max="3844" width="5.25" style="59" bestFit="1" customWidth="1"/>
    <col min="3845" max="3845" width="16.375" style="59" customWidth="1"/>
    <col min="3846" max="3846" width="7.125" style="59" bestFit="1" customWidth="1"/>
    <col min="3847" max="3847" width="11.625" style="59" bestFit="1" customWidth="1"/>
    <col min="3848" max="3848" width="11.375" style="59" bestFit="1" customWidth="1"/>
    <col min="3849" max="3850" width="10" style="59" bestFit="1" customWidth="1"/>
    <col min="3851" max="3851" width="48.875" style="59" bestFit="1" customWidth="1"/>
    <col min="3852" max="3852" width="13.75" style="59" customWidth="1"/>
    <col min="3853" max="3853" width="13" style="59" bestFit="1" customWidth="1"/>
    <col min="3854" max="3855" width="9" style="59"/>
    <col min="3856" max="3856" width="12.125" style="59" bestFit="1" customWidth="1"/>
    <col min="3857" max="3857" width="11.625" style="59" bestFit="1" customWidth="1"/>
    <col min="3858" max="3858" width="24.25" style="59" customWidth="1"/>
    <col min="3859" max="3859" width="10.5" style="59" bestFit="1" customWidth="1"/>
    <col min="3860" max="3862" width="9.5" style="59" customWidth="1"/>
    <col min="3863" max="3863" width="14.625" style="59" customWidth="1"/>
    <col min="3864" max="3864" width="9" style="59"/>
    <col min="3865" max="3865" width="13" style="59" bestFit="1" customWidth="1"/>
    <col min="3866" max="3866" width="16.875" style="59" customWidth="1"/>
    <col min="3867" max="3867" width="19.5" style="59" customWidth="1"/>
    <col min="3868" max="3881" width="0" style="59" hidden="1" customWidth="1"/>
    <col min="3882" max="3883" width="11" style="59" bestFit="1" customWidth="1"/>
    <col min="3884" max="3884" width="15.125" style="59" bestFit="1" customWidth="1"/>
    <col min="3885" max="3885" width="9" style="59"/>
    <col min="3886" max="3886" width="7.5" style="59" customWidth="1"/>
    <col min="3887" max="3887" width="11.625" style="59" customWidth="1"/>
    <col min="3888" max="3888" width="16.125" style="59" customWidth="1"/>
    <col min="3889" max="3889" width="9" style="59"/>
    <col min="3890" max="3890" width="5.25" style="59" customWidth="1"/>
    <col min="3891" max="3891" width="9" style="59"/>
    <col min="3892" max="3892" width="15.125" style="59" customWidth="1"/>
    <col min="3893" max="3894" width="13" style="59" customWidth="1"/>
    <col min="3895" max="3895" width="7.125" style="59" customWidth="1"/>
    <col min="3896" max="3896" width="15.125" style="59" customWidth="1"/>
    <col min="3897" max="3897" width="8.625" style="59" customWidth="1"/>
    <col min="3898" max="3898" width="11.75" style="59" customWidth="1"/>
    <col min="3899" max="3899" width="6.5" style="59" customWidth="1"/>
    <col min="3900" max="3900" width="7.25" style="59" customWidth="1"/>
    <col min="3901" max="3901" width="9" style="59"/>
    <col min="3902" max="3902" width="11" style="59" bestFit="1" customWidth="1"/>
    <col min="3903" max="3903" width="15.125" style="59" customWidth="1"/>
    <col min="3904" max="3904" width="20.5" style="59" bestFit="1" customWidth="1"/>
    <col min="3905" max="3907" width="9" style="59"/>
    <col min="3908" max="3908" width="11.125" style="59" bestFit="1" customWidth="1"/>
    <col min="3909" max="3909" width="11" style="59" bestFit="1" customWidth="1"/>
    <col min="3910" max="3910" width="9" style="59"/>
    <col min="3911" max="3911" width="7.125" style="59" bestFit="1" customWidth="1"/>
    <col min="3912" max="3912" width="9" style="59"/>
    <col min="3913" max="3913" width="7.125" style="59" bestFit="1" customWidth="1"/>
    <col min="3914" max="3916" width="9" style="59"/>
    <col min="3917" max="3917" width="12.5" style="59" customWidth="1"/>
    <col min="3918" max="4098" width="9" style="59"/>
    <col min="4099" max="4100" width="5.25" style="59" bestFit="1" customWidth="1"/>
    <col min="4101" max="4101" width="16.375" style="59" customWidth="1"/>
    <col min="4102" max="4102" width="7.125" style="59" bestFit="1" customWidth="1"/>
    <col min="4103" max="4103" width="11.625" style="59" bestFit="1" customWidth="1"/>
    <col min="4104" max="4104" width="11.375" style="59" bestFit="1" customWidth="1"/>
    <col min="4105" max="4106" width="10" style="59" bestFit="1" customWidth="1"/>
    <col min="4107" max="4107" width="48.875" style="59" bestFit="1" customWidth="1"/>
    <col min="4108" max="4108" width="13.75" style="59" customWidth="1"/>
    <col min="4109" max="4109" width="13" style="59" bestFit="1" customWidth="1"/>
    <col min="4110" max="4111" width="9" style="59"/>
    <col min="4112" max="4112" width="12.125" style="59" bestFit="1" customWidth="1"/>
    <col min="4113" max="4113" width="11.625" style="59" bestFit="1" customWidth="1"/>
    <col min="4114" max="4114" width="24.25" style="59" customWidth="1"/>
    <col min="4115" max="4115" width="10.5" style="59" bestFit="1" customWidth="1"/>
    <col min="4116" max="4118" width="9.5" style="59" customWidth="1"/>
    <col min="4119" max="4119" width="14.625" style="59" customWidth="1"/>
    <col min="4120" max="4120" width="9" style="59"/>
    <col min="4121" max="4121" width="13" style="59" bestFit="1" customWidth="1"/>
    <col min="4122" max="4122" width="16.875" style="59" customWidth="1"/>
    <col min="4123" max="4123" width="19.5" style="59" customWidth="1"/>
    <col min="4124" max="4137" width="0" style="59" hidden="1" customWidth="1"/>
    <col min="4138" max="4139" width="11" style="59" bestFit="1" customWidth="1"/>
    <col min="4140" max="4140" width="15.125" style="59" bestFit="1" customWidth="1"/>
    <col min="4141" max="4141" width="9" style="59"/>
    <col min="4142" max="4142" width="7.5" style="59" customWidth="1"/>
    <col min="4143" max="4143" width="11.625" style="59" customWidth="1"/>
    <col min="4144" max="4144" width="16.125" style="59" customWidth="1"/>
    <col min="4145" max="4145" width="9" style="59"/>
    <col min="4146" max="4146" width="5.25" style="59" customWidth="1"/>
    <col min="4147" max="4147" width="9" style="59"/>
    <col min="4148" max="4148" width="15.125" style="59" customWidth="1"/>
    <col min="4149" max="4150" width="13" style="59" customWidth="1"/>
    <col min="4151" max="4151" width="7.125" style="59" customWidth="1"/>
    <col min="4152" max="4152" width="15.125" style="59" customWidth="1"/>
    <col min="4153" max="4153" width="8.625" style="59" customWidth="1"/>
    <col min="4154" max="4154" width="11.75" style="59" customWidth="1"/>
    <col min="4155" max="4155" width="6.5" style="59" customWidth="1"/>
    <col min="4156" max="4156" width="7.25" style="59" customWidth="1"/>
    <col min="4157" max="4157" width="9" style="59"/>
    <col min="4158" max="4158" width="11" style="59" bestFit="1" customWidth="1"/>
    <col min="4159" max="4159" width="15.125" style="59" customWidth="1"/>
    <col min="4160" max="4160" width="20.5" style="59" bestFit="1" customWidth="1"/>
    <col min="4161" max="4163" width="9" style="59"/>
    <col min="4164" max="4164" width="11.125" style="59" bestFit="1" customWidth="1"/>
    <col min="4165" max="4165" width="11" style="59" bestFit="1" customWidth="1"/>
    <col min="4166" max="4166" width="9" style="59"/>
    <col min="4167" max="4167" width="7.125" style="59" bestFit="1" customWidth="1"/>
    <col min="4168" max="4168" width="9" style="59"/>
    <col min="4169" max="4169" width="7.125" style="59" bestFit="1" customWidth="1"/>
    <col min="4170" max="4172" width="9" style="59"/>
    <col min="4173" max="4173" width="12.5" style="59" customWidth="1"/>
    <col min="4174" max="4354" width="9" style="59"/>
    <col min="4355" max="4356" width="5.25" style="59" bestFit="1" customWidth="1"/>
    <col min="4357" max="4357" width="16.375" style="59" customWidth="1"/>
    <col min="4358" max="4358" width="7.125" style="59" bestFit="1" customWidth="1"/>
    <col min="4359" max="4359" width="11.625" style="59" bestFit="1" customWidth="1"/>
    <col min="4360" max="4360" width="11.375" style="59" bestFit="1" customWidth="1"/>
    <col min="4361" max="4362" width="10" style="59" bestFit="1" customWidth="1"/>
    <col min="4363" max="4363" width="48.875" style="59" bestFit="1" customWidth="1"/>
    <col min="4364" max="4364" width="13.75" style="59" customWidth="1"/>
    <col min="4365" max="4365" width="13" style="59" bestFit="1" customWidth="1"/>
    <col min="4366" max="4367" width="9" style="59"/>
    <col min="4368" max="4368" width="12.125" style="59" bestFit="1" customWidth="1"/>
    <col min="4369" max="4369" width="11.625" style="59" bestFit="1" customWidth="1"/>
    <col min="4370" max="4370" width="24.25" style="59" customWidth="1"/>
    <col min="4371" max="4371" width="10.5" style="59" bestFit="1" customWidth="1"/>
    <col min="4372" max="4374" width="9.5" style="59" customWidth="1"/>
    <col min="4375" max="4375" width="14.625" style="59" customWidth="1"/>
    <col min="4376" max="4376" width="9" style="59"/>
    <col min="4377" max="4377" width="13" style="59" bestFit="1" customWidth="1"/>
    <col min="4378" max="4378" width="16.875" style="59" customWidth="1"/>
    <col min="4379" max="4379" width="19.5" style="59" customWidth="1"/>
    <col min="4380" max="4393" width="0" style="59" hidden="1" customWidth="1"/>
    <col min="4394" max="4395" width="11" style="59" bestFit="1" customWidth="1"/>
    <col min="4396" max="4396" width="15.125" style="59" bestFit="1" customWidth="1"/>
    <col min="4397" max="4397" width="9" style="59"/>
    <col min="4398" max="4398" width="7.5" style="59" customWidth="1"/>
    <col min="4399" max="4399" width="11.625" style="59" customWidth="1"/>
    <col min="4400" max="4400" width="16.125" style="59" customWidth="1"/>
    <col min="4401" max="4401" width="9" style="59"/>
    <col min="4402" max="4402" width="5.25" style="59" customWidth="1"/>
    <col min="4403" max="4403" width="9" style="59"/>
    <col min="4404" max="4404" width="15.125" style="59" customWidth="1"/>
    <col min="4405" max="4406" width="13" style="59" customWidth="1"/>
    <col min="4407" max="4407" width="7.125" style="59" customWidth="1"/>
    <col min="4408" max="4408" width="15.125" style="59" customWidth="1"/>
    <col min="4409" max="4409" width="8.625" style="59" customWidth="1"/>
    <col min="4410" max="4410" width="11.75" style="59" customWidth="1"/>
    <col min="4411" max="4411" width="6.5" style="59" customWidth="1"/>
    <col min="4412" max="4412" width="7.25" style="59" customWidth="1"/>
    <col min="4413" max="4413" width="9" style="59"/>
    <col min="4414" max="4414" width="11" style="59" bestFit="1" customWidth="1"/>
    <col min="4415" max="4415" width="15.125" style="59" customWidth="1"/>
    <col min="4416" max="4416" width="20.5" style="59" bestFit="1" customWidth="1"/>
    <col min="4417" max="4419" width="9" style="59"/>
    <col min="4420" max="4420" width="11.125" style="59" bestFit="1" customWidth="1"/>
    <col min="4421" max="4421" width="11" style="59" bestFit="1" customWidth="1"/>
    <col min="4422" max="4422" width="9" style="59"/>
    <col min="4423" max="4423" width="7.125" style="59" bestFit="1" customWidth="1"/>
    <col min="4424" max="4424" width="9" style="59"/>
    <col min="4425" max="4425" width="7.125" style="59" bestFit="1" customWidth="1"/>
    <col min="4426" max="4428" width="9" style="59"/>
    <col min="4429" max="4429" width="12.5" style="59" customWidth="1"/>
    <col min="4430" max="4610" width="9" style="59"/>
    <col min="4611" max="4612" width="5.25" style="59" bestFit="1" customWidth="1"/>
    <col min="4613" max="4613" width="16.375" style="59" customWidth="1"/>
    <col min="4614" max="4614" width="7.125" style="59" bestFit="1" customWidth="1"/>
    <col min="4615" max="4615" width="11.625" style="59" bestFit="1" customWidth="1"/>
    <col min="4616" max="4616" width="11.375" style="59" bestFit="1" customWidth="1"/>
    <col min="4617" max="4618" width="10" style="59" bestFit="1" customWidth="1"/>
    <col min="4619" max="4619" width="48.875" style="59" bestFit="1" customWidth="1"/>
    <col min="4620" max="4620" width="13.75" style="59" customWidth="1"/>
    <col min="4621" max="4621" width="13" style="59" bestFit="1" customWidth="1"/>
    <col min="4622" max="4623" width="9" style="59"/>
    <col min="4624" max="4624" width="12.125" style="59" bestFit="1" customWidth="1"/>
    <col min="4625" max="4625" width="11.625" style="59" bestFit="1" customWidth="1"/>
    <col min="4626" max="4626" width="24.25" style="59" customWidth="1"/>
    <col min="4627" max="4627" width="10.5" style="59" bestFit="1" customWidth="1"/>
    <col min="4628" max="4630" width="9.5" style="59" customWidth="1"/>
    <col min="4631" max="4631" width="14.625" style="59" customWidth="1"/>
    <col min="4632" max="4632" width="9" style="59"/>
    <col min="4633" max="4633" width="13" style="59" bestFit="1" customWidth="1"/>
    <col min="4634" max="4634" width="16.875" style="59" customWidth="1"/>
    <col min="4635" max="4635" width="19.5" style="59" customWidth="1"/>
    <col min="4636" max="4649" width="0" style="59" hidden="1" customWidth="1"/>
    <col min="4650" max="4651" width="11" style="59" bestFit="1" customWidth="1"/>
    <col min="4652" max="4652" width="15.125" style="59" bestFit="1" customWidth="1"/>
    <col min="4653" max="4653" width="9" style="59"/>
    <col min="4654" max="4654" width="7.5" style="59" customWidth="1"/>
    <col min="4655" max="4655" width="11.625" style="59" customWidth="1"/>
    <col min="4656" max="4656" width="16.125" style="59" customWidth="1"/>
    <col min="4657" max="4657" width="9" style="59"/>
    <col min="4658" max="4658" width="5.25" style="59" customWidth="1"/>
    <col min="4659" max="4659" width="9" style="59"/>
    <col min="4660" max="4660" width="15.125" style="59" customWidth="1"/>
    <col min="4661" max="4662" width="13" style="59" customWidth="1"/>
    <col min="4663" max="4663" width="7.125" style="59" customWidth="1"/>
    <col min="4664" max="4664" width="15.125" style="59" customWidth="1"/>
    <col min="4665" max="4665" width="8.625" style="59" customWidth="1"/>
    <col min="4666" max="4666" width="11.75" style="59" customWidth="1"/>
    <col min="4667" max="4667" width="6.5" style="59" customWidth="1"/>
    <col min="4668" max="4668" width="7.25" style="59" customWidth="1"/>
    <col min="4669" max="4669" width="9" style="59"/>
    <col min="4670" max="4670" width="11" style="59" bestFit="1" customWidth="1"/>
    <col min="4671" max="4671" width="15.125" style="59" customWidth="1"/>
    <col min="4672" max="4672" width="20.5" style="59" bestFit="1" customWidth="1"/>
    <col min="4673" max="4675" width="9" style="59"/>
    <col min="4676" max="4676" width="11.125" style="59" bestFit="1" customWidth="1"/>
    <col min="4677" max="4677" width="11" style="59" bestFit="1" customWidth="1"/>
    <col min="4678" max="4678" width="9" style="59"/>
    <col min="4679" max="4679" width="7.125" style="59" bestFit="1" customWidth="1"/>
    <col min="4680" max="4680" width="9" style="59"/>
    <col min="4681" max="4681" width="7.125" style="59" bestFit="1" customWidth="1"/>
    <col min="4682" max="4684" width="9" style="59"/>
    <col min="4685" max="4685" width="12.5" style="59" customWidth="1"/>
    <col min="4686" max="4866" width="9" style="59"/>
    <col min="4867" max="4868" width="5.25" style="59" bestFit="1" customWidth="1"/>
    <col min="4869" max="4869" width="16.375" style="59" customWidth="1"/>
    <col min="4870" max="4870" width="7.125" style="59" bestFit="1" customWidth="1"/>
    <col min="4871" max="4871" width="11.625" style="59" bestFit="1" customWidth="1"/>
    <col min="4872" max="4872" width="11.375" style="59" bestFit="1" customWidth="1"/>
    <col min="4873" max="4874" width="10" style="59" bestFit="1" customWidth="1"/>
    <col min="4875" max="4875" width="48.875" style="59" bestFit="1" customWidth="1"/>
    <col min="4876" max="4876" width="13.75" style="59" customWidth="1"/>
    <col min="4877" max="4877" width="13" style="59" bestFit="1" customWidth="1"/>
    <col min="4878" max="4879" width="9" style="59"/>
    <col min="4880" max="4880" width="12.125" style="59" bestFit="1" customWidth="1"/>
    <col min="4881" max="4881" width="11.625" style="59" bestFit="1" customWidth="1"/>
    <col min="4882" max="4882" width="24.25" style="59" customWidth="1"/>
    <col min="4883" max="4883" width="10.5" style="59" bestFit="1" customWidth="1"/>
    <col min="4884" max="4886" width="9.5" style="59" customWidth="1"/>
    <col min="4887" max="4887" width="14.625" style="59" customWidth="1"/>
    <col min="4888" max="4888" width="9" style="59"/>
    <col min="4889" max="4889" width="13" style="59" bestFit="1" customWidth="1"/>
    <col min="4890" max="4890" width="16.875" style="59" customWidth="1"/>
    <col min="4891" max="4891" width="19.5" style="59" customWidth="1"/>
    <col min="4892" max="4905" width="0" style="59" hidden="1" customWidth="1"/>
    <col min="4906" max="4907" width="11" style="59" bestFit="1" customWidth="1"/>
    <col min="4908" max="4908" width="15.125" style="59" bestFit="1" customWidth="1"/>
    <col min="4909" max="4909" width="9" style="59"/>
    <col min="4910" max="4910" width="7.5" style="59" customWidth="1"/>
    <col min="4911" max="4911" width="11.625" style="59" customWidth="1"/>
    <col min="4912" max="4912" width="16.125" style="59" customWidth="1"/>
    <col min="4913" max="4913" width="9" style="59"/>
    <col min="4914" max="4914" width="5.25" style="59" customWidth="1"/>
    <col min="4915" max="4915" width="9" style="59"/>
    <col min="4916" max="4916" width="15.125" style="59" customWidth="1"/>
    <col min="4917" max="4918" width="13" style="59" customWidth="1"/>
    <col min="4919" max="4919" width="7.125" style="59" customWidth="1"/>
    <col min="4920" max="4920" width="15.125" style="59" customWidth="1"/>
    <col min="4921" max="4921" width="8.625" style="59" customWidth="1"/>
    <col min="4922" max="4922" width="11.75" style="59" customWidth="1"/>
    <col min="4923" max="4923" width="6.5" style="59" customWidth="1"/>
    <col min="4924" max="4924" width="7.25" style="59" customWidth="1"/>
    <col min="4925" max="4925" width="9" style="59"/>
    <col min="4926" max="4926" width="11" style="59" bestFit="1" customWidth="1"/>
    <col min="4927" max="4927" width="15.125" style="59" customWidth="1"/>
    <col min="4928" max="4928" width="20.5" style="59" bestFit="1" customWidth="1"/>
    <col min="4929" max="4931" width="9" style="59"/>
    <col min="4932" max="4932" width="11.125" style="59" bestFit="1" customWidth="1"/>
    <col min="4933" max="4933" width="11" style="59" bestFit="1" customWidth="1"/>
    <col min="4934" max="4934" width="9" style="59"/>
    <col min="4935" max="4935" width="7.125" style="59" bestFit="1" customWidth="1"/>
    <col min="4936" max="4936" width="9" style="59"/>
    <col min="4937" max="4937" width="7.125" style="59" bestFit="1" customWidth="1"/>
    <col min="4938" max="4940" width="9" style="59"/>
    <col min="4941" max="4941" width="12.5" style="59" customWidth="1"/>
    <col min="4942" max="5122" width="9" style="59"/>
    <col min="5123" max="5124" width="5.25" style="59" bestFit="1" customWidth="1"/>
    <col min="5125" max="5125" width="16.375" style="59" customWidth="1"/>
    <col min="5126" max="5126" width="7.125" style="59" bestFit="1" customWidth="1"/>
    <col min="5127" max="5127" width="11.625" style="59" bestFit="1" customWidth="1"/>
    <col min="5128" max="5128" width="11.375" style="59" bestFit="1" customWidth="1"/>
    <col min="5129" max="5130" width="10" style="59" bestFit="1" customWidth="1"/>
    <col min="5131" max="5131" width="48.875" style="59" bestFit="1" customWidth="1"/>
    <col min="5132" max="5132" width="13.75" style="59" customWidth="1"/>
    <col min="5133" max="5133" width="13" style="59" bestFit="1" customWidth="1"/>
    <col min="5134" max="5135" width="9" style="59"/>
    <col min="5136" max="5136" width="12.125" style="59" bestFit="1" customWidth="1"/>
    <col min="5137" max="5137" width="11.625" style="59" bestFit="1" customWidth="1"/>
    <col min="5138" max="5138" width="24.25" style="59" customWidth="1"/>
    <col min="5139" max="5139" width="10.5" style="59" bestFit="1" customWidth="1"/>
    <col min="5140" max="5142" width="9.5" style="59" customWidth="1"/>
    <col min="5143" max="5143" width="14.625" style="59" customWidth="1"/>
    <col min="5144" max="5144" width="9" style="59"/>
    <col min="5145" max="5145" width="13" style="59" bestFit="1" customWidth="1"/>
    <col min="5146" max="5146" width="16.875" style="59" customWidth="1"/>
    <col min="5147" max="5147" width="19.5" style="59" customWidth="1"/>
    <col min="5148" max="5161" width="0" style="59" hidden="1" customWidth="1"/>
    <col min="5162" max="5163" width="11" style="59" bestFit="1" customWidth="1"/>
    <col min="5164" max="5164" width="15.125" style="59" bestFit="1" customWidth="1"/>
    <col min="5165" max="5165" width="9" style="59"/>
    <col min="5166" max="5166" width="7.5" style="59" customWidth="1"/>
    <col min="5167" max="5167" width="11.625" style="59" customWidth="1"/>
    <col min="5168" max="5168" width="16.125" style="59" customWidth="1"/>
    <col min="5169" max="5169" width="9" style="59"/>
    <col min="5170" max="5170" width="5.25" style="59" customWidth="1"/>
    <col min="5171" max="5171" width="9" style="59"/>
    <col min="5172" max="5172" width="15.125" style="59" customWidth="1"/>
    <col min="5173" max="5174" width="13" style="59" customWidth="1"/>
    <col min="5175" max="5175" width="7.125" style="59" customWidth="1"/>
    <col min="5176" max="5176" width="15.125" style="59" customWidth="1"/>
    <col min="5177" max="5177" width="8.625" style="59" customWidth="1"/>
    <col min="5178" max="5178" width="11.75" style="59" customWidth="1"/>
    <col min="5179" max="5179" width="6.5" style="59" customWidth="1"/>
    <col min="5180" max="5180" width="7.25" style="59" customWidth="1"/>
    <col min="5181" max="5181" width="9" style="59"/>
    <col min="5182" max="5182" width="11" style="59" bestFit="1" customWidth="1"/>
    <col min="5183" max="5183" width="15.125" style="59" customWidth="1"/>
    <col min="5184" max="5184" width="20.5" style="59" bestFit="1" customWidth="1"/>
    <col min="5185" max="5187" width="9" style="59"/>
    <col min="5188" max="5188" width="11.125" style="59" bestFit="1" customWidth="1"/>
    <col min="5189" max="5189" width="11" style="59" bestFit="1" customWidth="1"/>
    <col min="5190" max="5190" width="9" style="59"/>
    <col min="5191" max="5191" width="7.125" style="59" bestFit="1" customWidth="1"/>
    <col min="5192" max="5192" width="9" style="59"/>
    <col min="5193" max="5193" width="7.125" style="59" bestFit="1" customWidth="1"/>
    <col min="5194" max="5196" width="9" style="59"/>
    <col min="5197" max="5197" width="12.5" style="59" customWidth="1"/>
    <col min="5198" max="5378" width="9" style="59"/>
    <col min="5379" max="5380" width="5.25" style="59" bestFit="1" customWidth="1"/>
    <col min="5381" max="5381" width="16.375" style="59" customWidth="1"/>
    <col min="5382" max="5382" width="7.125" style="59" bestFit="1" customWidth="1"/>
    <col min="5383" max="5383" width="11.625" style="59" bestFit="1" customWidth="1"/>
    <col min="5384" max="5384" width="11.375" style="59" bestFit="1" customWidth="1"/>
    <col min="5385" max="5386" width="10" style="59" bestFit="1" customWidth="1"/>
    <col min="5387" max="5387" width="48.875" style="59" bestFit="1" customWidth="1"/>
    <col min="5388" max="5388" width="13.75" style="59" customWidth="1"/>
    <col min="5389" max="5389" width="13" style="59" bestFit="1" customWidth="1"/>
    <col min="5390" max="5391" width="9" style="59"/>
    <col min="5392" max="5392" width="12.125" style="59" bestFit="1" customWidth="1"/>
    <col min="5393" max="5393" width="11.625" style="59" bestFit="1" customWidth="1"/>
    <col min="5394" max="5394" width="24.25" style="59" customWidth="1"/>
    <col min="5395" max="5395" width="10.5" style="59" bestFit="1" customWidth="1"/>
    <col min="5396" max="5398" width="9.5" style="59" customWidth="1"/>
    <col min="5399" max="5399" width="14.625" style="59" customWidth="1"/>
    <col min="5400" max="5400" width="9" style="59"/>
    <col min="5401" max="5401" width="13" style="59" bestFit="1" customWidth="1"/>
    <col min="5402" max="5402" width="16.875" style="59" customWidth="1"/>
    <col min="5403" max="5403" width="19.5" style="59" customWidth="1"/>
    <col min="5404" max="5417" width="0" style="59" hidden="1" customWidth="1"/>
    <col min="5418" max="5419" width="11" style="59" bestFit="1" customWidth="1"/>
    <col min="5420" max="5420" width="15.125" style="59" bestFit="1" customWidth="1"/>
    <col min="5421" max="5421" width="9" style="59"/>
    <col min="5422" max="5422" width="7.5" style="59" customWidth="1"/>
    <col min="5423" max="5423" width="11.625" style="59" customWidth="1"/>
    <col min="5424" max="5424" width="16.125" style="59" customWidth="1"/>
    <col min="5425" max="5425" width="9" style="59"/>
    <col min="5426" max="5426" width="5.25" style="59" customWidth="1"/>
    <col min="5427" max="5427" width="9" style="59"/>
    <col min="5428" max="5428" width="15.125" style="59" customWidth="1"/>
    <col min="5429" max="5430" width="13" style="59" customWidth="1"/>
    <col min="5431" max="5431" width="7.125" style="59" customWidth="1"/>
    <col min="5432" max="5432" width="15.125" style="59" customWidth="1"/>
    <col min="5433" max="5433" width="8.625" style="59" customWidth="1"/>
    <col min="5434" max="5434" width="11.75" style="59" customWidth="1"/>
    <col min="5435" max="5435" width="6.5" style="59" customWidth="1"/>
    <col min="5436" max="5436" width="7.25" style="59" customWidth="1"/>
    <col min="5437" max="5437" width="9" style="59"/>
    <col min="5438" max="5438" width="11" style="59" bestFit="1" customWidth="1"/>
    <col min="5439" max="5439" width="15.125" style="59" customWidth="1"/>
    <col min="5440" max="5440" width="20.5" style="59" bestFit="1" customWidth="1"/>
    <col min="5441" max="5443" width="9" style="59"/>
    <col min="5444" max="5444" width="11.125" style="59" bestFit="1" customWidth="1"/>
    <col min="5445" max="5445" width="11" style="59" bestFit="1" customWidth="1"/>
    <col min="5446" max="5446" width="9" style="59"/>
    <col min="5447" max="5447" width="7.125" style="59" bestFit="1" customWidth="1"/>
    <col min="5448" max="5448" width="9" style="59"/>
    <col min="5449" max="5449" width="7.125" style="59" bestFit="1" customWidth="1"/>
    <col min="5450" max="5452" width="9" style="59"/>
    <col min="5453" max="5453" width="12.5" style="59" customWidth="1"/>
    <col min="5454" max="5634" width="9" style="59"/>
    <col min="5635" max="5636" width="5.25" style="59" bestFit="1" customWidth="1"/>
    <col min="5637" max="5637" width="16.375" style="59" customWidth="1"/>
    <col min="5638" max="5638" width="7.125" style="59" bestFit="1" customWidth="1"/>
    <col min="5639" max="5639" width="11.625" style="59" bestFit="1" customWidth="1"/>
    <col min="5640" max="5640" width="11.375" style="59" bestFit="1" customWidth="1"/>
    <col min="5641" max="5642" width="10" style="59" bestFit="1" customWidth="1"/>
    <col min="5643" max="5643" width="48.875" style="59" bestFit="1" customWidth="1"/>
    <col min="5644" max="5644" width="13.75" style="59" customWidth="1"/>
    <col min="5645" max="5645" width="13" style="59" bestFit="1" customWidth="1"/>
    <col min="5646" max="5647" width="9" style="59"/>
    <col min="5648" max="5648" width="12.125" style="59" bestFit="1" customWidth="1"/>
    <col min="5649" max="5649" width="11.625" style="59" bestFit="1" customWidth="1"/>
    <col min="5650" max="5650" width="24.25" style="59" customWidth="1"/>
    <col min="5651" max="5651" width="10.5" style="59" bestFit="1" customWidth="1"/>
    <col min="5652" max="5654" width="9.5" style="59" customWidth="1"/>
    <col min="5655" max="5655" width="14.625" style="59" customWidth="1"/>
    <col min="5656" max="5656" width="9" style="59"/>
    <col min="5657" max="5657" width="13" style="59" bestFit="1" customWidth="1"/>
    <col min="5658" max="5658" width="16.875" style="59" customWidth="1"/>
    <col min="5659" max="5659" width="19.5" style="59" customWidth="1"/>
    <col min="5660" max="5673" width="0" style="59" hidden="1" customWidth="1"/>
    <col min="5674" max="5675" width="11" style="59" bestFit="1" customWidth="1"/>
    <col min="5676" max="5676" width="15.125" style="59" bestFit="1" customWidth="1"/>
    <col min="5677" max="5677" width="9" style="59"/>
    <col min="5678" max="5678" width="7.5" style="59" customWidth="1"/>
    <col min="5679" max="5679" width="11.625" style="59" customWidth="1"/>
    <col min="5680" max="5680" width="16.125" style="59" customWidth="1"/>
    <col min="5681" max="5681" width="9" style="59"/>
    <col min="5682" max="5682" width="5.25" style="59" customWidth="1"/>
    <col min="5683" max="5683" width="9" style="59"/>
    <col min="5684" max="5684" width="15.125" style="59" customWidth="1"/>
    <col min="5685" max="5686" width="13" style="59" customWidth="1"/>
    <col min="5687" max="5687" width="7.125" style="59" customWidth="1"/>
    <col min="5688" max="5688" width="15.125" style="59" customWidth="1"/>
    <col min="5689" max="5689" width="8.625" style="59" customWidth="1"/>
    <col min="5690" max="5690" width="11.75" style="59" customWidth="1"/>
    <col min="5691" max="5691" width="6.5" style="59" customWidth="1"/>
    <col min="5692" max="5692" width="7.25" style="59" customWidth="1"/>
    <col min="5693" max="5693" width="9" style="59"/>
    <col min="5694" max="5694" width="11" style="59" bestFit="1" customWidth="1"/>
    <col min="5695" max="5695" width="15.125" style="59" customWidth="1"/>
    <col min="5696" max="5696" width="20.5" style="59" bestFit="1" customWidth="1"/>
    <col min="5697" max="5699" width="9" style="59"/>
    <col min="5700" max="5700" width="11.125" style="59" bestFit="1" customWidth="1"/>
    <col min="5701" max="5701" width="11" style="59" bestFit="1" customWidth="1"/>
    <col min="5702" max="5702" width="9" style="59"/>
    <col min="5703" max="5703" width="7.125" style="59" bestFit="1" customWidth="1"/>
    <col min="5704" max="5704" width="9" style="59"/>
    <col min="5705" max="5705" width="7.125" style="59" bestFit="1" customWidth="1"/>
    <col min="5706" max="5708" width="9" style="59"/>
    <col min="5709" max="5709" width="12.5" style="59" customWidth="1"/>
    <col min="5710" max="5890" width="9" style="59"/>
    <col min="5891" max="5892" width="5.25" style="59" bestFit="1" customWidth="1"/>
    <col min="5893" max="5893" width="16.375" style="59" customWidth="1"/>
    <col min="5894" max="5894" width="7.125" style="59" bestFit="1" customWidth="1"/>
    <col min="5895" max="5895" width="11.625" style="59" bestFit="1" customWidth="1"/>
    <col min="5896" max="5896" width="11.375" style="59" bestFit="1" customWidth="1"/>
    <col min="5897" max="5898" width="10" style="59" bestFit="1" customWidth="1"/>
    <col min="5899" max="5899" width="48.875" style="59" bestFit="1" customWidth="1"/>
    <col min="5900" max="5900" width="13.75" style="59" customWidth="1"/>
    <col min="5901" max="5901" width="13" style="59" bestFit="1" customWidth="1"/>
    <col min="5902" max="5903" width="9" style="59"/>
    <col min="5904" max="5904" width="12.125" style="59" bestFit="1" customWidth="1"/>
    <col min="5905" max="5905" width="11.625" style="59" bestFit="1" customWidth="1"/>
    <col min="5906" max="5906" width="24.25" style="59" customWidth="1"/>
    <col min="5907" max="5907" width="10.5" style="59" bestFit="1" customWidth="1"/>
    <col min="5908" max="5910" width="9.5" style="59" customWidth="1"/>
    <col min="5911" max="5911" width="14.625" style="59" customWidth="1"/>
    <col min="5912" max="5912" width="9" style="59"/>
    <col min="5913" max="5913" width="13" style="59" bestFit="1" customWidth="1"/>
    <col min="5914" max="5914" width="16.875" style="59" customWidth="1"/>
    <col min="5915" max="5915" width="19.5" style="59" customWidth="1"/>
    <col min="5916" max="5929" width="0" style="59" hidden="1" customWidth="1"/>
    <col min="5930" max="5931" width="11" style="59" bestFit="1" customWidth="1"/>
    <col min="5932" max="5932" width="15.125" style="59" bestFit="1" customWidth="1"/>
    <col min="5933" max="5933" width="9" style="59"/>
    <col min="5934" max="5934" width="7.5" style="59" customWidth="1"/>
    <col min="5935" max="5935" width="11.625" style="59" customWidth="1"/>
    <col min="5936" max="5936" width="16.125" style="59" customWidth="1"/>
    <col min="5937" max="5937" width="9" style="59"/>
    <col min="5938" max="5938" width="5.25" style="59" customWidth="1"/>
    <col min="5939" max="5939" width="9" style="59"/>
    <col min="5940" max="5940" width="15.125" style="59" customWidth="1"/>
    <col min="5941" max="5942" width="13" style="59" customWidth="1"/>
    <col min="5943" max="5943" width="7.125" style="59" customWidth="1"/>
    <col min="5944" max="5944" width="15.125" style="59" customWidth="1"/>
    <col min="5945" max="5945" width="8.625" style="59" customWidth="1"/>
    <col min="5946" max="5946" width="11.75" style="59" customWidth="1"/>
    <col min="5947" max="5947" width="6.5" style="59" customWidth="1"/>
    <col min="5948" max="5948" width="7.25" style="59" customWidth="1"/>
    <col min="5949" max="5949" width="9" style="59"/>
    <col min="5950" max="5950" width="11" style="59" bestFit="1" customWidth="1"/>
    <col min="5951" max="5951" width="15.125" style="59" customWidth="1"/>
    <col min="5952" max="5952" width="20.5" style="59" bestFit="1" customWidth="1"/>
    <col min="5953" max="5955" width="9" style="59"/>
    <col min="5956" max="5956" width="11.125" style="59" bestFit="1" customWidth="1"/>
    <col min="5957" max="5957" width="11" style="59" bestFit="1" customWidth="1"/>
    <col min="5958" max="5958" width="9" style="59"/>
    <col min="5959" max="5959" width="7.125" style="59" bestFit="1" customWidth="1"/>
    <col min="5960" max="5960" width="9" style="59"/>
    <col min="5961" max="5961" width="7.125" style="59" bestFit="1" customWidth="1"/>
    <col min="5962" max="5964" width="9" style="59"/>
    <col min="5965" max="5965" width="12.5" style="59" customWidth="1"/>
    <col min="5966" max="6146" width="9" style="59"/>
    <col min="6147" max="6148" width="5.25" style="59" bestFit="1" customWidth="1"/>
    <col min="6149" max="6149" width="16.375" style="59" customWidth="1"/>
    <col min="6150" max="6150" width="7.125" style="59" bestFit="1" customWidth="1"/>
    <col min="6151" max="6151" width="11.625" style="59" bestFit="1" customWidth="1"/>
    <col min="6152" max="6152" width="11.375" style="59" bestFit="1" customWidth="1"/>
    <col min="6153" max="6154" width="10" style="59" bestFit="1" customWidth="1"/>
    <col min="6155" max="6155" width="48.875" style="59" bestFit="1" customWidth="1"/>
    <col min="6156" max="6156" width="13.75" style="59" customWidth="1"/>
    <col min="6157" max="6157" width="13" style="59" bestFit="1" customWidth="1"/>
    <col min="6158" max="6159" width="9" style="59"/>
    <col min="6160" max="6160" width="12.125" style="59" bestFit="1" customWidth="1"/>
    <col min="6161" max="6161" width="11.625" style="59" bestFit="1" customWidth="1"/>
    <col min="6162" max="6162" width="24.25" style="59" customWidth="1"/>
    <col min="6163" max="6163" width="10.5" style="59" bestFit="1" customWidth="1"/>
    <col min="6164" max="6166" width="9.5" style="59" customWidth="1"/>
    <col min="6167" max="6167" width="14.625" style="59" customWidth="1"/>
    <col min="6168" max="6168" width="9" style="59"/>
    <col min="6169" max="6169" width="13" style="59" bestFit="1" customWidth="1"/>
    <col min="6170" max="6170" width="16.875" style="59" customWidth="1"/>
    <col min="6171" max="6171" width="19.5" style="59" customWidth="1"/>
    <col min="6172" max="6185" width="0" style="59" hidden="1" customWidth="1"/>
    <col min="6186" max="6187" width="11" style="59" bestFit="1" customWidth="1"/>
    <col min="6188" max="6188" width="15.125" style="59" bestFit="1" customWidth="1"/>
    <col min="6189" max="6189" width="9" style="59"/>
    <col min="6190" max="6190" width="7.5" style="59" customWidth="1"/>
    <col min="6191" max="6191" width="11.625" style="59" customWidth="1"/>
    <col min="6192" max="6192" width="16.125" style="59" customWidth="1"/>
    <col min="6193" max="6193" width="9" style="59"/>
    <col min="6194" max="6194" width="5.25" style="59" customWidth="1"/>
    <col min="6195" max="6195" width="9" style="59"/>
    <col min="6196" max="6196" width="15.125" style="59" customWidth="1"/>
    <col min="6197" max="6198" width="13" style="59" customWidth="1"/>
    <col min="6199" max="6199" width="7.125" style="59" customWidth="1"/>
    <col min="6200" max="6200" width="15.125" style="59" customWidth="1"/>
    <col min="6201" max="6201" width="8.625" style="59" customWidth="1"/>
    <col min="6202" max="6202" width="11.75" style="59" customWidth="1"/>
    <col min="6203" max="6203" width="6.5" style="59" customWidth="1"/>
    <col min="6204" max="6204" width="7.25" style="59" customWidth="1"/>
    <col min="6205" max="6205" width="9" style="59"/>
    <col min="6206" max="6206" width="11" style="59" bestFit="1" customWidth="1"/>
    <col min="6207" max="6207" width="15.125" style="59" customWidth="1"/>
    <col min="6208" max="6208" width="20.5" style="59" bestFit="1" customWidth="1"/>
    <col min="6209" max="6211" width="9" style="59"/>
    <col min="6212" max="6212" width="11.125" style="59" bestFit="1" customWidth="1"/>
    <col min="6213" max="6213" width="11" style="59" bestFit="1" customWidth="1"/>
    <col min="6214" max="6214" width="9" style="59"/>
    <col min="6215" max="6215" width="7.125" style="59" bestFit="1" customWidth="1"/>
    <col min="6216" max="6216" width="9" style="59"/>
    <col min="6217" max="6217" width="7.125" style="59" bestFit="1" customWidth="1"/>
    <col min="6218" max="6220" width="9" style="59"/>
    <col min="6221" max="6221" width="12.5" style="59" customWidth="1"/>
    <col min="6222" max="6402" width="9" style="59"/>
    <col min="6403" max="6404" width="5.25" style="59" bestFit="1" customWidth="1"/>
    <col min="6405" max="6405" width="16.375" style="59" customWidth="1"/>
    <col min="6406" max="6406" width="7.125" style="59" bestFit="1" customWidth="1"/>
    <col min="6407" max="6407" width="11.625" style="59" bestFit="1" customWidth="1"/>
    <col min="6408" max="6408" width="11.375" style="59" bestFit="1" customWidth="1"/>
    <col min="6409" max="6410" width="10" style="59" bestFit="1" customWidth="1"/>
    <col min="6411" max="6411" width="48.875" style="59" bestFit="1" customWidth="1"/>
    <col min="6412" max="6412" width="13.75" style="59" customWidth="1"/>
    <col min="6413" max="6413" width="13" style="59" bestFit="1" customWidth="1"/>
    <col min="6414" max="6415" width="9" style="59"/>
    <col min="6416" max="6416" width="12.125" style="59" bestFit="1" customWidth="1"/>
    <col min="6417" max="6417" width="11.625" style="59" bestFit="1" customWidth="1"/>
    <col min="6418" max="6418" width="24.25" style="59" customWidth="1"/>
    <col min="6419" max="6419" width="10.5" style="59" bestFit="1" customWidth="1"/>
    <col min="6420" max="6422" width="9.5" style="59" customWidth="1"/>
    <col min="6423" max="6423" width="14.625" style="59" customWidth="1"/>
    <col min="6424" max="6424" width="9" style="59"/>
    <col min="6425" max="6425" width="13" style="59" bestFit="1" customWidth="1"/>
    <col min="6426" max="6426" width="16.875" style="59" customWidth="1"/>
    <col min="6427" max="6427" width="19.5" style="59" customWidth="1"/>
    <col min="6428" max="6441" width="0" style="59" hidden="1" customWidth="1"/>
    <col min="6442" max="6443" width="11" style="59" bestFit="1" customWidth="1"/>
    <col min="6444" max="6444" width="15.125" style="59" bestFit="1" customWidth="1"/>
    <col min="6445" max="6445" width="9" style="59"/>
    <col min="6446" max="6446" width="7.5" style="59" customWidth="1"/>
    <col min="6447" max="6447" width="11.625" style="59" customWidth="1"/>
    <col min="6448" max="6448" width="16.125" style="59" customWidth="1"/>
    <col min="6449" max="6449" width="9" style="59"/>
    <col min="6450" max="6450" width="5.25" style="59" customWidth="1"/>
    <col min="6451" max="6451" width="9" style="59"/>
    <col min="6452" max="6452" width="15.125" style="59" customWidth="1"/>
    <col min="6453" max="6454" width="13" style="59" customWidth="1"/>
    <col min="6455" max="6455" width="7.125" style="59" customWidth="1"/>
    <col min="6456" max="6456" width="15.125" style="59" customWidth="1"/>
    <col min="6457" max="6457" width="8.625" style="59" customWidth="1"/>
    <col min="6458" max="6458" width="11.75" style="59" customWidth="1"/>
    <col min="6459" max="6459" width="6.5" style="59" customWidth="1"/>
    <col min="6460" max="6460" width="7.25" style="59" customWidth="1"/>
    <col min="6461" max="6461" width="9" style="59"/>
    <col min="6462" max="6462" width="11" style="59" bestFit="1" customWidth="1"/>
    <col min="6463" max="6463" width="15.125" style="59" customWidth="1"/>
    <col min="6464" max="6464" width="20.5" style="59" bestFit="1" customWidth="1"/>
    <col min="6465" max="6467" width="9" style="59"/>
    <col min="6468" max="6468" width="11.125" style="59" bestFit="1" customWidth="1"/>
    <col min="6469" max="6469" width="11" style="59" bestFit="1" customWidth="1"/>
    <col min="6470" max="6470" width="9" style="59"/>
    <col min="6471" max="6471" width="7.125" style="59" bestFit="1" customWidth="1"/>
    <col min="6472" max="6472" width="9" style="59"/>
    <col min="6473" max="6473" width="7.125" style="59" bestFit="1" customWidth="1"/>
    <col min="6474" max="6476" width="9" style="59"/>
    <col min="6477" max="6477" width="12.5" style="59" customWidth="1"/>
    <col min="6478" max="6658" width="9" style="59"/>
    <col min="6659" max="6660" width="5.25" style="59" bestFit="1" customWidth="1"/>
    <col min="6661" max="6661" width="16.375" style="59" customWidth="1"/>
    <col min="6662" max="6662" width="7.125" style="59" bestFit="1" customWidth="1"/>
    <col min="6663" max="6663" width="11.625" style="59" bestFit="1" customWidth="1"/>
    <col min="6664" max="6664" width="11.375" style="59" bestFit="1" customWidth="1"/>
    <col min="6665" max="6666" width="10" style="59" bestFit="1" customWidth="1"/>
    <col min="6667" max="6667" width="48.875" style="59" bestFit="1" customWidth="1"/>
    <col min="6668" max="6668" width="13.75" style="59" customWidth="1"/>
    <col min="6669" max="6669" width="13" style="59" bestFit="1" customWidth="1"/>
    <col min="6670" max="6671" width="9" style="59"/>
    <col min="6672" max="6672" width="12.125" style="59" bestFit="1" customWidth="1"/>
    <col min="6673" max="6673" width="11.625" style="59" bestFit="1" customWidth="1"/>
    <col min="6674" max="6674" width="24.25" style="59" customWidth="1"/>
    <col min="6675" max="6675" width="10.5" style="59" bestFit="1" customWidth="1"/>
    <col min="6676" max="6678" width="9.5" style="59" customWidth="1"/>
    <col min="6679" max="6679" width="14.625" style="59" customWidth="1"/>
    <col min="6680" max="6680" width="9" style="59"/>
    <col min="6681" max="6681" width="13" style="59" bestFit="1" customWidth="1"/>
    <col min="6682" max="6682" width="16.875" style="59" customWidth="1"/>
    <col min="6683" max="6683" width="19.5" style="59" customWidth="1"/>
    <col min="6684" max="6697" width="0" style="59" hidden="1" customWidth="1"/>
    <col min="6698" max="6699" width="11" style="59" bestFit="1" customWidth="1"/>
    <col min="6700" max="6700" width="15.125" style="59" bestFit="1" customWidth="1"/>
    <col min="6701" max="6701" width="9" style="59"/>
    <col min="6702" max="6702" width="7.5" style="59" customWidth="1"/>
    <col min="6703" max="6703" width="11.625" style="59" customWidth="1"/>
    <col min="6704" max="6704" width="16.125" style="59" customWidth="1"/>
    <col min="6705" max="6705" width="9" style="59"/>
    <col min="6706" max="6706" width="5.25" style="59" customWidth="1"/>
    <col min="6707" max="6707" width="9" style="59"/>
    <col min="6708" max="6708" width="15.125" style="59" customWidth="1"/>
    <col min="6709" max="6710" width="13" style="59" customWidth="1"/>
    <col min="6711" max="6711" width="7.125" style="59" customWidth="1"/>
    <col min="6712" max="6712" width="15.125" style="59" customWidth="1"/>
    <col min="6713" max="6713" width="8.625" style="59" customWidth="1"/>
    <col min="6714" max="6714" width="11.75" style="59" customWidth="1"/>
    <col min="6715" max="6715" width="6.5" style="59" customWidth="1"/>
    <col min="6716" max="6716" width="7.25" style="59" customWidth="1"/>
    <col min="6717" max="6717" width="9" style="59"/>
    <col min="6718" max="6718" width="11" style="59" bestFit="1" customWidth="1"/>
    <col min="6719" max="6719" width="15.125" style="59" customWidth="1"/>
    <col min="6720" max="6720" width="20.5" style="59" bestFit="1" customWidth="1"/>
    <col min="6721" max="6723" width="9" style="59"/>
    <col min="6724" max="6724" width="11.125" style="59" bestFit="1" customWidth="1"/>
    <col min="6725" max="6725" width="11" style="59" bestFit="1" customWidth="1"/>
    <col min="6726" max="6726" width="9" style="59"/>
    <col min="6727" max="6727" width="7.125" style="59" bestFit="1" customWidth="1"/>
    <col min="6728" max="6728" width="9" style="59"/>
    <col min="6729" max="6729" width="7.125" style="59" bestFit="1" customWidth="1"/>
    <col min="6730" max="6732" width="9" style="59"/>
    <col min="6733" max="6733" width="12.5" style="59" customWidth="1"/>
    <col min="6734" max="6914" width="9" style="59"/>
    <col min="6915" max="6916" width="5.25" style="59" bestFit="1" customWidth="1"/>
    <col min="6917" max="6917" width="16.375" style="59" customWidth="1"/>
    <col min="6918" max="6918" width="7.125" style="59" bestFit="1" customWidth="1"/>
    <col min="6919" max="6919" width="11.625" style="59" bestFit="1" customWidth="1"/>
    <col min="6920" max="6920" width="11.375" style="59" bestFit="1" customWidth="1"/>
    <col min="6921" max="6922" width="10" style="59" bestFit="1" customWidth="1"/>
    <col min="6923" max="6923" width="48.875" style="59" bestFit="1" customWidth="1"/>
    <col min="6924" max="6924" width="13.75" style="59" customWidth="1"/>
    <col min="6925" max="6925" width="13" style="59" bestFit="1" customWidth="1"/>
    <col min="6926" max="6927" width="9" style="59"/>
    <col min="6928" max="6928" width="12.125" style="59" bestFit="1" customWidth="1"/>
    <col min="6929" max="6929" width="11.625" style="59" bestFit="1" customWidth="1"/>
    <col min="6930" max="6930" width="24.25" style="59" customWidth="1"/>
    <col min="6931" max="6931" width="10.5" style="59" bestFit="1" customWidth="1"/>
    <col min="6932" max="6934" width="9.5" style="59" customWidth="1"/>
    <col min="6935" max="6935" width="14.625" style="59" customWidth="1"/>
    <col min="6936" max="6936" width="9" style="59"/>
    <col min="6937" max="6937" width="13" style="59" bestFit="1" customWidth="1"/>
    <col min="6938" max="6938" width="16.875" style="59" customWidth="1"/>
    <col min="6939" max="6939" width="19.5" style="59" customWidth="1"/>
    <col min="6940" max="6953" width="0" style="59" hidden="1" customWidth="1"/>
    <col min="6954" max="6955" width="11" style="59" bestFit="1" customWidth="1"/>
    <col min="6956" max="6956" width="15.125" style="59" bestFit="1" customWidth="1"/>
    <col min="6957" max="6957" width="9" style="59"/>
    <col min="6958" max="6958" width="7.5" style="59" customWidth="1"/>
    <col min="6959" max="6959" width="11.625" style="59" customWidth="1"/>
    <col min="6960" max="6960" width="16.125" style="59" customWidth="1"/>
    <col min="6961" max="6961" width="9" style="59"/>
    <col min="6962" max="6962" width="5.25" style="59" customWidth="1"/>
    <col min="6963" max="6963" width="9" style="59"/>
    <col min="6964" max="6964" width="15.125" style="59" customWidth="1"/>
    <col min="6965" max="6966" width="13" style="59" customWidth="1"/>
    <col min="6967" max="6967" width="7.125" style="59" customWidth="1"/>
    <col min="6968" max="6968" width="15.125" style="59" customWidth="1"/>
    <col min="6969" max="6969" width="8.625" style="59" customWidth="1"/>
    <col min="6970" max="6970" width="11.75" style="59" customWidth="1"/>
    <col min="6971" max="6971" width="6.5" style="59" customWidth="1"/>
    <col min="6972" max="6972" width="7.25" style="59" customWidth="1"/>
    <col min="6973" max="6973" width="9" style="59"/>
    <col min="6974" max="6974" width="11" style="59" bestFit="1" customWidth="1"/>
    <col min="6975" max="6975" width="15.125" style="59" customWidth="1"/>
    <col min="6976" max="6976" width="20.5" style="59" bestFit="1" customWidth="1"/>
    <col min="6977" max="6979" width="9" style="59"/>
    <col min="6980" max="6980" width="11.125" style="59" bestFit="1" customWidth="1"/>
    <col min="6981" max="6981" width="11" style="59" bestFit="1" customWidth="1"/>
    <col min="6982" max="6982" width="9" style="59"/>
    <col min="6983" max="6983" width="7.125" style="59" bestFit="1" customWidth="1"/>
    <col min="6984" max="6984" width="9" style="59"/>
    <col min="6985" max="6985" width="7.125" style="59" bestFit="1" customWidth="1"/>
    <col min="6986" max="6988" width="9" style="59"/>
    <col min="6989" max="6989" width="12.5" style="59" customWidth="1"/>
    <col min="6990" max="7170" width="9" style="59"/>
    <col min="7171" max="7172" width="5.25" style="59" bestFit="1" customWidth="1"/>
    <col min="7173" max="7173" width="16.375" style="59" customWidth="1"/>
    <col min="7174" max="7174" width="7.125" style="59" bestFit="1" customWidth="1"/>
    <col min="7175" max="7175" width="11.625" style="59" bestFit="1" customWidth="1"/>
    <col min="7176" max="7176" width="11.375" style="59" bestFit="1" customWidth="1"/>
    <col min="7177" max="7178" width="10" style="59" bestFit="1" customWidth="1"/>
    <col min="7179" max="7179" width="48.875" style="59" bestFit="1" customWidth="1"/>
    <col min="7180" max="7180" width="13.75" style="59" customWidth="1"/>
    <col min="7181" max="7181" width="13" style="59" bestFit="1" customWidth="1"/>
    <col min="7182" max="7183" width="9" style="59"/>
    <col min="7184" max="7184" width="12.125" style="59" bestFit="1" customWidth="1"/>
    <col min="7185" max="7185" width="11.625" style="59" bestFit="1" customWidth="1"/>
    <col min="7186" max="7186" width="24.25" style="59" customWidth="1"/>
    <col min="7187" max="7187" width="10.5" style="59" bestFit="1" customWidth="1"/>
    <col min="7188" max="7190" width="9.5" style="59" customWidth="1"/>
    <col min="7191" max="7191" width="14.625" style="59" customWidth="1"/>
    <col min="7192" max="7192" width="9" style="59"/>
    <col min="7193" max="7193" width="13" style="59" bestFit="1" customWidth="1"/>
    <col min="7194" max="7194" width="16.875" style="59" customWidth="1"/>
    <col min="7195" max="7195" width="19.5" style="59" customWidth="1"/>
    <col min="7196" max="7209" width="0" style="59" hidden="1" customWidth="1"/>
    <col min="7210" max="7211" width="11" style="59" bestFit="1" customWidth="1"/>
    <col min="7212" max="7212" width="15.125" style="59" bestFit="1" customWidth="1"/>
    <col min="7213" max="7213" width="9" style="59"/>
    <col min="7214" max="7214" width="7.5" style="59" customWidth="1"/>
    <col min="7215" max="7215" width="11.625" style="59" customWidth="1"/>
    <col min="7216" max="7216" width="16.125" style="59" customWidth="1"/>
    <col min="7217" max="7217" width="9" style="59"/>
    <col min="7218" max="7218" width="5.25" style="59" customWidth="1"/>
    <col min="7219" max="7219" width="9" style="59"/>
    <col min="7220" max="7220" width="15.125" style="59" customWidth="1"/>
    <col min="7221" max="7222" width="13" style="59" customWidth="1"/>
    <col min="7223" max="7223" width="7.125" style="59" customWidth="1"/>
    <col min="7224" max="7224" width="15.125" style="59" customWidth="1"/>
    <col min="7225" max="7225" width="8.625" style="59" customWidth="1"/>
    <col min="7226" max="7226" width="11.75" style="59" customWidth="1"/>
    <col min="7227" max="7227" width="6.5" style="59" customWidth="1"/>
    <col min="7228" max="7228" width="7.25" style="59" customWidth="1"/>
    <col min="7229" max="7229" width="9" style="59"/>
    <col min="7230" max="7230" width="11" style="59" bestFit="1" customWidth="1"/>
    <col min="7231" max="7231" width="15.125" style="59" customWidth="1"/>
    <col min="7232" max="7232" width="20.5" style="59" bestFit="1" customWidth="1"/>
    <col min="7233" max="7235" width="9" style="59"/>
    <col min="7236" max="7236" width="11.125" style="59" bestFit="1" customWidth="1"/>
    <col min="7237" max="7237" width="11" style="59" bestFit="1" customWidth="1"/>
    <col min="7238" max="7238" width="9" style="59"/>
    <col min="7239" max="7239" width="7.125" style="59" bestFit="1" customWidth="1"/>
    <col min="7240" max="7240" width="9" style="59"/>
    <col min="7241" max="7241" width="7.125" style="59" bestFit="1" customWidth="1"/>
    <col min="7242" max="7244" width="9" style="59"/>
    <col min="7245" max="7245" width="12.5" style="59" customWidth="1"/>
    <col min="7246" max="7426" width="9" style="59"/>
    <col min="7427" max="7428" width="5.25" style="59" bestFit="1" customWidth="1"/>
    <col min="7429" max="7429" width="16.375" style="59" customWidth="1"/>
    <col min="7430" max="7430" width="7.125" style="59" bestFit="1" customWidth="1"/>
    <col min="7431" max="7431" width="11.625" style="59" bestFit="1" customWidth="1"/>
    <col min="7432" max="7432" width="11.375" style="59" bestFit="1" customWidth="1"/>
    <col min="7433" max="7434" width="10" style="59" bestFit="1" customWidth="1"/>
    <col min="7435" max="7435" width="48.875" style="59" bestFit="1" customWidth="1"/>
    <col min="7436" max="7436" width="13.75" style="59" customWidth="1"/>
    <col min="7437" max="7437" width="13" style="59" bestFit="1" customWidth="1"/>
    <col min="7438" max="7439" width="9" style="59"/>
    <col min="7440" max="7440" width="12.125" style="59" bestFit="1" customWidth="1"/>
    <col min="7441" max="7441" width="11.625" style="59" bestFit="1" customWidth="1"/>
    <col min="7442" max="7442" width="24.25" style="59" customWidth="1"/>
    <col min="7443" max="7443" width="10.5" style="59" bestFit="1" customWidth="1"/>
    <col min="7444" max="7446" width="9.5" style="59" customWidth="1"/>
    <col min="7447" max="7447" width="14.625" style="59" customWidth="1"/>
    <col min="7448" max="7448" width="9" style="59"/>
    <col min="7449" max="7449" width="13" style="59" bestFit="1" customWidth="1"/>
    <col min="7450" max="7450" width="16.875" style="59" customWidth="1"/>
    <col min="7451" max="7451" width="19.5" style="59" customWidth="1"/>
    <col min="7452" max="7465" width="0" style="59" hidden="1" customWidth="1"/>
    <col min="7466" max="7467" width="11" style="59" bestFit="1" customWidth="1"/>
    <col min="7468" max="7468" width="15.125" style="59" bestFit="1" customWidth="1"/>
    <col min="7469" max="7469" width="9" style="59"/>
    <col min="7470" max="7470" width="7.5" style="59" customWidth="1"/>
    <col min="7471" max="7471" width="11.625" style="59" customWidth="1"/>
    <col min="7472" max="7472" width="16.125" style="59" customWidth="1"/>
    <col min="7473" max="7473" width="9" style="59"/>
    <col min="7474" max="7474" width="5.25" style="59" customWidth="1"/>
    <col min="7475" max="7475" width="9" style="59"/>
    <col min="7476" max="7476" width="15.125" style="59" customWidth="1"/>
    <col min="7477" max="7478" width="13" style="59" customWidth="1"/>
    <col min="7479" max="7479" width="7.125" style="59" customWidth="1"/>
    <col min="7480" max="7480" width="15.125" style="59" customWidth="1"/>
    <col min="7481" max="7481" width="8.625" style="59" customWidth="1"/>
    <col min="7482" max="7482" width="11.75" style="59" customWidth="1"/>
    <col min="7483" max="7483" width="6.5" style="59" customWidth="1"/>
    <col min="7484" max="7484" width="7.25" style="59" customWidth="1"/>
    <col min="7485" max="7485" width="9" style="59"/>
    <col min="7486" max="7486" width="11" style="59" bestFit="1" customWidth="1"/>
    <col min="7487" max="7487" width="15.125" style="59" customWidth="1"/>
    <col min="7488" max="7488" width="20.5" style="59" bestFit="1" customWidth="1"/>
    <col min="7489" max="7491" width="9" style="59"/>
    <col min="7492" max="7492" width="11.125" style="59" bestFit="1" customWidth="1"/>
    <col min="7493" max="7493" width="11" style="59" bestFit="1" customWidth="1"/>
    <col min="7494" max="7494" width="9" style="59"/>
    <col min="7495" max="7495" width="7.125" style="59" bestFit="1" customWidth="1"/>
    <col min="7496" max="7496" width="9" style="59"/>
    <col min="7497" max="7497" width="7.125" style="59" bestFit="1" customWidth="1"/>
    <col min="7498" max="7500" width="9" style="59"/>
    <col min="7501" max="7501" width="12.5" style="59" customWidth="1"/>
    <col min="7502" max="7682" width="9" style="59"/>
    <col min="7683" max="7684" width="5.25" style="59" bestFit="1" customWidth="1"/>
    <col min="7685" max="7685" width="16.375" style="59" customWidth="1"/>
    <col min="7686" max="7686" width="7.125" style="59" bestFit="1" customWidth="1"/>
    <col min="7687" max="7687" width="11.625" style="59" bestFit="1" customWidth="1"/>
    <col min="7688" max="7688" width="11.375" style="59" bestFit="1" customWidth="1"/>
    <col min="7689" max="7690" width="10" style="59" bestFit="1" customWidth="1"/>
    <col min="7691" max="7691" width="48.875" style="59" bestFit="1" customWidth="1"/>
    <col min="7692" max="7692" width="13.75" style="59" customWidth="1"/>
    <col min="7693" max="7693" width="13" style="59" bestFit="1" customWidth="1"/>
    <col min="7694" max="7695" width="9" style="59"/>
    <col min="7696" max="7696" width="12.125" style="59" bestFit="1" customWidth="1"/>
    <col min="7697" max="7697" width="11.625" style="59" bestFit="1" customWidth="1"/>
    <col min="7698" max="7698" width="24.25" style="59" customWidth="1"/>
    <col min="7699" max="7699" width="10.5" style="59" bestFit="1" customWidth="1"/>
    <col min="7700" max="7702" width="9.5" style="59" customWidth="1"/>
    <col min="7703" max="7703" width="14.625" style="59" customWidth="1"/>
    <col min="7704" max="7704" width="9" style="59"/>
    <col min="7705" max="7705" width="13" style="59" bestFit="1" customWidth="1"/>
    <col min="7706" max="7706" width="16.875" style="59" customWidth="1"/>
    <col min="7707" max="7707" width="19.5" style="59" customWidth="1"/>
    <col min="7708" max="7721" width="0" style="59" hidden="1" customWidth="1"/>
    <col min="7722" max="7723" width="11" style="59" bestFit="1" customWidth="1"/>
    <col min="7724" max="7724" width="15.125" style="59" bestFit="1" customWidth="1"/>
    <col min="7725" max="7725" width="9" style="59"/>
    <col min="7726" max="7726" width="7.5" style="59" customWidth="1"/>
    <col min="7727" max="7727" width="11.625" style="59" customWidth="1"/>
    <col min="7728" max="7728" width="16.125" style="59" customWidth="1"/>
    <col min="7729" max="7729" width="9" style="59"/>
    <col min="7730" max="7730" width="5.25" style="59" customWidth="1"/>
    <col min="7731" max="7731" width="9" style="59"/>
    <col min="7732" max="7732" width="15.125" style="59" customWidth="1"/>
    <col min="7733" max="7734" width="13" style="59" customWidth="1"/>
    <col min="7735" max="7735" width="7.125" style="59" customWidth="1"/>
    <col min="7736" max="7736" width="15.125" style="59" customWidth="1"/>
    <col min="7737" max="7737" width="8.625" style="59" customWidth="1"/>
    <col min="7738" max="7738" width="11.75" style="59" customWidth="1"/>
    <col min="7739" max="7739" width="6.5" style="59" customWidth="1"/>
    <col min="7740" max="7740" width="7.25" style="59" customWidth="1"/>
    <col min="7741" max="7741" width="9" style="59"/>
    <col min="7742" max="7742" width="11" style="59" bestFit="1" customWidth="1"/>
    <col min="7743" max="7743" width="15.125" style="59" customWidth="1"/>
    <col min="7744" max="7744" width="20.5" style="59" bestFit="1" customWidth="1"/>
    <col min="7745" max="7747" width="9" style="59"/>
    <col min="7748" max="7748" width="11.125" style="59" bestFit="1" customWidth="1"/>
    <col min="7749" max="7749" width="11" style="59" bestFit="1" customWidth="1"/>
    <col min="7750" max="7750" width="9" style="59"/>
    <col min="7751" max="7751" width="7.125" style="59" bestFit="1" customWidth="1"/>
    <col min="7752" max="7752" width="9" style="59"/>
    <col min="7753" max="7753" width="7.125" style="59" bestFit="1" customWidth="1"/>
    <col min="7754" max="7756" width="9" style="59"/>
    <col min="7757" max="7757" width="12.5" style="59" customWidth="1"/>
    <col min="7758" max="7938" width="9" style="59"/>
    <col min="7939" max="7940" width="5.25" style="59" bestFit="1" customWidth="1"/>
    <col min="7941" max="7941" width="16.375" style="59" customWidth="1"/>
    <col min="7942" max="7942" width="7.125" style="59" bestFit="1" customWidth="1"/>
    <col min="7943" max="7943" width="11.625" style="59" bestFit="1" customWidth="1"/>
    <col min="7944" max="7944" width="11.375" style="59" bestFit="1" customWidth="1"/>
    <col min="7945" max="7946" width="10" style="59" bestFit="1" customWidth="1"/>
    <col min="7947" max="7947" width="48.875" style="59" bestFit="1" customWidth="1"/>
    <col min="7948" max="7948" width="13.75" style="59" customWidth="1"/>
    <col min="7949" max="7949" width="13" style="59" bestFit="1" customWidth="1"/>
    <col min="7950" max="7951" width="9" style="59"/>
    <col min="7952" max="7952" width="12.125" style="59" bestFit="1" customWidth="1"/>
    <col min="7953" max="7953" width="11.625" style="59" bestFit="1" customWidth="1"/>
    <col min="7954" max="7954" width="24.25" style="59" customWidth="1"/>
    <col min="7955" max="7955" width="10.5" style="59" bestFit="1" customWidth="1"/>
    <col min="7956" max="7958" width="9.5" style="59" customWidth="1"/>
    <col min="7959" max="7959" width="14.625" style="59" customWidth="1"/>
    <col min="7960" max="7960" width="9" style="59"/>
    <col min="7961" max="7961" width="13" style="59" bestFit="1" customWidth="1"/>
    <col min="7962" max="7962" width="16.875" style="59" customWidth="1"/>
    <col min="7963" max="7963" width="19.5" style="59" customWidth="1"/>
    <col min="7964" max="7977" width="0" style="59" hidden="1" customWidth="1"/>
    <col min="7978" max="7979" width="11" style="59" bestFit="1" customWidth="1"/>
    <col min="7980" max="7980" width="15.125" style="59" bestFit="1" customWidth="1"/>
    <col min="7981" max="7981" width="9" style="59"/>
    <col min="7982" max="7982" width="7.5" style="59" customWidth="1"/>
    <col min="7983" max="7983" width="11.625" style="59" customWidth="1"/>
    <col min="7984" max="7984" width="16.125" style="59" customWidth="1"/>
    <col min="7985" max="7985" width="9" style="59"/>
    <col min="7986" max="7986" width="5.25" style="59" customWidth="1"/>
    <col min="7987" max="7987" width="9" style="59"/>
    <col min="7988" max="7988" width="15.125" style="59" customWidth="1"/>
    <col min="7989" max="7990" width="13" style="59" customWidth="1"/>
    <col min="7991" max="7991" width="7.125" style="59" customWidth="1"/>
    <col min="7992" max="7992" width="15.125" style="59" customWidth="1"/>
    <col min="7993" max="7993" width="8.625" style="59" customWidth="1"/>
    <col min="7994" max="7994" width="11.75" style="59" customWidth="1"/>
    <col min="7995" max="7995" width="6.5" style="59" customWidth="1"/>
    <col min="7996" max="7996" width="7.25" style="59" customWidth="1"/>
    <col min="7997" max="7997" width="9" style="59"/>
    <col min="7998" max="7998" width="11" style="59" bestFit="1" customWidth="1"/>
    <col min="7999" max="7999" width="15.125" style="59" customWidth="1"/>
    <col min="8000" max="8000" width="20.5" style="59" bestFit="1" customWidth="1"/>
    <col min="8001" max="8003" width="9" style="59"/>
    <col min="8004" max="8004" width="11.125" style="59" bestFit="1" customWidth="1"/>
    <col min="8005" max="8005" width="11" style="59" bestFit="1" customWidth="1"/>
    <col min="8006" max="8006" width="9" style="59"/>
    <col min="8007" max="8007" width="7.125" style="59" bestFit="1" customWidth="1"/>
    <col min="8008" max="8008" width="9" style="59"/>
    <col min="8009" max="8009" width="7.125" style="59" bestFit="1" customWidth="1"/>
    <col min="8010" max="8012" width="9" style="59"/>
    <col min="8013" max="8013" width="12.5" style="59" customWidth="1"/>
    <col min="8014" max="8194" width="9" style="59"/>
    <col min="8195" max="8196" width="5.25" style="59" bestFit="1" customWidth="1"/>
    <col min="8197" max="8197" width="16.375" style="59" customWidth="1"/>
    <col min="8198" max="8198" width="7.125" style="59" bestFit="1" customWidth="1"/>
    <col min="8199" max="8199" width="11.625" style="59" bestFit="1" customWidth="1"/>
    <col min="8200" max="8200" width="11.375" style="59" bestFit="1" customWidth="1"/>
    <col min="8201" max="8202" width="10" style="59" bestFit="1" customWidth="1"/>
    <col min="8203" max="8203" width="48.875" style="59" bestFit="1" customWidth="1"/>
    <col min="8204" max="8204" width="13.75" style="59" customWidth="1"/>
    <col min="8205" max="8205" width="13" style="59" bestFit="1" customWidth="1"/>
    <col min="8206" max="8207" width="9" style="59"/>
    <col min="8208" max="8208" width="12.125" style="59" bestFit="1" customWidth="1"/>
    <col min="8209" max="8209" width="11.625" style="59" bestFit="1" customWidth="1"/>
    <col min="8210" max="8210" width="24.25" style="59" customWidth="1"/>
    <col min="8211" max="8211" width="10.5" style="59" bestFit="1" customWidth="1"/>
    <col min="8212" max="8214" width="9.5" style="59" customWidth="1"/>
    <col min="8215" max="8215" width="14.625" style="59" customWidth="1"/>
    <col min="8216" max="8216" width="9" style="59"/>
    <col min="8217" max="8217" width="13" style="59" bestFit="1" customWidth="1"/>
    <col min="8218" max="8218" width="16.875" style="59" customWidth="1"/>
    <col min="8219" max="8219" width="19.5" style="59" customWidth="1"/>
    <col min="8220" max="8233" width="0" style="59" hidden="1" customWidth="1"/>
    <col min="8234" max="8235" width="11" style="59" bestFit="1" customWidth="1"/>
    <col min="8236" max="8236" width="15.125" style="59" bestFit="1" customWidth="1"/>
    <col min="8237" max="8237" width="9" style="59"/>
    <col min="8238" max="8238" width="7.5" style="59" customWidth="1"/>
    <col min="8239" max="8239" width="11.625" style="59" customWidth="1"/>
    <col min="8240" max="8240" width="16.125" style="59" customWidth="1"/>
    <col min="8241" max="8241" width="9" style="59"/>
    <col min="8242" max="8242" width="5.25" style="59" customWidth="1"/>
    <col min="8243" max="8243" width="9" style="59"/>
    <col min="8244" max="8244" width="15.125" style="59" customWidth="1"/>
    <col min="8245" max="8246" width="13" style="59" customWidth="1"/>
    <col min="8247" max="8247" width="7.125" style="59" customWidth="1"/>
    <col min="8248" max="8248" width="15.125" style="59" customWidth="1"/>
    <col min="8249" max="8249" width="8.625" style="59" customWidth="1"/>
    <col min="8250" max="8250" width="11.75" style="59" customWidth="1"/>
    <col min="8251" max="8251" width="6.5" style="59" customWidth="1"/>
    <col min="8252" max="8252" width="7.25" style="59" customWidth="1"/>
    <col min="8253" max="8253" width="9" style="59"/>
    <col min="8254" max="8254" width="11" style="59" bestFit="1" customWidth="1"/>
    <col min="8255" max="8255" width="15.125" style="59" customWidth="1"/>
    <col min="8256" max="8256" width="20.5" style="59" bestFit="1" customWidth="1"/>
    <col min="8257" max="8259" width="9" style="59"/>
    <col min="8260" max="8260" width="11.125" style="59" bestFit="1" customWidth="1"/>
    <col min="8261" max="8261" width="11" style="59" bestFit="1" customWidth="1"/>
    <col min="8262" max="8262" width="9" style="59"/>
    <col min="8263" max="8263" width="7.125" style="59" bestFit="1" customWidth="1"/>
    <col min="8264" max="8264" width="9" style="59"/>
    <col min="8265" max="8265" width="7.125" style="59" bestFit="1" customWidth="1"/>
    <col min="8266" max="8268" width="9" style="59"/>
    <col min="8269" max="8269" width="12.5" style="59" customWidth="1"/>
    <col min="8270" max="8450" width="9" style="59"/>
    <col min="8451" max="8452" width="5.25" style="59" bestFit="1" customWidth="1"/>
    <col min="8453" max="8453" width="16.375" style="59" customWidth="1"/>
    <col min="8454" max="8454" width="7.125" style="59" bestFit="1" customWidth="1"/>
    <col min="8455" max="8455" width="11.625" style="59" bestFit="1" customWidth="1"/>
    <col min="8456" max="8456" width="11.375" style="59" bestFit="1" customWidth="1"/>
    <col min="8457" max="8458" width="10" style="59" bestFit="1" customWidth="1"/>
    <col min="8459" max="8459" width="48.875" style="59" bestFit="1" customWidth="1"/>
    <col min="8460" max="8460" width="13.75" style="59" customWidth="1"/>
    <col min="8461" max="8461" width="13" style="59" bestFit="1" customWidth="1"/>
    <col min="8462" max="8463" width="9" style="59"/>
    <col min="8464" max="8464" width="12.125" style="59" bestFit="1" customWidth="1"/>
    <col min="8465" max="8465" width="11.625" style="59" bestFit="1" customWidth="1"/>
    <col min="8466" max="8466" width="24.25" style="59" customWidth="1"/>
    <col min="8467" max="8467" width="10.5" style="59" bestFit="1" customWidth="1"/>
    <col min="8468" max="8470" width="9.5" style="59" customWidth="1"/>
    <col min="8471" max="8471" width="14.625" style="59" customWidth="1"/>
    <col min="8472" max="8472" width="9" style="59"/>
    <col min="8473" max="8473" width="13" style="59" bestFit="1" customWidth="1"/>
    <col min="8474" max="8474" width="16.875" style="59" customWidth="1"/>
    <col min="8475" max="8475" width="19.5" style="59" customWidth="1"/>
    <col min="8476" max="8489" width="0" style="59" hidden="1" customWidth="1"/>
    <col min="8490" max="8491" width="11" style="59" bestFit="1" customWidth="1"/>
    <col min="8492" max="8492" width="15.125" style="59" bestFit="1" customWidth="1"/>
    <col min="8493" max="8493" width="9" style="59"/>
    <col min="8494" max="8494" width="7.5" style="59" customWidth="1"/>
    <col min="8495" max="8495" width="11.625" style="59" customWidth="1"/>
    <col min="8496" max="8496" width="16.125" style="59" customWidth="1"/>
    <col min="8497" max="8497" width="9" style="59"/>
    <col min="8498" max="8498" width="5.25" style="59" customWidth="1"/>
    <col min="8499" max="8499" width="9" style="59"/>
    <col min="8500" max="8500" width="15.125" style="59" customWidth="1"/>
    <col min="8501" max="8502" width="13" style="59" customWidth="1"/>
    <col min="8503" max="8503" width="7.125" style="59" customWidth="1"/>
    <col min="8504" max="8504" width="15.125" style="59" customWidth="1"/>
    <col min="8505" max="8505" width="8.625" style="59" customWidth="1"/>
    <col min="8506" max="8506" width="11.75" style="59" customWidth="1"/>
    <col min="8507" max="8507" width="6.5" style="59" customWidth="1"/>
    <col min="8508" max="8508" width="7.25" style="59" customWidth="1"/>
    <col min="8509" max="8509" width="9" style="59"/>
    <col min="8510" max="8510" width="11" style="59" bestFit="1" customWidth="1"/>
    <col min="8511" max="8511" width="15.125" style="59" customWidth="1"/>
    <col min="8512" max="8512" width="20.5" style="59" bestFit="1" customWidth="1"/>
    <col min="8513" max="8515" width="9" style="59"/>
    <col min="8516" max="8516" width="11.125" style="59" bestFit="1" customWidth="1"/>
    <col min="8517" max="8517" width="11" style="59" bestFit="1" customWidth="1"/>
    <col min="8518" max="8518" width="9" style="59"/>
    <col min="8519" max="8519" width="7.125" style="59" bestFit="1" customWidth="1"/>
    <col min="8520" max="8520" width="9" style="59"/>
    <col min="8521" max="8521" width="7.125" style="59" bestFit="1" customWidth="1"/>
    <col min="8522" max="8524" width="9" style="59"/>
    <col min="8525" max="8525" width="12.5" style="59" customWidth="1"/>
    <col min="8526" max="8706" width="9" style="59"/>
    <col min="8707" max="8708" width="5.25" style="59" bestFit="1" customWidth="1"/>
    <col min="8709" max="8709" width="16.375" style="59" customWidth="1"/>
    <col min="8710" max="8710" width="7.125" style="59" bestFit="1" customWidth="1"/>
    <col min="8711" max="8711" width="11.625" style="59" bestFit="1" customWidth="1"/>
    <col min="8712" max="8712" width="11.375" style="59" bestFit="1" customWidth="1"/>
    <col min="8713" max="8714" width="10" style="59" bestFit="1" customWidth="1"/>
    <col min="8715" max="8715" width="48.875" style="59" bestFit="1" customWidth="1"/>
    <col min="8716" max="8716" width="13.75" style="59" customWidth="1"/>
    <col min="8717" max="8717" width="13" style="59" bestFit="1" customWidth="1"/>
    <col min="8718" max="8719" width="9" style="59"/>
    <col min="8720" max="8720" width="12.125" style="59" bestFit="1" customWidth="1"/>
    <col min="8721" max="8721" width="11.625" style="59" bestFit="1" customWidth="1"/>
    <col min="8722" max="8722" width="24.25" style="59" customWidth="1"/>
    <col min="8723" max="8723" width="10.5" style="59" bestFit="1" customWidth="1"/>
    <col min="8724" max="8726" width="9.5" style="59" customWidth="1"/>
    <col min="8727" max="8727" width="14.625" style="59" customWidth="1"/>
    <col min="8728" max="8728" width="9" style="59"/>
    <col min="8729" max="8729" width="13" style="59" bestFit="1" customWidth="1"/>
    <col min="8730" max="8730" width="16.875" style="59" customWidth="1"/>
    <col min="8731" max="8731" width="19.5" style="59" customWidth="1"/>
    <col min="8732" max="8745" width="0" style="59" hidden="1" customWidth="1"/>
    <col min="8746" max="8747" width="11" style="59" bestFit="1" customWidth="1"/>
    <col min="8748" max="8748" width="15.125" style="59" bestFit="1" customWidth="1"/>
    <col min="8749" max="8749" width="9" style="59"/>
    <col min="8750" max="8750" width="7.5" style="59" customWidth="1"/>
    <col min="8751" max="8751" width="11.625" style="59" customWidth="1"/>
    <col min="8752" max="8752" width="16.125" style="59" customWidth="1"/>
    <col min="8753" max="8753" width="9" style="59"/>
    <col min="8754" max="8754" width="5.25" style="59" customWidth="1"/>
    <col min="8755" max="8755" width="9" style="59"/>
    <col min="8756" max="8756" width="15.125" style="59" customWidth="1"/>
    <col min="8757" max="8758" width="13" style="59" customWidth="1"/>
    <col min="8759" max="8759" width="7.125" style="59" customWidth="1"/>
    <col min="8760" max="8760" width="15.125" style="59" customWidth="1"/>
    <col min="8761" max="8761" width="8.625" style="59" customWidth="1"/>
    <col min="8762" max="8762" width="11.75" style="59" customWidth="1"/>
    <col min="8763" max="8763" width="6.5" style="59" customWidth="1"/>
    <col min="8764" max="8764" width="7.25" style="59" customWidth="1"/>
    <col min="8765" max="8765" width="9" style="59"/>
    <col min="8766" max="8766" width="11" style="59" bestFit="1" customWidth="1"/>
    <col min="8767" max="8767" width="15.125" style="59" customWidth="1"/>
    <col min="8768" max="8768" width="20.5" style="59" bestFit="1" customWidth="1"/>
    <col min="8769" max="8771" width="9" style="59"/>
    <col min="8772" max="8772" width="11.125" style="59" bestFit="1" customWidth="1"/>
    <col min="8773" max="8773" width="11" style="59" bestFit="1" customWidth="1"/>
    <col min="8774" max="8774" width="9" style="59"/>
    <col min="8775" max="8775" width="7.125" style="59" bestFit="1" customWidth="1"/>
    <col min="8776" max="8776" width="9" style="59"/>
    <col min="8777" max="8777" width="7.125" style="59" bestFit="1" customWidth="1"/>
    <col min="8778" max="8780" width="9" style="59"/>
    <col min="8781" max="8781" width="12.5" style="59" customWidth="1"/>
    <col min="8782" max="8962" width="9" style="59"/>
    <col min="8963" max="8964" width="5.25" style="59" bestFit="1" customWidth="1"/>
    <col min="8965" max="8965" width="16.375" style="59" customWidth="1"/>
    <col min="8966" max="8966" width="7.125" style="59" bestFit="1" customWidth="1"/>
    <col min="8967" max="8967" width="11.625" style="59" bestFit="1" customWidth="1"/>
    <col min="8968" max="8968" width="11.375" style="59" bestFit="1" customWidth="1"/>
    <col min="8969" max="8970" width="10" style="59" bestFit="1" customWidth="1"/>
    <col min="8971" max="8971" width="48.875" style="59" bestFit="1" customWidth="1"/>
    <col min="8972" max="8972" width="13.75" style="59" customWidth="1"/>
    <col min="8973" max="8973" width="13" style="59" bestFit="1" customWidth="1"/>
    <col min="8974" max="8975" width="9" style="59"/>
    <col min="8976" max="8976" width="12.125" style="59" bestFit="1" customWidth="1"/>
    <col min="8977" max="8977" width="11.625" style="59" bestFit="1" customWidth="1"/>
    <col min="8978" max="8978" width="24.25" style="59" customWidth="1"/>
    <col min="8979" max="8979" width="10.5" style="59" bestFit="1" customWidth="1"/>
    <col min="8980" max="8982" width="9.5" style="59" customWidth="1"/>
    <col min="8983" max="8983" width="14.625" style="59" customWidth="1"/>
    <col min="8984" max="8984" width="9" style="59"/>
    <col min="8985" max="8985" width="13" style="59" bestFit="1" customWidth="1"/>
    <col min="8986" max="8986" width="16.875" style="59" customWidth="1"/>
    <col min="8987" max="8987" width="19.5" style="59" customWidth="1"/>
    <col min="8988" max="9001" width="0" style="59" hidden="1" customWidth="1"/>
    <col min="9002" max="9003" width="11" style="59" bestFit="1" customWidth="1"/>
    <col min="9004" max="9004" width="15.125" style="59" bestFit="1" customWidth="1"/>
    <col min="9005" max="9005" width="9" style="59"/>
    <col min="9006" max="9006" width="7.5" style="59" customWidth="1"/>
    <col min="9007" max="9007" width="11.625" style="59" customWidth="1"/>
    <col min="9008" max="9008" width="16.125" style="59" customWidth="1"/>
    <col min="9009" max="9009" width="9" style="59"/>
    <col min="9010" max="9010" width="5.25" style="59" customWidth="1"/>
    <col min="9011" max="9011" width="9" style="59"/>
    <col min="9012" max="9012" width="15.125" style="59" customWidth="1"/>
    <col min="9013" max="9014" width="13" style="59" customWidth="1"/>
    <col min="9015" max="9015" width="7.125" style="59" customWidth="1"/>
    <col min="9016" max="9016" width="15.125" style="59" customWidth="1"/>
    <col min="9017" max="9017" width="8.625" style="59" customWidth="1"/>
    <col min="9018" max="9018" width="11.75" style="59" customWidth="1"/>
    <col min="9019" max="9019" width="6.5" style="59" customWidth="1"/>
    <col min="9020" max="9020" width="7.25" style="59" customWidth="1"/>
    <col min="9021" max="9021" width="9" style="59"/>
    <col min="9022" max="9022" width="11" style="59" bestFit="1" customWidth="1"/>
    <col min="9023" max="9023" width="15.125" style="59" customWidth="1"/>
    <col min="9024" max="9024" width="20.5" style="59" bestFit="1" customWidth="1"/>
    <col min="9025" max="9027" width="9" style="59"/>
    <col min="9028" max="9028" width="11.125" style="59" bestFit="1" customWidth="1"/>
    <col min="9029" max="9029" width="11" style="59" bestFit="1" customWidth="1"/>
    <col min="9030" max="9030" width="9" style="59"/>
    <col min="9031" max="9031" width="7.125" style="59" bestFit="1" customWidth="1"/>
    <col min="9032" max="9032" width="9" style="59"/>
    <col min="9033" max="9033" width="7.125" style="59" bestFit="1" customWidth="1"/>
    <col min="9034" max="9036" width="9" style="59"/>
    <col min="9037" max="9037" width="12.5" style="59" customWidth="1"/>
    <col min="9038" max="9218" width="9" style="59"/>
    <col min="9219" max="9220" width="5.25" style="59" bestFit="1" customWidth="1"/>
    <col min="9221" max="9221" width="16.375" style="59" customWidth="1"/>
    <col min="9222" max="9222" width="7.125" style="59" bestFit="1" customWidth="1"/>
    <col min="9223" max="9223" width="11.625" style="59" bestFit="1" customWidth="1"/>
    <col min="9224" max="9224" width="11.375" style="59" bestFit="1" customWidth="1"/>
    <col min="9225" max="9226" width="10" style="59" bestFit="1" customWidth="1"/>
    <col min="9227" max="9227" width="48.875" style="59" bestFit="1" customWidth="1"/>
    <col min="9228" max="9228" width="13.75" style="59" customWidth="1"/>
    <col min="9229" max="9229" width="13" style="59" bestFit="1" customWidth="1"/>
    <col min="9230" max="9231" width="9" style="59"/>
    <col min="9232" max="9232" width="12.125" style="59" bestFit="1" customWidth="1"/>
    <col min="9233" max="9233" width="11.625" style="59" bestFit="1" customWidth="1"/>
    <col min="9234" max="9234" width="24.25" style="59" customWidth="1"/>
    <col min="9235" max="9235" width="10.5" style="59" bestFit="1" customWidth="1"/>
    <col min="9236" max="9238" width="9.5" style="59" customWidth="1"/>
    <col min="9239" max="9239" width="14.625" style="59" customWidth="1"/>
    <col min="9240" max="9240" width="9" style="59"/>
    <col min="9241" max="9241" width="13" style="59" bestFit="1" customWidth="1"/>
    <col min="9242" max="9242" width="16.875" style="59" customWidth="1"/>
    <col min="9243" max="9243" width="19.5" style="59" customWidth="1"/>
    <col min="9244" max="9257" width="0" style="59" hidden="1" customWidth="1"/>
    <col min="9258" max="9259" width="11" style="59" bestFit="1" customWidth="1"/>
    <col min="9260" max="9260" width="15.125" style="59" bestFit="1" customWidth="1"/>
    <col min="9261" max="9261" width="9" style="59"/>
    <col min="9262" max="9262" width="7.5" style="59" customWidth="1"/>
    <col min="9263" max="9263" width="11.625" style="59" customWidth="1"/>
    <col min="9264" max="9264" width="16.125" style="59" customWidth="1"/>
    <col min="9265" max="9265" width="9" style="59"/>
    <col min="9266" max="9266" width="5.25" style="59" customWidth="1"/>
    <col min="9267" max="9267" width="9" style="59"/>
    <col min="9268" max="9268" width="15.125" style="59" customWidth="1"/>
    <col min="9269" max="9270" width="13" style="59" customWidth="1"/>
    <col min="9271" max="9271" width="7.125" style="59" customWidth="1"/>
    <col min="9272" max="9272" width="15.125" style="59" customWidth="1"/>
    <col min="9273" max="9273" width="8.625" style="59" customWidth="1"/>
    <col min="9274" max="9274" width="11.75" style="59" customWidth="1"/>
    <col min="9275" max="9275" width="6.5" style="59" customWidth="1"/>
    <col min="9276" max="9276" width="7.25" style="59" customWidth="1"/>
    <col min="9277" max="9277" width="9" style="59"/>
    <col min="9278" max="9278" width="11" style="59" bestFit="1" customWidth="1"/>
    <col min="9279" max="9279" width="15.125" style="59" customWidth="1"/>
    <col min="9280" max="9280" width="20.5" style="59" bestFit="1" customWidth="1"/>
    <col min="9281" max="9283" width="9" style="59"/>
    <col min="9284" max="9284" width="11.125" style="59" bestFit="1" customWidth="1"/>
    <col min="9285" max="9285" width="11" style="59" bestFit="1" customWidth="1"/>
    <col min="9286" max="9286" width="9" style="59"/>
    <col min="9287" max="9287" width="7.125" style="59" bestFit="1" customWidth="1"/>
    <col min="9288" max="9288" width="9" style="59"/>
    <col min="9289" max="9289" width="7.125" style="59" bestFit="1" customWidth="1"/>
    <col min="9290" max="9292" width="9" style="59"/>
    <col min="9293" max="9293" width="12.5" style="59" customWidth="1"/>
    <col min="9294" max="9474" width="9" style="59"/>
    <col min="9475" max="9476" width="5.25" style="59" bestFit="1" customWidth="1"/>
    <col min="9477" max="9477" width="16.375" style="59" customWidth="1"/>
    <col min="9478" max="9478" width="7.125" style="59" bestFit="1" customWidth="1"/>
    <col min="9479" max="9479" width="11.625" style="59" bestFit="1" customWidth="1"/>
    <col min="9480" max="9480" width="11.375" style="59" bestFit="1" customWidth="1"/>
    <col min="9481" max="9482" width="10" style="59" bestFit="1" customWidth="1"/>
    <col min="9483" max="9483" width="48.875" style="59" bestFit="1" customWidth="1"/>
    <col min="9484" max="9484" width="13.75" style="59" customWidth="1"/>
    <col min="9485" max="9485" width="13" style="59" bestFit="1" customWidth="1"/>
    <col min="9486" max="9487" width="9" style="59"/>
    <col min="9488" max="9488" width="12.125" style="59" bestFit="1" customWidth="1"/>
    <col min="9489" max="9489" width="11.625" style="59" bestFit="1" customWidth="1"/>
    <col min="9490" max="9490" width="24.25" style="59" customWidth="1"/>
    <col min="9491" max="9491" width="10.5" style="59" bestFit="1" customWidth="1"/>
    <col min="9492" max="9494" width="9.5" style="59" customWidth="1"/>
    <col min="9495" max="9495" width="14.625" style="59" customWidth="1"/>
    <col min="9496" max="9496" width="9" style="59"/>
    <col min="9497" max="9497" width="13" style="59" bestFit="1" customWidth="1"/>
    <col min="9498" max="9498" width="16.875" style="59" customWidth="1"/>
    <col min="9499" max="9499" width="19.5" style="59" customWidth="1"/>
    <col min="9500" max="9513" width="0" style="59" hidden="1" customWidth="1"/>
    <col min="9514" max="9515" width="11" style="59" bestFit="1" customWidth="1"/>
    <col min="9516" max="9516" width="15.125" style="59" bestFit="1" customWidth="1"/>
    <col min="9517" max="9517" width="9" style="59"/>
    <col min="9518" max="9518" width="7.5" style="59" customWidth="1"/>
    <col min="9519" max="9519" width="11.625" style="59" customWidth="1"/>
    <col min="9520" max="9520" width="16.125" style="59" customWidth="1"/>
    <col min="9521" max="9521" width="9" style="59"/>
    <col min="9522" max="9522" width="5.25" style="59" customWidth="1"/>
    <col min="9523" max="9523" width="9" style="59"/>
    <col min="9524" max="9524" width="15.125" style="59" customWidth="1"/>
    <col min="9525" max="9526" width="13" style="59" customWidth="1"/>
    <col min="9527" max="9527" width="7.125" style="59" customWidth="1"/>
    <col min="9528" max="9528" width="15.125" style="59" customWidth="1"/>
    <col min="9529" max="9529" width="8.625" style="59" customWidth="1"/>
    <col min="9530" max="9530" width="11.75" style="59" customWidth="1"/>
    <col min="9531" max="9531" width="6.5" style="59" customWidth="1"/>
    <col min="9532" max="9532" width="7.25" style="59" customWidth="1"/>
    <col min="9533" max="9533" width="9" style="59"/>
    <col min="9534" max="9534" width="11" style="59" bestFit="1" customWidth="1"/>
    <col min="9535" max="9535" width="15.125" style="59" customWidth="1"/>
    <col min="9536" max="9536" width="20.5" style="59" bestFit="1" customWidth="1"/>
    <col min="9537" max="9539" width="9" style="59"/>
    <col min="9540" max="9540" width="11.125" style="59" bestFit="1" customWidth="1"/>
    <col min="9541" max="9541" width="11" style="59" bestFit="1" customWidth="1"/>
    <col min="9542" max="9542" width="9" style="59"/>
    <col min="9543" max="9543" width="7.125" style="59" bestFit="1" customWidth="1"/>
    <col min="9544" max="9544" width="9" style="59"/>
    <col min="9545" max="9545" width="7.125" style="59" bestFit="1" customWidth="1"/>
    <col min="9546" max="9548" width="9" style="59"/>
    <col min="9549" max="9549" width="12.5" style="59" customWidth="1"/>
    <col min="9550" max="9730" width="9" style="59"/>
    <col min="9731" max="9732" width="5.25" style="59" bestFit="1" customWidth="1"/>
    <col min="9733" max="9733" width="16.375" style="59" customWidth="1"/>
    <col min="9734" max="9734" width="7.125" style="59" bestFit="1" customWidth="1"/>
    <col min="9735" max="9735" width="11.625" style="59" bestFit="1" customWidth="1"/>
    <col min="9736" max="9736" width="11.375" style="59" bestFit="1" customWidth="1"/>
    <col min="9737" max="9738" width="10" style="59" bestFit="1" customWidth="1"/>
    <col min="9739" max="9739" width="48.875" style="59" bestFit="1" customWidth="1"/>
    <col min="9740" max="9740" width="13.75" style="59" customWidth="1"/>
    <col min="9741" max="9741" width="13" style="59" bestFit="1" customWidth="1"/>
    <col min="9742" max="9743" width="9" style="59"/>
    <col min="9744" max="9744" width="12.125" style="59" bestFit="1" customWidth="1"/>
    <col min="9745" max="9745" width="11.625" style="59" bestFit="1" customWidth="1"/>
    <col min="9746" max="9746" width="24.25" style="59" customWidth="1"/>
    <col min="9747" max="9747" width="10.5" style="59" bestFit="1" customWidth="1"/>
    <col min="9748" max="9750" width="9.5" style="59" customWidth="1"/>
    <col min="9751" max="9751" width="14.625" style="59" customWidth="1"/>
    <col min="9752" max="9752" width="9" style="59"/>
    <col min="9753" max="9753" width="13" style="59" bestFit="1" customWidth="1"/>
    <col min="9754" max="9754" width="16.875" style="59" customWidth="1"/>
    <col min="9755" max="9755" width="19.5" style="59" customWidth="1"/>
    <col min="9756" max="9769" width="0" style="59" hidden="1" customWidth="1"/>
    <col min="9770" max="9771" width="11" style="59" bestFit="1" customWidth="1"/>
    <col min="9772" max="9772" width="15.125" style="59" bestFit="1" customWidth="1"/>
    <col min="9773" max="9773" width="9" style="59"/>
    <col min="9774" max="9774" width="7.5" style="59" customWidth="1"/>
    <col min="9775" max="9775" width="11.625" style="59" customWidth="1"/>
    <col min="9776" max="9776" width="16.125" style="59" customWidth="1"/>
    <col min="9777" max="9777" width="9" style="59"/>
    <col min="9778" max="9778" width="5.25" style="59" customWidth="1"/>
    <col min="9779" max="9779" width="9" style="59"/>
    <col min="9780" max="9780" width="15.125" style="59" customWidth="1"/>
    <col min="9781" max="9782" width="13" style="59" customWidth="1"/>
    <col min="9783" max="9783" width="7.125" style="59" customWidth="1"/>
    <col min="9784" max="9784" width="15.125" style="59" customWidth="1"/>
    <col min="9785" max="9785" width="8.625" style="59" customWidth="1"/>
    <col min="9786" max="9786" width="11.75" style="59" customWidth="1"/>
    <col min="9787" max="9787" width="6.5" style="59" customWidth="1"/>
    <col min="9788" max="9788" width="7.25" style="59" customWidth="1"/>
    <col min="9789" max="9789" width="9" style="59"/>
    <col min="9790" max="9790" width="11" style="59" bestFit="1" customWidth="1"/>
    <col min="9791" max="9791" width="15.125" style="59" customWidth="1"/>
    <col min="9792" max="9792" width="20.5" style="59" bestFit="1" customWidth="1"/>
    <col min="9793" max="9795" width="9" style="59"/>
    <col min="9796" max="9796" width="11.125" style="59" bestFit="1" customWidth="1"/>
    <col min="9797" max="9797" width="11" style="59" bestFit="1" customWidth="1"/>
    <col min="9798" max="9798" width="9" style="59"/>
    <col min="9799" max="9799" width="7.125" style="59" bestFit="1" customWidth="1"/>
    <col min="9800" max="9800" width="9" style="59"/>
    <col min="9801" max="9801" width="7.125" style="59" bestFit="1" customWidth="1"/>
    <col min="9802" max="9804" width="9" style="59"/>
    <col min="9805" max="9805" width="12.5" style="59" customWidth="1"/>
    <col min="9806" max="9986" width="9" style="59"/>
    <col min="9987" max="9988" width="5.25" style="59" bestFit="1" customWidth="1"/>
    <col min="9989" max="9989" width="16.375" style="59" customWidth="1"/>
    <col min="9990" max="9990" width="7.125" style="59" bestFit="1" customWidth="1"/>
    <col min="9991" max="9991" width="11.625" style="59" bestFit="1" customWidth="1"/>
    <col min="9992" max="9992" width="11.375" style="59" bestFit="1" customWidth="1"/>
    <col min="9993" max="9994" width="10" style="59" bestFit="1" customWidth="1"/>
    <col min="9995" max="9995" width="48.875" style="59" bestFit="1" customWidth="1"/>
    <col min="9996" max="9996" width="13.75" style="59" customWidth="1"/>
    <col min="9997" max="9997" width="13" style="59" bestFit="1" customWidth="1"/>
    <col min="9998" max="9999" width="9" style="59"/>
    <col min="10000" max="10000" width="12.125" style="59" bestFit="1" customWidth="1"/>
    <col min="10001" max="10001" width="11.625" style="59" bestFit="1" customWidth="1"/>
    <col min="10002" max="10002" width="24.25" style="59" customWidth="1"/>
    <col min="10003" max="10003" width="10.5" style="59" bestFit="1" customWidth="1"/>
    <col min="10004" max="10006" width="9.5" style="59" customWidth="1"/>
    <col min="10007" max="10007" width="14.625" style="59" customWidth="1"/>
    <col min="10008" max="10008" width="9" style="59"/>
    <col min="10009" max="10009" width="13" style="59" bestFit="1" customWidth="1"/>
    <col min="10010" max="10010" width="16.875" style="59" customWidth="1"/>
    <col min="10011" max="10011" width="19.5" style="59" customWidth="1"/>
    <col min="10012" max="10025" width="0" style="59" hidden="1" customWidth="1"/>
    <col min="10026" max="10027" width="11" style="59" bestFit="1" customWidth="1"/>
    <col min="10028" max="10028" width="15.125" style="59" bestFit="1" customWidth="1"/>
    <col min="10029" max="10029" width="9" style="59"/>
    <col min="10030" max="10030" width="7.5" style="59" customWidth="1"/>
    <col min="10031" max="10031" width="11.625" style="59" customWidth="1"/>
    <col min="10032" max="10032" width="16.125" style="59" customWidth="1"/>
    <col min="10033" max="10033" width="9" style="59"/>
    <col min="10034" max="10034" width="5.25" style="59" customWidth="1"/>
    <col min="10035" max="10035" width="9" style="59"/>
    <col min="10036" max="10036" width="15.125" style="59" customWidth="1"/>
    <col min="10037" max="10038" width="13" style="59" customWidth="1"/>
    <col min="10039" max="10039" width="7.125" style="59" customWidth="1"/>
    <col min="10040" max="10040" width="15.125" style="59" customWidth="1"/>
    <col min="10041" max="10041" width="8.625" style="59" customWidth="1"/>
    <col min="10042" max="10042" width="11.75" style="59" customWidth="1"/>
    <col min="10043" max="10043" width="6.5" style="59" customWidth="1"/>
    <col min="10044" max="10044" width="7.25" style="59" customWidth="1"/>
    <col min="10045" max="10045" width="9" style="59"/>
    <col min="10046" max="10046" width="11" style="59" bestFit="1" customWidth="1"/>
    <col min="10047" max="10047" width="15.125" style="59" customWidth="1"/>
    <col min="10048" max="10048" width="20.5" style="59" bestFit="1" customWidth="1"/>
    <col min="10049" max="10051" width="9" style="59"/>
    <col min="10052" max="10052" width="11.125" style="59" bestFit="1" customWidth="1"/>
    <col min="10053" max="10053" width="11" style="59" bestFit="1" customWidth="1"/>
    <col min="10054" max="10054" width="9" style="59"/>
    <col min="10055" max="10055" width="7.125" style="59" bestFit="1" customWidth="1"/>
    <col min="10056" max="10056" width="9" style="59"/>
    <col min="10057" max="10057" width="7.125" style="59" bestFit="1" customWidth="1"/>
    <col min="10058" max="10060" width="9" style="59"/>
    <col min="10061" max="10061" width="12.5" style="59" customWidth="1"/>
    <col min="10062" max="10242" width="9" style="59"/>
    <col min="10243" max="10244" width="5.25" style="59" bestFit="1" customWidth="1"/>
    <col min="10245" max="10245" width="16.375" style="59" customWidth="1"/>
    <col min="10246" max="10246" width="7.125" style="59" bestFit="1" customWidth="1"/>
    <col min="10247" max="10247" width="11.625" style="59" bestFit="1" customWidth="1"/>
    <col min="10248" max="10248" width="11.375" style="59" bestFit="1" customWidth="1"/>
    <col min="10249" max="10250" width="10" style="59" bestFit="1" customWidth="1"/>
    <col min="10251" max="10251" width="48.875" style="59" bestFit="1" customWidth="1"/>
    <col min="10252" max="10252" width="13.75" style="59" customWidth="1"/>
    <col min="10253" max="10253" width="13" style="59" bestFit="1" customWidth="1"/>
    <col min="10254" max="10255" width="9" style="59"/>
    <col min="10256" max="10256" width="12.125" style="59" bestFit="1" customWidth="1"/>
    <col min="10257" max="10257" width="11.625" style="59" bestFit="1" customWidth="1"/>
    <col min="10258" max="10258" width="24.25" style="59" customWidth="1"/>
    <col min="10259" max="10259" width="10.5" style="59" bestFit="1" customWidth="1"/>
    <col min="10260" max="10262" width="9.5" style="59" customWidth="1"/>
    <col min="10263" max="10263" width="14.625" style="59" customWidth="1"/>
    <col min="10264" max="10264" width="9" style="59"/>
    <col min="10265" max="10265" width="13" style="59" bestFit="1" customWidth="1"/>
    <col min="10266" max="10266" width="16.875" style="59" customWidth="1"/>
    <col min="10267" max="10267" width="19.5" style="59" customWidth="1"/>
    <col min="10268" max="10281" width="0" style="59" hidden="1" customWidth="1"/>
    <col min="10282" max="10283" width="11" style="59" bestFit="1" customWidth="1"/>
    <col min="10284" max="10284" width="15.125" style="59" bestFit="1" customWidth="1"/>
    <col min="10285" max="10285" width="9" style="59"/>
    <col min="10286" max="10286" width="7.5" style="59" customWidth="1"/>
    <col min="10287" max="10287" width="11.625" style="59" customWidth="1"/>
    <col min="10288" max="10288" width="16.125" style="59" customWidth="1"/>
    <col min="10289" max="10289" width="9" style="59"/>
    <col min="10290" max="10290" width="5.25" style="59" customWidth="1"/>
    <col min="10291" max="10291" width="9" style="59"/>
    <col min="10292" max="10292" width="15.125" style="59" customWidth="1"/>
    <col min="10293" max="10294" width="13" style="59" customWidth="1"/>
    <col min="10295" max="10295" width="7.125" style="59" customWidth="1"/>
    <col min="10296" max="10296" width="15.125" style="59" customWidth="1"/>
    <col min="10297" max="10297" width="8.625" style="59" customWidth="1"/>
    <col min="10298" max="10298" width="11.75" style="59" customWidth="1"/>
    <col min="10299" max="10299" width="6.5" style="59" customWidth="1"/>
    <col min="10300" max="10300" width="7.25" style="59" customWidth="1"/>
    <col min="10301" max="10301" width="9" style="59"/>
    <col min="10302" max="10302" width="11" style="59" bestFit="1" customWidth="1"/>
    <col min="10303" max="10303" width="15.125" style="59" customWidth="1"/>
    <col min="10304" max="10304" width="20.5" style="59" bestFit="1" customWidth="1"/>
    <col min="10305" max="10307" width="9" style="59"/>
    <col min="10308" max="10308" width="11.125" style="59" bestFit="1" customWidth="1"/>
    <col min="10309" max="10309" width="11" style="59" bestFit="1" customWidth="1"/>
    <col min="10310" max="10310" width="9" style="59"/>
    <col min="10311" max="10311" width="7.125" style="59" bestFit="1" customWidth="1"/>
    <col min="10312" max="10312" width="9" style="59"/>
    <col min="10313" max="10313" width="7.125" style="59" bestFit="1" customWidth="1"/>
    <col min="10314" max="10316" width="9" style="59"/>
    <col min="10317" max="10317" width="12.5" style="59" customWidth="1"/>
    <col min="10318" max="10498" width="9" style="59"/>
    <col min="10499" max="10500" width="5.25" style="59" bestFit="1" customWidth="1"/>
    <col min="10501" max="10501" width="16.375" style="59" customWidth="1"/>
    <col min="10502" max="10502" width="7.125" style="59" bestFit="1" customWidth="1"/>
    <col min="10503" max="10503" width="11.625" style="59" bestFit="1" customWidth="1"/>
    <col min="10504" max="10504" width="11.375" style="59" bestFit="1" customWidth="1"/>
    <col min="10505" max="10506" width="10" style="59" bestFit="1" customWidth="1"/>
    <col min="10507" max="10507" width="48.875" style="59" bestFit="1" customWidth="1"/>
    <col min="10508" max="10508" width="13.75" style="59" customWidth="1"/>
    <col min="10509" max="10509" width="13" style="59" bestFit="1" customWidth="1"/>
    <col min="10510" max="10511" width="9" style="59"/>
    <col min="10512" max="10512" width="12.125" style="59" bestFit="1" customWidth="1"/>
    <col min="10513" max="10513" width="11.625" style="59" bestFit="1" customWidth="1"/>
    <col min="10514" max="10514" width="24.25" style="59" customWidth="1"/>
    <col min="10515" max="10515" width="10.5" style="59" bestFit="1" customWidth="1"/>
    <col min="10516" max="10518" width="9.5" style="59" customWidth="1"/>
    <col min="10519" max="10519" width="14.625" style="59" customWidth="1"/>
    <col min="10520" max="10520" width="9" style="59"/>
    <col min="10521" max="10521" width="13" style="59" bestFit="1" customWidth="1"/>
    <col min="10522" max="10522" width="16.875" style="59" customWidth="1"/>
    <col min="10523" max="10523" width="19.5" style="59" customWidth="1"/>
    <col min="10524" max="10537" width="0" style="59" hidden="1" customWidth="1"/>
    <col min="10538" max="10539" width="11" style="59" bestFit="1" customWidth="1"/>
    <col min="10540" max="10540" width="15.125" style="59" bestFit="1" customWidth="1"/>
    <col min="10541" max="10541" width="9" style="59"/>
    <col min="10542" max="10542" width="7.5" style="59" customWidth="1"/>
    <col min="10543" max="10543" width="11.625" style="59" customWidth="1"/>
    <col min="10544" max="10544" width="16.125" style="59" customWidth="1"/>
    <col min="10545" max="10545" width="9" style="59"/>
    <col min="10546" max="10546" width="5.25" style="59" customWidth="1"/>
    <col min="10547" max="10547" width="9" style="59"/>
    <col min="10548" max="10548" width="15.125" style="59" customWidth="1"/>
    <col min="10549" max="10550" width="13" style="59" customWidth="1"/>
    <col min="10551" max="10551" width="7.125" style="59" customWidth="1"/>
    <col min="10552" max="10552" width="15.125" style="59" customWidth="1"/>
    <col min="10553" max="10553" width="8.625" style="59" customWidth="1"/>
    <col min="10554" max="10554" width="11.75" style="59" customWidth="1"/>
    <col min="10555" max="10555" width="6.5" style="59" customWidth="1"/>
    <col min="10556" max="10556" width="7.25" style="59" customWidth="1"/>
    <col min="10557" max="10557" width="9" style="59"/>
    <col min="10558" max="10558" width="11" style="59" bestFit="1" customWidth="1"/>
    <col min="10559" max="10559" width="15.125" style="59" customWidth="1"/>
    <col min="10560" max="10560" width="20.5" style="59" bestFit="1" customWidth="1"/>
    <col min="10561" max="10563" width="9" style="59"/>
    <col min="10564" max="10564" width="11.125" style="59" bestFit="1" customWidth="1"/>
    <col min="10565" max="10565" width="11" style="59" bestFit="1" customWidth="1"/>
    <col min="10566" max="10566" width="9" style="59"/>
    <col min="10567" max="10567" width="7.125" style="59" bestFit="1" customWidth="1"/>
    <col min="10568" max="10568" width="9" style="59"/>
    <col min="10569" max="10569" width="7.125" style="59" bestFit="1" customWidth="1"/>
    <col min="10570" max="10572" width="9" style="59"/>
    <col min="10573" max="10573" width="12.5" style="59" customWidth="1"/>
    <col min="10574" max="10754" width="9" style="59"/>
    <col min="10755" max="10756" width="5.25" style="59" bestFit="1" customWidth="1"/>
    <col min="10757" max="10757" width="16.375" style="59" customWidth="1"/>
    <col min="10758" max="10758" width="7.125" style="59" bestFit="1" customWidth="1"/>
    <col min="10759" max="10759" width="11.625" style="59" bestFit="1" customWidth="1"/>
    <col min="10760" max="10760" width="11.375" style="59" bestFit="1" customWidth="1"/>
    <col min="10761" max="10762" width="10" style="59" bestFit="1" customWidth="1"/>
    <col min="10763" max="10763" width="48.875" style="59" bestFit="1" customWidth="1"/>
    <col min="10764" max="10764" width="13.75" style="59" customWidth="1"/>
    <col min="10765" max="10765" width="13" style="59" bestFit="1" customWidth="1"/>
    <col min="10766" max="10767" width="9" style="59"/>
    <col min="10768" max="10768" width="12.125" style="59" bestFit="1" customWidth="1"/>
    <col min="10769" max="10769" width="11.625" style="59" bestFit="1" customWidth="1"/>
    <col min="10770" max="10770" width="24.25" style="59" customWidth="1"/>
    <col min="10771" max="10771" width="10.5" style="59" bestFit="1" customWidth="1"/>
    <col min="10772" max="10774" width="9.5" style="59" customWidth="1"/>
    <col min="10775" max="10775" width="14.625" style="59" customWidth="1"/>
    <col min="10776" max="10776" width="9" style="59"/>
    <col min="10777" max="10777" width="13" style="59" bestFit="1" customWidth="1"/>
    <col min="10778" max="10778" width="16.875" style="59" customWidth="1"/>
    <col min="10779" max="10779" width="19.5" style="59" customWidth="1"/>
    <col min="10780" max="10793" width="0" style="59" hidden="1" customWidth="1"/>
    <col min="10794" max="10795" width="11" style="59" bestFit="1" customWidth="1"/>
    <col min="10796" max="10796" width="15.125" style="59" bestFit="1" customWidth="1"/>
    <col min="10797" max="10797" width="9" style="59"/>
    <col min="10798" max="10798" width="7.5" style="59" customWidth="1"/>
    <col min="10799" max="10799" width="11.625" style="59" customWidth="1"/>
    <col min="10800" max="10800" width="16.125" style="59" customWidth="1"/>
    <col min="10801" max="10801" width="9" style="59"/>
    <col min="10802" max="10802" width="5.25" style="59" customWidth="1"/>
    <col min="10803" max="10803" width="9" style="59"/>
    <col min="10804" max="10804" width="15.125" style="59" customWidth="1"/>
    <col min="10805" max="10806" width="13" style="59" customWidth="1"/>
    <col min="10807" max="10807" width="7.125" style="59" customWidth="1"/>
    <col min="10808" max="10808" width="15.125" style="59" customWidth="1"/>
    <col min="10809" max="10809" width="8.625" style="59" customWidth="1"/>
    <col min="10810" max="10810" width="11.75" style="59" customWidth="1"/>
    <col min="10811" max="10811" width="6.5" style="59" customWidth="1"/>
    <col min="10812" max="10812" width="7.25" style="59" customWidth="1"/>
    <col min="10813" max="10813" width="9" style="59"/>
    <col min="10814" max="10814" width="11" style="59" bestFit="1" customWidth="1"/>
    <col min="10815" max="10815" width="15.125" style="59" customWidth="1"/>
    <col min="10816" max="10816" width="20.5" style="59" bestFit="1" customWidth="1"/>
    <col min="10817" max="10819" width="9" style="59"/>
    <col min="10820" max="10820" width="11.125" style="59" bestFit="1" customWidth="1"/>
    <col min="10821" max="10821" width="11" style="59" bestFit="1" customWidth="1"/>
    <col min="10822" max="10822" width="9" style="59"/>
    <col min="10823" max="10823" width="7.125" style="59" bestFit="1" customWidth="1"/>
    <col min="10824" max="10824" width="9" style="59"/>
    <col min="10825" max="10825" width="7.125" style="59" bestFit="1" customWidth="1"/>
    <col min="10826" max="10828" width="9" style="59"/>
    <col min="10829" max="10829" width="12.5" style="59" customWidth="1"/>
    <col min="10830" max="11010" width="9" style="59"/>
    <col min="11011" max="11012" width="5.25" style="59" bestFit="1" customWidth="1"/>
    <col min="11013" max="11013" width="16.375" style="59" customWidth="1"/>
    <col min="11014" max="11014" width="7.125" style="59" bestFit="1" customWidth="1"/>
    <col min="11015" max="11015" width="11.625" style="59" bestFit="1" customWidth="1"/>
    <col min="11016" max="11016" width="11.375" style="59" bestFit="1" customWidth="1"/>
    <col min="11017" max="11018" width="10" style="59" bestFit="1" customWidth="1"/>
    <col min="11019" max="11019" width="48.875" style="59" bestFit="1" customWidth="1"/>
    <col min="11020" max="11020" width="13.75" style="59" customWidth="1"/>
    <col min="11021" max="11021" width="13" style="59" bestFit="1" customWidth="1"/>
    <col min="11022" max="11023" width="9" style="59"/>
    <col min="11024" max="11024" width="12.125" style="59" bestFit="1" customWidth="1"/>
    <col min="11025" max="11025" width="11.625" style="59" bestFit="1" customWidth="1"/>
    <col min="11026" max="11026" width="24.25" style="59" customWidth="1"/>
    <col min="11027" max="11027" width="10.5" style="59" bestFit="1" customWidth="1"/>
    <col min="11028" max="11030" width="9.5" style="59" customWidth="1"/>
    <col min="11031" max="11031" width="14.625" style="59" customWidth="1"/>
    <col min="11032" max="11032" width="9" style="59"/>
    <col min="11033" max="11033" width="13" style="59" bestFit="1" customWidth="1"/>
    <col min="11034" max="11034" width="16.875" style="59" customWidth="1"/>
    <col min="11035" max="11035" width="19.5" style="59" customWidth="1"/>
    <col min="11036" max="11049" width="0" style="59" hidden="1" customWidth="1"/>
    <col min="11050" max="11051" width="11" style="59" bestFit="1" customWidth="1"/>
    <col min="11052" max="11052" width="15.125" style="59" bestFit="1" customWidth="1"/>
    <col min="11053" max="11053" width="9" style="59"/>
    <col min="11054" max="11054" width="7.5" style="59" customWidth="1"/>
    <col min="11055" max="11055" width="11.625" style="59" customWidth="1"/>
    <col min="11056" max="11056" width="16.125" style="59" customWidth="1"/>
    <col min="11057" max="11057" width="9" style="59"/>
    <col min="11058" max="11058" width="5.25" style="59" customWidth="1"/>
    <col min="11059" max="11059" width="9" style="59"/>
    <col min="11060" max="11060" width="15.125" style="59" customWidth="1"/>
    <col min="11061" max="11062" width="13" style="59" customWidth="1"/>
    <col min="11063" max="11063" width="7.125" style="59" customWidth="1"/>
    <col min="11064" max="11064" width="15.125" style="59" customWidth="1"/>
    <col min="11065" max="11065" width="8.625" style="59" customWidth="1"/>
    <col min="11066" max="11066" width="11.75" style="59" customWidth="1"/>
    <col min="11067" max="11067" width="6.5" style="59" customWidth="1"/>
    <col min="11068" max="11068" width="7.25" style="59" customWidth="1"/>
    <col min="11069" max="11069" width="9" style="59"/>
    <col min="11070" max="11070" width="11" style="59" bestFit="1" customWidth="1"/>
    <col min="11071" max="11071" width="15.125" style="59" customWidth="1"/>
    <col min="11072" max="11072" width="20.5" style="59" bestFit="1" customWidth="1"/>
    <col min="11073" max="11075" width="9" style="59"/>
    <col min="11076" max="11076" width="11.125" style="59" bestFit="1" customWidth="1"/>
    <col min="11077" max="11077" width="11" style="59" bestFit="1" customWidth="1"/>
    <col min="11078" max="11078" width="9" style="59"/>
    <col min="11079" max="11079" width="7.125" style="59" bestFit="1" customWidth="1"/>
    <col min="11080" max="11080" width="9" style="59"/>
    <col min="11081" max="11081" width="7.125" style="59" bestFit="1" customWidth="1"/>
    <col min="11082" max="11084" width="9" style="59"/>
    <col min="11085" max="11085" width="12.5" style="59" customWidth="1"/>
    <col min="11086" max="11266" width="9" style="59"/>
    <col min="11267" max="11268" width="5.25" style="59" bestFit="1" customWidth="1"/>
    <col min="11269" max="11269" width="16.375" style="59" customWidth="1"/>
    <col min="11270" max="11270" width="7.125" style="59" bestFit="1" customWidth="1"/>
    <col min="11271" max="11271" width="11.625" style="59" bestFit="1" customWidth="1"/>
    <col min="11272" max="11272" width="11.375" style="59" bestFit="1" customWidth="1"/>
    <col min="11273" max="11274" width="10" style="59" bestFit="1" customWidth="1"/>
    <col min="11275" max="11275" width="48.875" style="59" bestFit="1" customWidth="1"/>
    <col min="11276" max="11276" width="13.75" style="59" customWidth="1"/>
    <col min="11277" max="11277" width="13" style="59" bestFit="1" customWidth="1"/>
    <col min="11278" max="11279" width="9" style="59"/>
    <col min="11280" max="11280" width="12.125" style="59" bestFit="1" customWidth="1"/>
    <col min="11281" max="11281" width="11.625" style="59" bestFit="1" customWidth="1"/>
    <col min="11282" max="11282" width="24.25" style="59" customWidth="1"/>
    <col min="11283" max="11283" width="10.5" style="59" bestFit="1" customWidth="1"/>
    <col min="11284" max="11286" width="9.5" style="59" customWidth="1"/>
    <col min="11287" max="11287" width="14.625" style="59" customWidth="1"/>
    <col min="11288" max="11288" width="9" style="59"/>
    <col min="11289" max="11289" width="13" style="59" bestFit="1" customWidth="1"/>
    <col min="11290" max="11290" width="16.875" style="59" customWidth="1"/>
    <col min="11291" max="11291" width="19.5" style="59" customWidth="1"/>
    <col min="11292" max="11305" width="0" style="59" hidden="1" customWidth="1"/>
    <col min="11306" max="11307" width="11" style="59" bestFit="1" customWidth="1"/>
    <col min="11308" max="11308" width="15.125" style="59" bestFit="1" customWidth="1"/>
    <col min="11309" max="11309" width="9" style="59"/>
    <col min="11310" max="11310" width="7.5" style="59" customWidth="1"/>
    <col min="11311" max="11311" width="11.625" style="59" customWidth="1"/>
    <col min="11312" max="11312" width="16.125" style="59" customWidth="1"/>
    <col min="11313" max="11313" width="9" style="59"/>
    <col min="11314" max="11314" width="5.25" style="59" customWidth="1"/>
    <col min="11315" max="11315" width="9" style="59"/>
    <col min="11316" max="11316" width="15.125" style="59" customWidth="1"/>
    <col min="11317" max="11318" width="13" style="59" customWidth="1"/>
    <col min="11319" max="11319" width="7.125" style="59" customWidth="1"/>
    <col min="11320" max="11320" width="15.125" style="59" customWidth="1"/>
    <col min="11321" max="11321" width="8.625" style="59" customWidth="1"/>
    <col min="11322" max="11322" width="11.75" style="59" customWidth="1"/>
    <col min="11323" max="11323" width="6.5" style="59" customWidth="1"/>
    <col min="11324" max="11324" width="7.25" style="59" customWidth="1"/>
    <col min="11325" max="11325" width="9" style="59"/>
    <col min="11326" max="11326" width="11" style="59" bestFit="1" customWidth="1"/>
    <col min="11327" max="11327" width="15.125" style="59" customWidth="1"/>
    <col min="11328" max="11328" width="20.5" style="59" bestFit="1" customWidth="1"/>
    <col min="11329" max="11331" width="9" style="59"/>
    <col min="11332" max="11332" width="11.125" style="59" bestFit="1" customWidth="1"/>
    <col min="11333" max="11333" width="11" style="59" bestFit="1" customWidth="1"/>
    <col min="11334" max="11334" width="9" style="59"/>
    <col min="11335" max="11335" width="7.125" style="59" bestFit="1" customWidth="1"/>
    <col min="11336" max="11336" width="9" style="59"/>
    <col min="11337" max="11337" width="7.125" style="59" bestFit="1" customWidth="1"/>
    <col min="11338" max="11340" width="9" style="59"/>
    <col min="11341" max="11341" width="12.5" style="59" customWidth="1"/>
    <col min="11342" max="11522" width="9" style="59"/>
    <col min="11523" max="11524" width="5.25" style="59" bestFit="1" customWidth="1"/>
    <col min="11525" max="11525" width="16.375" style="59" customWidth="1"/>
    <col min="11526" max="11526" width="7.125" style="59" bestFit="1" customWidth="1"/>
    <col min="11527" max="11527" width="11.625" style="59" bestFit="1" customWidth="1"/>
    <col min="11528" max="11528" width="11.375" style="59" bestFit="1" customWidth="1"/>
    <col min="11529" max="11530" width="10" style="59" bestFit="1" customWidth="1"/>
    <col min="11531" max="11531" width="48.875" style="59" bestFit="1" customWidth="1"/>
    <col min="11532" max="11532" width="13.75" style="59" customWidth="1"/>
    <col min="11533" max="11533" width="13" style="59" bestFit="1" customWidth="1"/>
    <col min="11534" max="11535" width="9" style="59"/>
    <col min="11536" max="11536" width="12.125" style="59" bestFit="1" customWidth="1"/>
    <col min="11537" max="11537" width="11.625" style="59" bestFit="1" customWidth="1"/>
    <col min="11538" max="11538" width="24.25" style="59" customWidth="1"/>
    <col min="11539" max="11539" width="10.5" style="59" bestFit="1" customWidth="1"/>
    <col min="11540" max="11542" width="9.5" style="59" customWidth="1"/>
    <col min="11543" max="11543" width="14.625" style="59" customWidth="1"/>
    <col min="11544" max="11544" width="9" style="59"/>
    <col min="11545" max="11545" width="13" style="59" bestFit="1" customWidth="1"/>
    <col min="11546" max="11546" width="16.875" style="59" customWidth="1"/>
    <col min="11547" max="11547" width="19.5" style="59" customWidth="1"/>
    <col min="11548" max="11561" width="0" style="59" hidden="1" customWidth="1"/>
    <col min="11562" max="11563" width="11" style="59" bestFit="1" customWidth="1"/>
    <col min="11564" max="11564" width="15.125" style="59" bestFit="1" customWidth="1"/>
    <col min="11565" max="11565" width="9" style="59"/>
    <col min="11566" max="11566" width="7.5" style="59" customWidth="1"/>
    <col min="11567" max="11567" width="11.625" style="59" customWidth="1"/>
    <col min="11568" max="11568" width="16.125" style="59" customWidth="1"/>
    <col min="11569" max="11569" width="9" style="59"/>
    <col min="11570" max="11570" width="5.25" style="59" customWidth="1"/>
    <col min="11571" max="11571" width="9" style="59"/>
    <col min="11572" max="11572" width="15.125" style="59" customWidth="1"/>
    <col min="11573" max="11574" width="13" style="59" customWidth="1"/>
    <col min="11575" max="11575" width="7.125" style="59" customWidth="1"/>
    <col min="11576" max="11576" width="15.125" style="59" customWidth="1"/>
    <col min="11577" max="11577" width="8.625" style="59" customWidth="1"/>
    <col min="11578" max="11578" width="11.75" style="59" customWidth="1"/>
    <col min="11579" max="11579" width="6.5" style="59" customWidth="1"/>
    <col min="11580" max="11580" width="7.25" style="59" customWidth="1"/>
    <col min="11581" max="11581" width="9" style="59"/>
    <col min="11582" max="11582" width="11" style="59" bestFit="1" customWidth="1"/>
    <col min="11583" max="11583" width="15.125" style="59" customWidth="1"/>
    <col min="11584" max="11584" width="20.5" style="59" bestFit="1" customWidth="1"/>
    <col min="11585" max="11587" width="9" style="59"/>
    <col min="11588" max="11588" width="11.125" style="59" bestFit="1" customWidth="1"/>
    <col min="11589" max="11589" width="11" style="59" bestFit="1" customWidth="1"/>
    <col min="11590" max="11590" width="9" style="59"/>
    <col min="11591" max="11591" width="7.125" style="59" bestFit="1" customWidth="1"/>
    <col min="11592" max="11592" width="9" style="59"/>
    <col min="11593" max="11593" width="7.125" style="59" bestFit="1" customWidth="1"/>
    <col min="11594" max="11596" width="9" style="59"/>
    <col min="11597" max="11597" width="12.5" style="59" customWidth="1"/>
    <col min="11598" max="11778" width="9" style="59"/>
    <col min="11779" max="11780" width="5.25" style="59" bestFit="1" customWidth="1"/>
    <col min="11781" max="11781" width="16.375" style="59" customWidth="1"/>
    <col min="11782" max="11782" width="7.125" style="59" bestFit="1" customWidth="1"/>
    <col min="11783" max="11783" width="11.625" style="59" bestFit="1" customWidth="1"/>
    <col min="11784" max="11784" width="11.375" style="59" bestFit="1" customWidth="1"/>
    <col min="11785" max="11786" width="10" style="59" bestFit="1" customWidth="1"/>
    <col min="11787" max="11787" width="48.875" style="59" bestFit="1" customWidth="1"/>
    <col min="11788" max="11788" width="13.75" style="59" customWidth="1"/>
    <col min="11789" max="11789" width="13" style="59" bestFit="1" customWidth="1"/>
    <col min="11790" max="11791" width="9" style="59"/>
    <col min="11792" max="11792" width="12.125" style="59" bestFit="1" customWidth="1"/>
    <col min="11793" max="11793" width="11.625" style="59" bestFit="1" customWidth="1"/>
    <col min="11794" max="11794" width="24.25" style="59" customWidth="1"/>
    <col min="11795" max="11795" width="10.5" style="59" bestFit="1" customWidth="1"/>
    <col min="11796" max="11798" width="9.5" style="59" customWidth="1"/>
    <col min="11799" max="11799" width="14.625" style="59" customWidth="1"/>
    <col min="11800" max="11800" width="9" style="59"/>
    <col min="11801" max="11801" width="13" style="59" bestFit="1" customWidth="1"/>
    <col min="11802" max="11802" width="16.875" style="59" customWidth="1"/>
    <col min="11803" max="11803" width="19.5" style="59" customWidth="1"/>
    <col min="11804" max="11817" width="0" style="59" hidden="1" customWidth="1"/>
    <col min="11818" max="11819" width="11" style="59" bestFit="1" customWidth="1"/>
    <col min="11820" max="11820" width="15.125" style="59" bestFit="1" customWidth="1"/>
    <col min="11821" max="11821" width="9" style="59"/>
    <col min="11822" max="11822" width="7.5" style="59" customWidth="1"/>
    <col min="11823" max="11823" width="11.625" style="59" customWidth="1"/>
    <col min="11824" max="11824" width="16.125" style="59" customWidth="1"/>
    <col min="11825" max="11825" width="9" style="59"/>
    <col min="11826" max="11826" width="5.25" style="59" customWidth="1"/>
    <col min="11827" max="11827" width="9" style="59"/>
    <col min="11828" max="11828" width="15.125" style="59" customWidth="1"/>
    <col min="11829" max="11830" width="13" style="59" customWidth="1"/>
    <col min="11831" max="11831" width="7.125" style="59" customWidth="1"/>
    <col min="11832" max="11832" width="15.125" style="59" customWidth="1"/>
    <col min="11833" max="11833" width="8.625" style="59" customWidth="1"/>
    <col min="11834" max="11834" width="11.75" style="59" customWidth="1"/>
    <col min="11835" max="11835" width="6.5" style="59" customWidth="1"/>
    <col min="11836" max="11836" width="7.25" style="59" customWidth="1"/>
    <col min="11837" max="11837" width="9" style="59"/>
    <col min="11838" max="11838" width="11" style="59" bestFit="1" customWidth="1"/>
    <col min="11839" max="11839" width="15.125" style="59" customWidth="1"/>
    <col min="11840" max="11840" width="20.5" style="59" bestFit="1" customWidth="1"/>
    <col min="11841" max="11843" width="9" style="59"/>
    <col min="11844" max="11844" width="11.125" style="59" bestFit="1" customWidth="1"/>
    <col min="11845" max="11845" width="11" style="59" bestFit="1" customWidth="1"/>
    <col min="11846" max="11846" width="9" style="59"/>
    <col min="11847" max="11847" width="7.125" style="59" bestFit="1" customWidth="1"/>
    <col min="11848" max="11848" width="9" style="59"/>
    <col min="11849" max="11849" width="7.125" style="59" bestFit="1" customWidth="1"/>
    <col min="11850" max="11852" width="9" style="59"/>
    <col min="11853" max="11853" width="12.5" style="59" customWidth="1"/>
    <col min="11854" max="12034" width="9" style="59"/>
    <col min="12035" max="12036" width="5.25" style="59" bestFit="1" customWidth="1"/>
    <col min="12037" max="12037" width="16.375" style="59" customWidth="1"/>
    <col min="12038" max="12038" width="7.125" style="59" bestFit="1" customWidth="1"/>
    <col min="12039" max="12039" width="11.625" style="59" bestFit="1" customWidth="1"/>
    <col min="12040" max="12040" width="11.375" style="59" bestFit="1" customWidth="1"/>
    <col min="12041" max="12042" width="10" style="59" bestFit="1" customWidth="1"/>
    <col min="12043" max="12043" width="48.875" style="59" bestFit="1" customWidth="1"/>
    <col min="12044" max="12044" width="13.75" style="59" customWidth="1"/>
    <col min="12045" max="12045" width="13" style="59" bestFit="1" customWidth="1"/>
    <col min="12046" max="12047" width="9" style="59"/>
    <col min="12048" max="12048" width="12.125" style="59" bestFit="1" customWidth="1"/>
    <col min="12049" max="12049" width="11.625" style="59" bestFit="1" customWidth="1"/>
    <col min="12050" max="12050" width="24.25" style="59" customWidth="1"/>
    <col min="12051" max="12051" width="10.5" style="59" bestFit="1" customWidth="1"/>
    <col min="12052" max="12054" width="9.5" style="59" customWidth="1"/>
    <col min="12055" max="12055" width="14.625" style="59" customWidth="1"/>
    <col min="12056" max="12056" width="9" style="59"/>
    <col min="12057" max="12057" width="13" style="59" bestFit="1" customWidth="1"/>
    <col min="12058" max="12058" width="16.875" style="59" customWidth="1"/>
    <col min="12059" max="12059" width="19.5" style="59" customWidth="1"/>
    <col min="12060" max="12073" width="0" style="59" hidden="1" customWidth="1"/>
    <col min="12074" max="12075" width="11" style="59" bestFit="1" customWidth="1"/>
    <col min="12076" max="12076" width="15.125" style="59" bestFit="1" customWidth="1"/>
    <col min="12077" max="12077" width="9" style="59"/>
    <col min="12078" max="12078" width="7.5" style="59" customWidth="1"/>
    <col min="12079" max="12079" width="11.625" style="59" customWidth="1"/>
    <col min="12080" max="12080" width="16.125" style="59" customWidth="1"/>
    <col min="12081" max="12081" width="9" style="59"/>
    <col min="12082" max="12082" width="5.25" style="59" customWidth="1"/>
    <col min="12083" max="12083" width="9" style="59"/>
    <col min="12084" max="12084" width="15.125" style="59" customWidth="1"/>
    <col min="12085" max="12086" width="13" style="59" customWidth="1"/>
    <col min="12087" max="12087" width="7.125" style="59" customWidth="1"/>
    <col min="12088" max="12088" width="15.125" style="59" customWidth="1"/>
    <col min="12089" max="12089" width="8.625" style="59" customWidth="1"/>
    <col min="12090" max="12090" width="11.75" style="59" customWidth="1"/>
    <col min="12091" max="12091" width="6.5" style="59" customWidth="1"/>
    <col min="12092" max="12092" width="7.25" style="59" customWidth="1"/>
    <col min="12093" max="12093" width="9" style="59"/>
    <col min="12094" max="12094" width="11" style="59" bestFit="1" customWidth="1"/>
    <col min="12095" max="12095" width="15.125" style="59" customWidth="1"/>
    <col min="12096" max="12096" width="20.5" style="59" bestFit="1" customWidth="1"/>
    <col min="12097" max="12099" width="9" style="59"/>
    <col min="12100" max="12100" width="11.125" style="59" bestFit="1" customWidth="1"/>
    <col min="12101" max="12101" width="11" style="59" bestFit="1" customWidth="1"/>
    <col min="12102" max="12102" width="9" style="59"/>
    <col min="12103" max="12103" width="7.125" style="59" bestFit="1" customWidth="1"/>
    <col min="12104" max="12104" width="9" style="59"/>
    <col min="12105" max="12105" width="7.125" style="59" bestFit="1" customWidth="1"/>
    <col min="12106" max="12108" width="9" style="59"/>
    <col min="12109" max="12109" width="12.5" style="59" customWidth="1"/>
    <col min="12110" max="12290" width="9" style="59"/>
    <col min="12291" max="12292" width="5.25" style="59" bestFit="1" customWidth="1"/>
    <col min="12293" max="12293" width="16.375" style="59" customWidth="1"/>
    <col min="12294" max="12294" width="7.125" style="59" bestFit="1" customWidth="1"/>
    <col min="12295" max="12295" width="11.625" style="59" bestFit="1" customWidth="1"/>
    <col min="12296" max="12296" width="11.375" style="59" bestFit="1" customWidth="1"/>
    <col min="12297" max="12298" width="10" style="59" bestFit="1" customWidth="1"/>
    <col min="12299" max="12299" width="48.875" style="59" bestFit="1" customWidth="1"/>
    <col min="12300" max="12300" width="13.75" style="59" customWidth="1"/>
    <col min="12301" max="12301" width="13" style="59" bestFit="1" customWidth="1"/>
    <col min="12302" max="12303" width="9" style="59"/>
    <col min="12304" max="12304" width="12.125" style="59" bestFit="1" customWidth="1"/>
    <col min="12305" max="12305" width="11.625" style="59" bestFit="1" customWidth="1"/>
    <col min="12306" max="12306" width="24.25" style="59" customWidth="1"/>
    <col min="12307" max="12307" width="10.5" style="59" bestFit="1" customWidth="1"/>
    <col min="12308" max="12310" width="9.5" style="59" customWidth="1"/>
    <col min="12311" max="12311" width="14.625" style="59" customWidth="1"/>
    <col min="12312" max="12312" width="9" style="59"/>
    <col min="12313" max="12313" width="13" style="59" bestFit="1" customWidth="1"/>
    <col min="12314" max="12314" width="16.875" style="59" customWidth="1"/>
    <col min="12315" max="12315" width="19.5" style="59" customWidth="1"/>
    <col min="12316" max="12329" width="0" style="59" hidden="1" customWidth="1"/>
    <col min="12330" max="12331" width="11" style="59" bestFit="1" customWidth="1"/>
    <col min="12332" max="12332" width="15.125" style="59" bestFit="1" customWidth="1"/>
    <col min="12333" max="12333" width="9" style="59"/>
    <col min="12334" max="12334" width="7.5" style="59" customWidth="1"/>
    <col min="12335" max="12335" width="11.625" style="59" customWidth="1"/>
    <col min="12336" max="12336" width="16.125" style="59" customWidth="1"/>
    <col min="12337" max="12337" width="9" style="59"/>
    <col min="12338" max="12338" width="5.25" style="59" customWidth="1"/>
    <col min="12339" max="12339" width="9" style="59"/>
    <col min="12340" max="12340" width="15.125" style="59" customWidth="1"/>
    <col min="12341" max="12342" width="13" style="59" customWidth="1"/>
    <col min="12343" max="12343" width="7.125" style="59" customWidth="1"/>
    <col min="12344" max="12344" width="15.125" style="59" customWidth="1"/>
    <col min="12345" max="12345" width="8.625" style="59" customWidth="1"/>
    <col min="12346" max="12346" width="11.75" style="59" customWidth="1"/>
    <col min="12347" max="12347" width="6.5" style="59" customWidth="1"/>
    <col min="12348" max="12348" width="7.25" style="59" customWidth="1"/>
    <col min="12349" max="12349" width="9" style="59"/>
    <col min="12350" max="12350" width="11" style="59" bestFit="1" customWidth="1"/>
    <col min="12351" max="12351" width="15.125" style="59" customWidth="1"/>
    <col min="12352" max="12352" width="20.5" style="59" bestFit="1" customWidth="1"/>
    <col min="12353" max="12355" width="9" style="59"/>
    <col min="12356" max="12356" width="11.125" style="59" bestFit="1" customWidth="1"/>
    <col min="12357" max="12357" width="11" style="59" bestFit="1" customWidth="1"/>
    <col min="12358" max="12358" width="9" style="59"/>
    <col min="12359" max="12359" width="7.125" style="59" bestFit="1" customWidth="1"/>
    <col min="12360" max="12360" width="9" style="59"/>
    <col min="12361" max="12361" width="7.125" style="59" bestFit="1" customWidth="1"/>
    <col min="12362" max="12364" width="9" style="59"/>
    <col min="12365" max="12365" width="12.5" style="59" customWidth="1"/>
    <col min="12366" max="12546" width="9" style="59"/>
    <col min="12547" max="12548" width="5.25" style="59" bestFit="1" customWidth="1"/>
    <col min="12549" max="12549" width="16.375" style="59" customWidth="1"/>
    <col min="12550" max="12550" width="7.125" style="59" bestFit="1" customWidth="1"/>
    <col min="12551" max="12551" width="11.625" style="59" bestFit="1" customWidth="1"/>
    <col min="12552" max="12552" width="11.375" style="59" bestFit="1" customWidth="1"/>
    <col min="12553" max="12554" width="10" style="59" bestFit="1" customWidth="1"/>
    <col min="12555" max="12555" width="48.875" style="59" bestFit="1" customWidth="1"/>
    <col min="12556" max="12556" width="13.75" style="59" customWidth="1"/>
    <col min="12557" max="12557" width="13" style="59" bestFit="1" customWidth="1"/>
    <col min="12558" max="12559" width="9" style="59"/>
    <col min="12560" max="12560" width="12.125" style="59" bestFit="1" customWidth="1"/>
    <col min="12561" max="12561" width="11.625" style="59" bestFit="1" customWidth="1"/>
    <col min="12562" max="12562" width="24.25" style="59" customWidth="1"/>
    <col min="12563" max="12563" width="10.5" style="59" bestFit="1" customWidth="1"/>
    <col min="12564" max="12566" width="9.5" style="59" customWidth="1"/>
    <col min="12567" max="12567" width="14.625" style="59" customWidth="1"/>
    <col min="12568" max="12568" width="9" style="59"/>
    <col min="12569" max="12569" width="13" style="59" bestFit="1" customWidth="1"/>
    <col min="12570" max="12570" width="16.875" style="59" customWidth="1"/>
    <col min="12571" max="12571" width="19.5" style="59" customWidth="1"/>
    <col min="12572" max="12585" width="0" style="59" hidden="1" customWidth="1"/>
    <col min="12586" max="12587" width="11" style="59" bestFit="1" customWidth="1"/>
    <col min="12588" max="12588" width="15.125" style="59" bestFit="1" customWidth="1"/>
    <col min="12589" max="12589" width="9" style="59"/>
    <col min="12590" max="12590" width="7.5" style="59" customWidth="1"/>
    <col min="12591" max="12591" width="11.625" style="59" customWidth="1"/>
    <col min="12592" max="12592" width="16.125" style="59" customWidth="1"/>
    <col min="12593" max="12593" width="9" style="59"/>
    <col min="12594" max="12594" width="5.25" style="59" customWidth="1"/>
    <col min="12595" max="12595" width="9" style="59"/>
    <col min="12596" max="12596" width="15.125" style="59" customWidth="1"/>
    <col min="12597" max="12598" width="13" style="59" customWidth="1"/>
    <col min="12599" max="12599" width="7.125" style="59" customWidth="1"/>
    <col min="12600" max="12600" width="15.125" style="59" customWidth="1"/>
    <col min="12601" max="12601" width="8.625" style="59" customWidth="1"/>
    <col min="12602" max="12602" width="11.75" style="59" customWidth="1"/>
    <col min="12603" max="12603" width="6.5" style="59" customWidth="1"/>
    <col min="12604" max="12604" width="7.25" style="59" customWidth="1"/>
    <col min="12605" max="12605" width="9" style="59"/>
    <col min="12606" max="12606" width="11" style="59" bestFit="1" customWidth="1"/>
    <col min="12607" max="12607" width="15.125" style="59" customWidth="1"/>
    <col min="12608" max="12608" width="20.5" style="59" bestFit="1" customWidth="1"/>
    <col min="12609" max="12611" width="9" style="59"/>
    <col min="12612" max="12612" width="11.125" style="59" bestFit="1" customWidth="1"/>
    <col min="12613" max="12613" width="11" style="59" bestFit="1" customWidth="1"/>
    <col min="12614" max="12614" width="9" style="59"/>
    <col min="12615" max="12615" width="7.125" style="59" bestFit="1" customWidth="1"/>
    <col min="12616" max="12616" width="9" style="59"/>
    <col min="12617" max="12617" width="7.125" style="59" bestFit="1" customWidth="1"/>
    <col min="12618" max="12620" width="9" style="59"/>
    <col min="12621" max="12621" width="12.5" style="59" customWidth="1"/>
    <col min="12622" max="12802" width="9" style="59"/>
    <col min="12803" max="12804" width="5.25" style="59" bestFit="1" customWidth="1"/>
    <col min="12805" max="12805" width="16.375" style="59" customWidth="1"/>
    <col min="12806" max="12806" width="7.125" style="59" bestFit="1" customWidth="1"/>
    <col min="12807" max="12807" width="11.625" style="59" bestFit="1" customWidth="1"/>
    <col min="12808" max="12808" width="11.375" style="59" bestFit="1" customWidth="1"/>
    <col min="12809" max="12810" width="10" style="59" bestFit="1" customWidth="1"/>
    <col min="12811" max="12811" width="48.875" style="59" bestFit="1" customWidth="1"/>
    <col min="12812" max="12812" width="13.75" style="59" customWidth="1"/>
    <col min="12813" max="12813" width="13" style="59" bestFit="1" customWidth="1"/>
    <col min="12814" max="12815" width="9" style="59"/>
    <col min="12816" max="12816" width="12.125" style="59" bestFit="1" customWidth="1"/>
    <col min="12817" max="12817" width="11.625" style="59" bestFit="1" customWidth="1"/>
    <col min="12818" max="12818" width="24.25" style="59" customWidth="1"/>
    <col min="12819" max="12819" width="10.5" style="59" bestFit="1" customWidth="1"/>
    <col min="12820" max="12822" width="9.5" style="59" customWidth="1"/>
    <col min="12823" max="12823" width="14.625" style="59" customWidth="1"/>
    <col min="12824" max="12824" width="9" style="59"/>
    <col min="12825" max="12825" width="13" style="59" bestFit="1" customWidth="1"/>
    <col min="12826" max="12826" width="16.875" style="59" customWidth="1"/>
    <col min="12827" max="12827" width="19.5" style="59" customWidth="1"/>
    <col min="12828" max="12841" width="0" style="59" hidden="1" customWidth="1"/>
    <col min="12842" max="12843" width="11" style="59" bestFit="1" customWidth="1"/>
    <col min="12844" max="12844" width="15.125" style="59" bestFit="1" customWidth="1"/>
    <col min="12845" max="12845" width="9" style="59"/>
    <col min="12846" max="12846" width="7.5" style="59" customWidth="1"/>
    <col min="12847" max="12847" width="11.625" style="59" customWidth="1"/>
    <col min="12848" max="12848" width="16.125" style="59" customWidth="1"/>
    <col min="12849" max="12849" width="9" style="59"/>
    <col min="12850" max="12850" width="5.25" style="59" customWidth="1"/>
    <col min="12851" max="12851" width="9" style="59"/>
    <col min="12852" max="12852" width="15.125" style="59" customWidth="1"/>
    <col min="12853" max="12854" width="13" style="59" customWidth="1"/>
    <col min="12855" max="12855" width="7.125" style="59" customWidth="1"/>
    <col min="12856" max="12856" width="15.125" style="59" customWidth="1"/>
    <col min="12857" max="12857" width="8.625" style="59" customWidth="1"/>
    <col min="12858" max="12858" width="11.75" style="59" customWidth="1"/>
    <col min="12859" max="12859" width="6.5" style="59" customWidth="1"/>
    <col min="12860" max="12860" width="7.25" style="59" customWidth="1"/>
    <col min="12861" max="12861" width="9" style="59"/>
    <col min="12862" max="12862" width="11" style="59" bestFit="1" customWidth="1"/>
    <col min="12863" max="12863" width="15.125" style="59" customWidth="1"/>
    <col min="12864" max="12864" width="20.5" style="59" bestFit="1" customWidth="1"/>
    <col min="12865" max="12867" width="9" style="59"/>
    <col min="12868" max="12868" width="11.125" style="59" bestFit="1" customWidth="1"/>
    <col min="12869" max="12869" width="11" style="59" bestFit="1" customWidth="1"/>
    <col min="12870" max="12870" width="9" style="59"/>
    <col min="12871" max="12871" width="7.125" style="59" bestFit="1" customWidth="1"/>
    <col min="12872" max="12872" width="9" style="59"/>
    <col min="12873" max="12873" width="7.125" style="59" bestFit="1" customWidth="1"/>
    <col min="12874" max="12876" width="9" style="59"/>
    <col min="12877" max="12877" width="12.5" style="59" customWidth="1"/>
    <col min="12878" max="13058" width="9" style="59"/>
    <col min="13059" max="13060" width="5.25" style="59" bestFit="1" customWidth="1"/>
    <col min="13061" max="13061" width="16.375" style="59" customWidth="1"/>
    <col min="13062" max="13062" width="7.125" style="59" bestFit="1" customWidth="1"/>
    <col min="13063" max="13063" width="11.625" style="59" bestFit="1" customWidth="1"/>
    <col min="13064" max="13064" width="11.375" style="59" bestFit="1" customWidth="1"/>
    <col min="13065" max="13066" width="10" style="59" bestFit="1" customWidth="1"/>
    <col min="13067" max="13067" width="48.875" style="59" bestFit="1" customWidth="1"/>
    <col min="13068" max="13068" width="13.75" style="59" customWidth="1"/>
    <col min="13069" max="13069" width="13" style="59" bestFit="1" customWidth="1"/>
    <col min="13070" max="13071" width="9" style="59"/>
    <col min="13072" max="13072" width="12.125" style="59" bestFit="1" customWidth="1"/>
    <col min="13073" max="13073" width="11.625" style="59" bestFit="1" customWidth="1"/>
    <col min="13074" max="13074" width="24.25" style="59" customWidth="1"/>
    <col min="13075" max="13075" width="10.5" style="59" bestFit="1" customWidth="1"/>
    <col min="13076" max="13078" width="9.5" style="59" customWidth="1"/>
    <col min="13079" max="13079" width="14.625" style="59" customWidth="1"/>
    <col min="13080" max="13080" width="9" style="59"/>
    <col min="13081" max="13081" width="13" style="59" bestFit="1" customWidth="1"/>
    <col min="13082" max="13082" width="16.875" style="59" customWidth="1"/>
    <col min="13083" max="13083" width="19.5" style="59" customWidth="1"/>
    <col min="13084" max="13097" width="0" style="59" hidden="1" customWidth="1"/>
    <col min="13098" max="13099" width="11" style="59" bestFit="1" customWidth="1"/>
    <col min="13100" max="13100" width="15.125" style="59" bestFit="1" customWidth="1"/>
    <col min="13101" max="13101" width="9" style="59"/>
    <col min="13102" max="13102" width="7.5" style="59" customWidth="1"/>
    <col min="13103" max="13103" width="11.625" style="59" customWidth="1"/>
    <col min="13104" max="13104" width="16.125" style="59" customWidth="1"/>
    <col min="13105" max="13105" width="9" style="59"/>
    <col min="13106" max="13106" width="5.25" style="59" customWidth="1"/>
    <col min="13107" max="13107" width="9" style="59"/>
    <col min="13108" max="13108" width="15.125" style="59" customWidth="1"/>
    <col min="13109" max="13110" width="13" style="59" customWidth="1"/>
    <col min="13111" max="13111" width="7.125" style="59" customWidth="1"/>
    <col min="13112" max="13112" width="15.125" style="59" customWidth="1"/>
    <col min="13113" max="13113" width="8.625" style="59" customWidth="1"/>
    <col min="13114" max="13114" width="11.75" style="59" customWidth="1"/>
    <col min="13115" max="13115" width="6.5" style="59" customWidth="1"/>
    <col min="13116" max="13116" width="7.25" style="59" customWidth="1"/>
    <col min="13117" max="13117" width="9" style="59"/>
    <col min="13118" max="13118" width="11" style="59" bestFit="1" customWidth="1"/>
    <col min="13119" max="13119" width="15.125" style="59" customWidth="1"/>
    <col min="13120" max="13120" width="20.5" style="59" bestFit="1" customWidth="1"/>
    <col min="13121" max="13123" width="9" style="59"/>
    <col min="13124" max="13124" width="11.125" style="59" bestFit="1" customWidth="1"/>
    <col min="13125" max="13125" width="11" style="59" bestFit="1" customWidth="1"/>
    <col min="13126" max="13126" width="9" style="59"/>
    <col min="13127" max="13127" width="7.125" style="59" bestFit="1" customWidth="1"/>
    <col min="13128" max="13128" width="9" style="59"/>
    <col min="13129" max="13129" width="7.125" style="59" bestFit="1" customWidth="1"/>
    <col min="13130" max="13132" width="9" style="59"/>
    <col min="13133" max="13133" width="12.5" style="59" customWidth="1"/>
    <col min="13134" max="13314" width="9" style="59"/>
    <col min="13315" max="13316" width="5.25" style="59" bestFit="1" customWidth="1"/>
    <col min="13317" max="13317" width="16.375" style="59" customWidth="1"/>
    <col min="13318" max="13318" width="7.125" style="59" bestFit="1" customWidth="1"/>
    <col min="13319" max="13319" width="11.625" style="59" bestFit="1" customWidth="1"/>
    <col min="13320" max="13320" width="11.375" style="59" bestFit="1" customWidth="1"/>
    <col min="13321" max="13322" width="10" style="59" bestFit="1" customWidth="1"/>
    <col min="13323" max="13323" width="48.875" style="59" bestFit="1" customWidth="1"/>
    <col min="13324" max="13324" width="13.75" style="59" customWidth="1"/>
    <col min="13325" max="13325" width="13" style="59" bestFit="1" customWidth="1"/>
    <col min="13326" max="13327" width="9" style="59"/>
    <col min="13328" max="13328" width="12.125" style="59" bestFit="1" customWidth="1"/>
    <col min="13329" max="13329" width="11.625" style="59" bestFit="1" customWidth="1"/>
    <col min="13330" max="13330" width="24.25" style="59" customWidth="1"/>
    <col min="13331" max="13331" width="10.5" style="59" bestFit="1" customWidth="1"/>
    <col min="13332" max="13334" width="9.5" style="59" customWidth="1"/>
    <col min="13335" max="13335" width="14.625" style="59" customWidth="1"/>
    <col min="13336" max="13336" width="9" style="59"/>
    <col min="13337" max="13337" width="13" style="59" bestFit="1" customWidth="1"/>
    <col min="13338" max="13338" width="16.875" style="59" customWidth="1"/>
    <col min="13339" max="13339" width="19.5" style="59" customWidth="1"/>
    <col min="13340" max="13353" width="0" style="59" hidden="1" customWidth="1"/>
    <col min="13354" max="13355" width="11" style="59" bestFit="1" customWidth="1"/>
    <col min="13356" max="13356" width="15.125" style="59" bestFit="1" customWidth="1"/>
    <col min="13357" max="13357" width="9" style="59"/>
    <col min="13358" max="13358" width="7.5" style="59" customWidth="1"/>
    <col min="13359" max="13359" width="11.625" style="59" customWidth="1"/>
    <col min="13360" max="13360" width="16.125" style="59" customWidth="1"/>
    <col min="13361" max="13361" width="9" style="59"/>
    <col min="13362" max="13362" width="5.25" style="59" customWidth="1"/>
    <col min="13363" max="13363" width="9" style="59"/>
    <col min="13364" max="13364" width="15.125" style="59" customWidth="1"/>
    <col min="13365" max="13366" width="13" style="59" customWidth="1"/>
    <col min="13367" max="13367" width="7.125" style="59" customWidth="1"/>
    <col min="13368" max="13368" width="15.125" style="59" customWidth="1"/>
    <col min="13369" max="13369" width="8.625" style="59" customWidth="1"/>
    <col min="13370" max="13370" width="11.75" style="59" customWidth="1"/>
    <col min="13371" max="13371" width="6.5" style="59" customWidth="1"/>
    <col min="13372" max="13372" width="7.25" style="59" customWidth="1"/>
    <col min="13373" max="13373" width="9" style="59"/>
    <col min="13374" max="13374" width="11" style="59" bestFit="1" customWidth="1"/>
    <col min="13375" max="13375" width="15.125" style="59" customWidth="1"/>
    <col min="13376" max="13376" width="20.5" style="59" bestFit="1" customWidth="1"/>
    <col min="13377" max="13379" width="9" style="59"/>
    <col min="13380" max="13380" width="11.125" style="59" bestFit="1" customWidth="1"/>
    <col min="13381" max="13381" width="11" style="59" bestFit="1" customWidth="1"/>
    <col min="13382" max="13382" width="9" style="59"/>
    <col min="13383" max="13383" width="7.125" style="59" bestFit="1" customWidth="1"/>
    <col min="13384" max="13384" width="9" style="59"/>
    <col min="13385" max="13385" width="7.125" style="59" bestFit="1" customWidth="1"/>
    <col min="13386" max="13388" width="9" style="59"/>
    <col min="13389" max="13389" width="12.5" style="59" customWidth="1"/>
    <col min="13390" max="13570" width="9" style="59"/>
    <col min="13571" max="13572" width="5.25" style="59" bestFit="1" customWidth="1"/>
    <col min="13573" max="13573" width="16.375" style="59" customWidth="1"/>
    <col min="13574" max="13574" width="7.125" style="59" bestFit="1" customWidth="1"/>
    <col min="13575" max="13575" width="11.625" style="59" bestFit="1" customWidth="1"/>
    <col min="13576" max="13576" width="11.375" style="59" bestFit="1" customWidth="1"/>
    <col min="13577" max="13578" width="10" style="59" bestFit="1" customWidth="1"/>
    <col min="13579" max="13579" width="48.875" style="59" bestFit="1" customWidth="1"/>
    <col min="13580" max="13580" width="13.75" style="59" customWidth="1"/>
    <col min="13581" max="13581" width="13" style="59" bestFit="1" customWidth="1"/>
    <col min="13582" max="13583" width="9" style="59"/>
    <col min="13584" max="13584" width="12.125" style="59" bestFit="1" customWidth="1"/>
    <col min="13585" max="13585" width="11.625" style="59" bestFit="1" customWidth="1"/>
    <col min="13586" max="13586" width="24.25" style="59" customWidth="1"/>
    <col min="13587" max="13587" width="10.5" style="59" bestFit="1" customWidth="1"/>
    <col min="13588" max="13590" width="9.5" style="59" customWidth="1"/>
    <col min="13591" max="13591" width="14.625" style="59" customWidth="1"/>
    <col min="13592" max="13592" width="9" style="59"/>
    <col min="13593" max="13593" width="13" style="59" bestFit="1" customWidth="1"/>
    <col min="13594" max="13594" width="16.875" style="59" customWidth="1"/>
    <col min="13595" max="13595" width="19.5" style="59" customWidth="1"/>
    <col min="13596" max="13609" width="0" style="59" hidden="1" customWidth="1"/>
    <col min="13610" max="13611" width="11" style="59" bestFit="1" customWidth="1"/>
    <col min="13612" max="13612" width="15.125" style="59" bestFit="1" customWidth="1"/>
    <col min="13613" max="13613" width="9" style="59"/>
    <col min="13614" max="13614" width="7.5" style="59" customWidth="1"/>
    <col min="13615" max="13615" width="11.625" style="59" customWidth="1"/>
    <col min="13616" max="13616" width="16.125" style="59" customWidth="1"/>
    <col min="13617" max="13617" width="9" style="59"/>
    <col min="13618" max="13618" width="5.25" style="59" customWidth="1"/>
    <col min="13619" max="13619" width="9" style="59"/>
    <col min="13620" max="13620" width="15.125" style="59" customWidth="1"/>
    <col min="13621" max="13622" width="13" style="59" customWidth="1"/>
    <col min="13623" max="13623" width="7.125" style="59" customWidth="1"/>
    <col min="13624" max="13624" width="15.125" style="59" customWidth="1"/>
    <col min="13625" max="13625" width="8.625" style="59" customWidth="1"/>
    <col min="13626" max="13626" width="11.75" style="59" customWidth="1"/>
    <col min="13627" max="13627" width="6.5" style="59" customWidth="1"/>
    <col min="13628" max="13628" width="7.25" style="59" customWidth="1"/>
    <col min="13629" max="13629" width="9" style="59"/>
    <col min="13630" max="13630" width="11" style="59" bestFit="1" customWidth="1"/>
    <col min="13631" max="13631" width="15.125" style="59" customWidth="1"/>
    <col min="13632" max="13632" width="20.5" style="59" bestFit="1" customWidth="1"/>
    <col min="13633" max="13635" width="9" style="59"/>
    <col min="13636" max="13636" width="11.125" style="59" bestFit="1" customWidth="1"/>
    <col min="13637" max="13637" width="11" style="59" bestFit="1" customWidth="1"/>
    <col min="13638" max="13638" width="9" style="59"/>
    <col min="13639" max="13639" width="7.125" style="59" bestFit="1" customWidth="1"/>
    <col min="13640" max="13640" width="9" style="59"/>
    <col min="13641" max="13641" width="7.125" style="59" bestFit="1" customWidth="1"/>
    <col min="13642" max="13644" width="9" style="59"/>
    <col min="13645" max="13645" width="12.5" style="59" customWidth="1"/>
    <col min="13646" max="13826" width="9" style="59"/>
    <col min="13827" max="13828" width="5.25" style="59" bestFit="1" customWidth="1"/>
    <col min="13829" max="13829" width="16.375" style="59" customWidth="1"/>
    <col min="13830" max="13830" width="7.125" style="59" bestFit="1" customWidth="1"/>
    <col min="13831" max="13831" width="11.625" style="59" bestFit="1" customWidth="1"/>
    <col min="13832" max="13832" width="11.375" style="59" bestFit="1" customWidth="1"/>
    <col min="13833" max="13834" width="10" style="59" bestFit="1" customWidth="1"/>
    <col min="13835" max="13835" width="48.875" style="59" bestFit="1" customWidth="1"/>
    <col min="13836" max="13836" width="13.75" style="59" customWidth="1"/>
    <col min="13837" max="13837" width="13" style="59" bestFit="1" customWidth="1"/>
    <col min="13838" max="13839" width="9" style="59"/>
    <col min="13840" max="13840" width="12.125" style="59" bestFit="1" customWidth="1"/>
    <col min="13841" max="13841" width="11.625" style="59" bestFit="1" customWidth="1"/>
    <col min="13842" max="13842" width="24.25" style="59" customWidth="1"/>
    <col min="13843" max="13843" width="10.5" style="59" bestFit="1" customWidth="1"/>
    <col min="13844" max="13846" width="9.5" style="59" customWidth="1"/>
    <col min="13847" max="13847" width="14.625" style="59" customWidth="1"/>
    <col min="13848" max="13848" width="9" style="59"/>
    <col min="13849" max="13849" width="13" style="59" bestFit="1" customWidth="1"/>
    <col min="13850" max="13850" width="16.875" style="59" customWidth="1"/>
    <col min="13851" max="13851" width="19.5" style="59" customWidth="1"/>
    <col min="13852" max="13865" width="0" style="59" hidden="1" customWidth="1"/>
    <col min="13866" max="13867" width="11" style="59" bestFit="1" customWidth="1"/>
    <col min="13868" max="13868" width="15.125" style="59" bestFit="1" customWidth="1"/>
    <col min="13869" max="13869" width="9" style="59"/>
    <col min="13870" max="13870" width="7.5" style="59" customWidth="1"/>
    <col min="13871" max="13871" width="11.625" style="59" customWidth="1"/>
    <col min="13872" max="13872" width="16.125" style="59" customWidth="1"/>
    <col min="13873" max="13873" width="9" style="59"/>
    <col min="13874" max="13874" width="5.25" style="59" customWidth="1"/>
    <col min="13875" max="13875" width="9" style="59"/>
    <col min="13876" max="13876" width="15.125" style="59" customWidth="1"/>
    <col min="13877" max="13878" width="13" style="59" customWidth="1"/>
    <col min="13879" max="13879" width="7.125" style="59" customWidth="1"/>
    <col min="13880" max="13880" width="15.125" style="59" customWidth="1"/>
    <col min="13881" max="13881" width="8.625" style="59" customWidth="1"/>
    <col min="13882" max="13882" width="11.75" style="59" customWidth="1"/>
    <col min="13883" max="13883" width="6.5" style="59" customWidth="1"/>
    <col min="13884" max="13884" width="7.25" style="59" customWidth="1"/>
    <col min="13885" max="13885" width="9" style="59"/>
    <col min="13886" max="13886" width="11" style="59" bestFit="1" customWidth="1"/>
    <col min="13887" max="13887" width="15.125" style="59" customWidth="1"/>
    <col min="13888" max="13888" width="20.5" style="59" bestFit="1" customWidth="1"/>
    <col min="13889" max="13891" width="9" style="59"/>
    <col min="13892" max="13892" width="11.125" style="59" bestFit="1" customWidth="1"/>
    <col min="13893" max="13893" width="11" style="59" bestFit="1" customWidth="1"/>
    <col min="13894" max="13894" width="9" style="59"/>
    <col min="13895" max="13895" width="7.125" style="59" bestFit="1" customWidth="1"/>
    <col min="13896" max="13896" width="9" style="59"/>
    <col min="13897" max="13897" width="7.125" style="59" bestFit="1" customWidth="1"/>
    <col min="13898" max="13900" width="9" style="59"/>
    <col min="13901" max="13901" width="12.5" style="59" customWidth="1"/>
    <col min="13902" max="14082" width="9" style="59"/>
    <col min="14083" max="14084" width="5.25" style="59" bestFit="1" customWidth="1"/>
    <col min="14085" max="14085" width="16.375" style="59" customWidth="1"/>
    <col min="14086" max="14086" width="7.125" style="59" bestFit="1" customWidth="1"/>
    <col min="14087" max="14087" width="11.625" style="59" bestFit="1" customWidth="1"/>
    <col min="14088" max="14088" width="11.375" style="59" bestFit="1" customWidth="1"/>
    <col min="14089" max="14090" width="10" style="59" bestFit="1" customWidth="1"/>
    <col min="14091" max="14091" width="48.875" style="59" bestFit="1" customWidth="1"/>
    <col min="14092" max="14092" width="13.75" style="59" customWidth="1"/>
    <col min="14093" max="14093" width="13" style="59" bestFit="1" customWidth="1"/>
    <col min="14094" max="14095" width="9" style="59"/>
    <col min="14096" max="14096" width="12.125" style="59" bestFit="1" customWidth="1"/>
    <col min="14097" max="14097" width="11.625" style="59" bestFit="1" customWidth="1"/>
    <col min="14098" max="14098" width="24.25" style="59" customWidth="1"/>
    <col min="14099" max="14099" width="10.5" style="59" bestFit="1" customWidth="1"/>
    <col min="14100" max="14102" width="9.5" style="59" customWidth="1"/>
    <col min="14103" max="14103" width="14.625" style="59" customWidth="1"/>
    <col min="14104" max="14104" width="9" style="59"/>
    <col min="14105" max="14105" width="13" style="59" bestFit="1" customWidth="1"/>
    <col min="14106" max="14106" width="16.875" style="59" customWidth="1"/>
    <col min="14107" max="14107" width="19.5" style="59" customWidth="1"/>
    <col min="14108" max="14121" width="0" style="59" hidden="1" customWidth="1"/>
    <col min="14122" max="14123" width="11" style="59" bestFit="1" customWidth="1"/>
    <col min="14124" max="14124" width="15.125" style="59" bestFit="1" customWidth="1"/>
    <col min="14125" max="14125" width="9" style="59"/>
    <col min="14126" max="14126" width="7.5" style="59" customWidth="1"/>
    <col min="14127" max="14127" width="11.625" style="59" customWidth="1"/>
    <col min="14128" max="14128" width="16.125" style="59" customWidth="1"/>
    <col min="14129" max="14129" width="9" style="59"/>
    <col min="14130" max="14130" width="5.25" style="59" customWidth="1"/>
    <col min="14131" max="14131" width="9" style="59"/>
    <col min="14132" max="14132" width="15.125" style="59" customWidth="1"/>
    <col min="14133" max="14134" width="13" style="59" customWidth="1"/>
    <col min="14135" max="14135" width="7.125" style="59" customWidth="1"/>
    <col min="14136" max="14136" width="15.125" style="59" customWidth="1"/>
    <col min="14137" max="14137" width="8.625" style="59" customWidth="1"/>
    <col min="14138" max="14138" width="11.75" style="59" customWidth="1"/>
    <col min="14139" max="14139" width="6.5" style="59" customWidth="1"/>
    <col min="14140" max="14140" width="7.25" style="59" customWidth="1"/>
    <col min="14141" max="14141" width="9" style="59"/>
    <col min="14142" max="14142" width="11" style="59" bestFit="1" customWidth="1"/>
    <col min="14143" max="14143" width="15.125" style="59" customWidth="1"/>
    <col min="14144" max="14144" width="20.5" style="59" bestFit="1" customWidth="1"/>
    <col min="14145" max="14147" width="9" style="59"/>
    <col min="14148" max="14148" width="11.125" style="59" bestFit="1" customWidth="1"/>
    <col min="14149" max="14149" width="11" style="59" bestFit="1" customWidth="1"/>
    <col min="14150" max="14150" width="9" style="59"/>
    <col min="14151" max="14151" width="7.125" style="59" bestFit="1" customWidth="1"/>
    <col min="14152" max="14152" width="9" style="59"/>
    <col min="14153" max="14153" width="7.125" style="59" bestFit="1" customWidth="1"/>
    <col min="14154" max="14156" width="9" style="59"/>
    <col min="14157" max="14157" width="12.5" style="59" customWidth="1"/>
    <col min="14158" max="14338" width="9" style="59"/>
    <col min="14339" max="14340" width="5.25" style="59" bestFit="1" customWidth="1"/>
    <col min="14341" max="14341" width="16.375" style="59" customWidth="1"/>
    <col min="14342" max="14342" width="7.125" style="59" bestFit="1" customWidth="1"/>
    <col min="14343" max="14343" width="11.625" style="59" bestFit="1" customWidth="1"/>
    <col min="14344" max="14344" width="11.375" style="59" bestFit="1" customWidth="1"/>
    <col min="14345" max="14346" width="10" style="59" bestFit="1" customWidth="1"/>
    <col min="14347" max="14347" width="48.875" style="59" bestFit="1" customWidth="1"/>
    <col min="14348" max="14348" width="13.75" style="59" customWidth="1"/>
    <col min="14349" max="14349" width="13" style="59" bestFit="1" customWidth="1"/>
    <col min="14350" max="14351" width="9" style="59"/>
    <col min="14352" max="14352" width="12.125" style="59" bestFit="1" customWidth="1"/>
    <col min="14353" max="14353" width="11.625" style="59" bestFit="1" customWidth="1"/>
    <col min="14354" max="14354" width="24.25" style="59" customWidth="1"/>
    <col min="14355" max="14355" width="10.5" style="59" bestFit="1" customWidth="1"/>
    <col min="14356" max="14358" width="9.5" style="59" customWidth="1"/>
    <col min="14359" max="14359" width="14.625" style="59" customWidth="1"/>
    <col min="14360" max="14360" width="9" style="59"/>
    <col min="14361" max="14361" width="13" style="59" bestFit="1" customWidth="1"/>
    <col min="14362" max="14362" width="16.875" style="59" customWidth="1"/>
    <col min="14363" max="14363" width="19.5" style="59" customWidth="1"/>
    <col min="14364" max="14377" width="0" style="59" hidden="1" customWidth="1"/>
    <col min="14378" max="14379" width="11" style="59" bestFit="1" customWidth="1"/>
    <col min="14380" max="14380" width="15.125" style="59" bestFit="1" customWidth="1"/>
    <col min="14381" max="14381" width="9" style="59"/>
    <col min="14382" max="14382" width="7.5" style="59" customWidth="1"/>
    <col min="14383" max="14383" width="11.625" style="59" customWidth="1"/>
    <col min="14384" max="14384" width="16.125" style="59" customWidth="1"/>
    <col min="14385" max="14385" width="9" style="59"/>
    <col min="14386" max="14386" width="5.25" style="59" customWidth="1"/>
    <col min="14387" max="14387" width="9" style="59"/>
    <col min="14388" max="14388" width="15.125" style="59" customWidth="1"/>
    <col min="14389" max="14390" width="13" style="59" customWidth="1"/>
    <col min="14391" max="14391" width="7.125" style="59" customWidth="1"/>
    <col min="14392" max="14392" width="15.125" style="59" customWidth="1"/>
    <col min="14393" max="14393" width="8.625" style="59" customWidth="1"/>
    <col min="14394" max="14394" width="11.75" style="59" customWidth="1"/>
    <col min="14395" max="14395" width="6.5" style="59" customWidth="1"/>
    <col min="14396" max="14396" width="7.25" style="59" customWidth="1"/>
    <col min="14397" max="14397" width="9" style="59"/>
    <col min="14398" max="14398" width="11" style="59" bestFit="1" customWidth="1"/>
    <col min="14399" max="14399" width="15.125" style="59" customWidth="1"/>
    <col min="14400" max="14400" width="20.5" style="59" bestFit="1" customWidth="1"/>
    <col min="14401" max="14403" width="9" style="59"/>
    <col min="14404" max="14404" width="11.125" style="59" bestFit="1" customWidth="1"/>
    <col min="14405" max="14405" width="11" style="59" bestFit="1" customWidth="1"/>
    <col min="14406" max="14406" width="9" style="59"/>
    <col min="14407" max="14407" width="7.125" style="59" bestFit="1" customWidth="1"/>
    <col min="14408" max="14408" width="9" style="59"/>
    <col min="14409" max="14409" width="7.125" style="59" bestFit="1" customWidth="1"/>
    <col min="14410" max="14412" width="9" style="59"/>
    <col min="14413" max="14413" width="12.5" style="59" customWidth="1"/>
    <col min="14414" max="14594" width="9" style="59"/>
    <col min="14595" max="14596" width="5.25" style="59" bestFit="1" customWidth="1"/>
    <col min="14597" max="14597" width="16.375" style="59" customWidth="1"/>
    <col min="14598" max="14598" width="7.125" style="59" bestFit="1" customWidth="1"/>
    <col min="14599" max="14599" width="11.625" style="59" bestFit="1" customWidth="1"/>
    <col min="14600" max="14600" width="11.375" style="59" bestFit="1" customWidth="1"/>
    <col min="14601" max="14602" width="10" style="59" bestFit="1" customWidth="1"/>
    <col min="14603" max="14603" width="48.875" style="59" bestFit="1" customWidth="1"/>
    <col min="14604" max="14604" width="13.75" style="59" customWidth="1"/>
    <col min="14605" max="14605" width="13" style="59" bestFit="1" customWidth="1"/>
    <col min="14606" max="14607" width="9" style="59"/>
    <col min="14608" max="14608" width="12.125" style="59" bestFit="1" customWidth="1"/>
    <col min="14609" max="14609" width="11.625" style="59" bestFit="1" customWidth="1"/>
    <col min="14610" max="14610" width="24.25" style="59" customWidth="1"/>
    <col min="14611" max="14611" width="10.5" style="59" bestFit="1" customWidth="1"/>
    <col min="14612" max="14614" width="9.5" style="59" customWidth="1"/>
    <col min="14615" max="14615" width="14.625" style="59" customWidth="1"/>
    <col min="14616" max="14616" width="9" style="59"/>
    <col min="14617" max="14617" width="13" style="59" bestFit="1" customWidth="1"/>
    <col min="14618" max="14618" width="16.875" style="59" customWidth="1"/>
    <col min="14619" max="14619" width="19.5" style="59" customWidth="1"/>
    <col min="14620" max="14633" width="0" style="59" hidden="1" customWidth="1"/>
    <col min="14634" max="14635" width="11" style="59" bestFit="1" customWidth="1"/>
    <col min="14636" max="14636" width="15.125" style="59" bestFit="1" customWidth="1"/>
    <col min="14637" max="14637" width="9" style="59"/>
    <col min="14638" max="14638" width="7.5" style="59" customWidth="1"/>
    <col min="14639" max="14639" width="11.625" style="59" customWidth="1"/>
    <col min="14640" max="14640" width="16.125" style="59" customWidth="1"/>
    <col min="14641" max="14641" width="9" style="59"/>
    <col min="14642" max="14642" width="5.25" style="59" customWidth="1"/>
    <col min="14643" max="14643" width="9" style="59"/>
    <col min="14644" max="14644" width="15.125" style="59" customWidth="1"/>
    <col min="14645" max="14646" width="13" style="59" customWidth="1"/>
    <col min="14647" max="14647" width="7.125" style="59" customWidth="1"/>
    <col min="14648" max="14648" width="15.125" style="59" customWidth="1"/>
    <col min="14649" max="14649" width="8.625" style="59" customWidth="1"/>
    <col min="14650" max="14650" width="11.75" style="59" customWidth="1"/>
    <col min="14651" max="14651" width="6.5" style="59" customWidth="1"/>
    <col min="14652" max="14652" width="7.25" style="59" customWidth="1"/>
    <col min="14653" max="14653" width="9" style="59"/>
    <col min="14654" max="14654" width="11" style="59" bestFit="1" customWidth="1"/>
    <col min="14655" max="14655" width="15.125" style="59" customWidth="1"/>
    <col min="14656" max="14656" width="20.5" style="59" bestFit="1" customWidth="1"/>
    <col min="14657" max="14659" width="9" style="59"/>
    <col min="14660" max="14660" width="11.125" style="59" bestFit="1" customWidth="1"/>
    <col min="14661" max="14661" width="11" style="59" bestFit="1" customWidth="1"/>
    <col min="14662" max="14662" width="9" style="59"/>
    <col min="14663" max="14663" width="7.125" style="59" bestFit="1" customWidth="1"/>
    <col min="14664" max="14664" width="9" style="59"/>
    <col min="14665" max="14665" width="7.125" style="59" bestFit="1" customWidth="1"/>
    <col min="14666" max="14668" width="9" style="59"/>
    <col min="14669" max="14669" width="12.5" style="59" customWidth="1"/>
    <col min="14670" max="14850" width="9" style="59"/>
    <col min="14851" max="14852" width="5.25" style="59" bestFit="1" customWidth="1"/>
    <col min="14853" max="14853" width="16.375" style="59" customWidth="1"/>
    <col min="14854" max="14854" width="7.125" style="59" bestFit="1" customWidth="1"/>
    <col min="14855" max="14855" width="11.625" style="59" bestFit="1" customWidth="1"/>
    <col min="14856" max="14856" width="11.375" style="59" bestFit="1" customWidth="1"/>
    <col min="14857" max="14858" width="10" style="59" bestFit="1" customWidth="1"/>
    <col min="14859" max="14859" width="48.875" style="59" bestFit="1" customWidth="1"/>
    <col min="14860" max="14860" width="13.75" style="59" customWidth="1"/>
    <col min="14861" max="14861" width="13" style="59" bestFit="1" customWidth="1"/>
    <col min="14862" max="14863" width="9" style="59"/>
    <col min="14864" max="14864" width="12.125" style="59" bestFit="1" customWidth="1"/>
    <col min="14865" max="14865" width="11.625" style="59" bestFit="1" customWidth="1"/>
    <col min="14866" max="14866" width="24.25" style="59" customWidth="1"/>
    <col min="14867" max="14867" width="10.5" style="59" bestFit="1" customWidth="1"/>
    <col min="14868" max="14870" width="9.5" style="59" customWidth="1"/>
    <col min="14871" max="14871" width="14.625" style="59" customWidth="1"/>
    <col min="14872" max="14872" width="9" style="59"/>
    <col min="14873" max="14873" width="13" style="59" bestFit="1" customWidth="1"/>
    <col min="14874" max="14874" width="16.875" style="59" customWidth="1"/>
    <col min="14875" max="14875" width="19.5" style="59" customWidth="1"/>
    <col min="14876" max="14889" width="0" style="59" hidden="1" customWidth="1"/>
    <col min="14890" max="14891" width="11" style="59" bestFit="1" customWidth="1"/>
    <col min="14892" max="14892" width="15.125" style="59" bestFit="1" customWidth="1"/>
    <col min="14893" max="14893" width="9" style="59"/>
    <col min="14894" max="14894" width="7.5" style="59" customWidth="1"/>
    <col min="14895" max="14895" width="11.625" style="59" customWidth="1"/>
    <col min="14896" max="14896" width="16.125" style="59" customWidth="1"/>
    <col min="14897" max="14897" width="9" style="59"/>
    <col min="14898" max="14898" width="5.25" style="59" customWidth="1"/>
    <col min="14899" max="14899" width="9" style="59"/>
    <col min="14900" max="14900" width="15.125" style="59" customWidth="1"/>
    <col min="14901" max="14902" width="13" style="59" customWidth="1"/>
    <col min="14903" max="14903" width="7.125" style="59" customWidth="1"/>
    <col min="14904" max="14904" width="15.125" style="59" customWidth="1"/>
    <col min="14905" max="14905" width="8.625" style="59" customWidth="1"/>
    <col min="14906" max="14906" width="11.75" style="59" customWidth="1"/>
    <col min="14907" max="14907" width="6.5" style="59" customWidth="1"/>
    <col min="14908" max="14908" width="7.25" style="59" customWidth="1"/>
    <col min="14909" max="14909" width="9" style="59"/>
    <col min="14910" max="14910" width="11" style="59" bestFit="1" customWidth="1"/>
    <col min="14911" max="14911" width="15.125" style="59" customWidth="1"/>
    <col min="14912" max="14912" width="20.5" style="59" bestFit="1" customWidth="1"/>
    <col min="14913" max="14915" width="9" style="59"/>
    <col min="14916" max="14916" width="11.125" style="59" bestFit="1" customWidth="1"/>
    <col min="14917" max="14917" width="11" style="59" bestFit="1" customWidth="1"/>
    <col min="14918" max="14918" width="9" style="59"/>
    <col min="14919" max="14919" width="7.125" style="59" bestFit="1" customWidth="1"/>
    <col min="14920" max="14920" width="9" style="59"/>
    <col min="14921" max="14921" width="7.125" style="59" bestFit="1" customWidth="1"/>
    <col min="14922" max="14924" width="9" style="59"/>
    <col min="14925" max="14925" width="12.5" style="59" customWidth="1"/>
    <col min="14926" max="15106" width="9" style="59"/>
    <col min="15107" max="15108" width="5.25" style="59" bestFit="1" customWidth="1"/>
    <col min="15109" max="15109" width="16.375" style="59" customWidth="1"/>
    <col min="15110" max="15110" width="7.125" style="59" bestFit="1" customWidth="1"/>
    <col min="15111" max="15111" width="11.625" style="59" bestFit="1" customWidth="1"/>
    <col min="15112" max="15112" width="11.375" style="59" bestFit="1" customWidth="1"/>
    <col min="15113" max="15114" width="10" style="59" bestFit="1" customWidth="1"/>
    <col min="15115" max="15115" width="48.875" style="59" bestFit="1" customWidth="1"/>
    <col min="15116" max="15116" width="13.75" style="59" customWidth="1"/>
    <col min="15117" max="15117" width="13" style="59" bestFit="1" customWidth="1"/>
    <col min="15118" max="15119" width="9" style="59"/>
    <col min="15120" max="15120" width="12.125" style="59" bestFit="1" customWidth="1"/>
    <col min="15121" max="15121" width="11.625" style="59" bestFit="1" customWidth="1"/>
    <col min="15122" max="15122" width="24.25" style="59" customWidth="1"/>
    <col min="15123" max="15123" width="10.5" style="59" bestFit="1" customWidth="1"/>
    <col min="15124" max="15126" width="9.5" style="59" customWidth="1"/>
    <col min="15127" max="15127" width="14.625" style="59" customWidth="1"/>
    <col min="15128" max="15128" width="9" style="59"/>
    <col min="15129" max="15129" width="13" style="59" bestFit="1" customWidth="1"/>
    <col min="15130" max="15130" width="16.875" style="59" customWidth="1"/>
    <col min="15131" max="15131" width="19.5" style="59" customWidth="1"/>
    <col min="15132" max="15145" width="0" style="59" hidden="1" customWidth="1"/>
    <col min="15146" max="15147" width="11" style="59" bestFit="1" customWidth="1"/>
    <col min="15148" max="15148" width="15.125" style="59" bestFit="1" customWidth="1"/>
    <col min="15149" max="15149" width="9" style="59"/>
    <col min="15150" max="15150" width="7.5" style="59" customWidth="1"/>
    <col min="15151" max="15151" width="11.625" style="59" customWidth="1"/>
    <col min="15152" max="15152" width="16.125" style="59" customWidth="1"/>
    <col min="15153" max="15153" width="9" style="59"/>
    <col min="15154" max="15154" width="5.25" style="59" customWidth="1"/>
    <col min="15155" max="15155" width="9" style="59"/>
    <col min="15156" max="15156" width="15.125" style="59" customWidth="1"/>
    <col min="15157" max="15158" width="13" style="59" customWidth="1"/>
    <col min="15159" max="15159" width="7.125" style="59" customWidth="1"/>
    <col min="15160" max="15160" width="15.125" style="59" customWidth="1"/>
    <col min="15161" max="15161" width="8.625" style="59" customWidth="1"/>
    <col min="15162" max="15162" width="11.75" style="59" customWidth="1"/>
    <col min="15163" max="15163" width="6.5" style="59" customWidth="1"/>
    <col min="15164" max="15164" width="7.25" style="59" customWidth="1"/>
    <col min="15165" max="15165" width="9" style="59"/>
    <col min="15166" max="15166" width="11" style="59" bestFit="1" customWidth="1"/>
    <col min="15167" max="15167" width="15.125" style="59" customWidth="1"/>
    <col min="15168" max="15168" width="20.5" style="59" bestFit="1" customWidth="1"/>
    <col min="15169" max="15171" width="9" style="59"/>
    <col min="15172" max="15172" width="11.125" style="59" bestFit="1" customWidth="1"/>
    <col min="15173" max="15173" width="11" style="59" bestFit="1" customWidth="1"/>
    <col min="15174" max="15174" width="9" style="59"/>
    <col min="15175" max="15175" width="7.125" style="59" bestFit="1" customWidth="1"/>
    <col min="15176" max="15176" width="9" style="59"/>
    <col min="15177" max="15177" width="7.125" style="59" bestFit="1" customWidth="1"/>
    <col min="15178" max="15180" width="9" style="59"/>
    <col min="15181" max="15181" width="12.5" style="59" customWidth="1"/>
    <col min="15182" max="15362" width="9" style="59"/>
    <col min="15363" max="15364" width="5.25" style="59" bestFit="1" customWidth="1"/>
    <col min="15365" max="15365" width="16.375" style="59" customWidth="1"/>
    <col min="15366" max="15366" width="7.125" style="59" bestFit="1" customWidth="1"/>
    <col min="15367" max="15367" width="11.625" style="59" bestFit="1" customWidth="1"/>
    <col min="15368" max="15368" width="11.375" style="59" bestFit="1" customWidth="1"/>
    <col min="15369" max="15370" width="10" style="59" bestFit="1" customWidth="1"/>
    <col min="15371" max="15371" width="48.875" style="59" bestFit="1" customWidth="1"/>
    <col min="15372" max="15372" width="13.75" style="59" customWidth="1"/>
    <col min="15373" max="15373" width="13" style="59" bestFit="1" customWidth="1"/>
    <col min="15374" max="15375" width="9" style="59"/>
    <col min="15376" max="15376" width="12.125" style="59" bestFit="1" customWidth="1"/>
    <col min="15377" max="15377" width="11.625" style="59" bestFit="1" customWidth="1"/>
    <col min="15378" max="15378" width="24.25" style="59" customWidth="1"/>
    <col min="15379" max="15379" width="10.5" style="59" bestFit="1" customWidth="1"/>
    <col min="15380" max="15382" width="9.5" style="59" customWidth="1"/>
    <col min="15383" max="15383" width="14.625" style="59" customWidth="1"/>
    <col min="15384" max="15384" width="9" style="59"/>
    <col min="15385" max="15385" width="13" style="59" bestFit="1" customWidth="1"/>
    <col min="15386" max="15386" width="16.875" style="59" customWidth="1"/>
    <col min="15387" max="15387" width="19.5" style="59" customWidth="1"/>
    <col min="15388" max="15401" width="0" style="59" hidden="1" customWidth="1"/>
    <col min="15402" max="15403" width="11" style="59" bestFit="1" customWidth="1"/>
    <col min="15404" max="15404" width="15.125" style="59" bestFit="1" customWidth="1"/>
    <col min="15405" max="15405" width="9" style="59"/>
    <col min="15406" max="15406" width="7.5" style="59" customWidth="1"/>
    <col min="15407" max="15407" width="11.625" style="59" customWidth="1"/>
    <col min="15408" max="15408" width="16.125" style="59" customWidth="1"/>
    <col min="15409" max="15409" width="9" style="59"/>
    <col min="15410" max="15410" width="5.25" style="59" customWidth="1"/>
    <col min="15411" max="15411" width="9" style="59"/>
    <col min="15412" max="15412" width="15.125" style="59" customWidth="1"/>
    <col min="15413" max="15414" width="13" style="59" customWidth="1"/>
    <col min="15415" max="15415" width="7.125" style="59" customWidth="1"/>
    <col min="15416" max="15416" width="15.125" style="59" customWidth="1"/>
    <col min="15417" max="15417" width="8.625" style="59" customWidth="1"/>
    <col min="15418" max="15418" width="11.75" style="59" customWidth="1"/>
    <col min="15419" max="15419" width="6.5" style="59" customWidth="1"/>
    <col min="15420" max="15420" width="7.25" style="59" customWidth="1"/>
    <col min="15421" max="15421" width="9" style="59"/>
    <col min="15422" max="15422" width="11" style="59" bestFit="1" customWidth="1"/>
    <col min="15423" max="15423" width="15.125" style="59" customWidth="1"/>
    <col min="15424" max="15424" width="20.5" style="59" bestFit="1" customWidth="1"/>
    <col min="15425" max="15427" width="9" style="59"/>
    <col min="15428" max="15428" width="11.125" style="59" bestFit="1" customWidth="1"/>
    <col min="15429" max="15429" width="11" style="59" bestFit="1" customWidth="1"/>
    <col min="15430" max="15430" width="9" style="59"/>
    <col min="15431" max="15431" width="7.125" style="59" bestFit="1" customWidth="1"/>
    <col min="15432" max="15432" width="9" style="59"/>
    <col min="15433" max="15433" width="7.125" style="59" bestFit="1" customWidth="1"/>
    <col min="15434" max="15436" width="9" style="59"/>
    <col min="15437" max="15437" width="12.5" style="59" customWidth="1"/>
    <col min="15438" max="15618" width="9" style="59"/>
    <col min="15619" max="15620" width="5.25" style="59" bestFit="1" customWidth="1"/>
    <col min="15621" max="15621" width="16.375" style="59" customWidth="1"/>
    <col min="15622" max="15622" width="7.125" style="59" bestFit="1" customWidth="1"/>
    <col min="15623" max="15623" width="11.625" style="59" bestFit="1" customWidth="1"/>
    <col min="15624" max="15624" width="11.375" style="59" bestFit="1" customWidth="1"/>
    <col min="15625" max="15626" width="10" style="59" bestFit="1" customWidth="1"/>
    <col min="15627" max="15627" width="48.875" style="59" bestFit="1" customWidth="1"/>
    <col min="15628" max="15628" width="13.75" style="59" customWidth="1"/>
    <col min="15629" max="15629" width="13" style="59" bestFit="1" customWidth="1"/>
    <col min="15630" max="15631" width="9" style="59"/>
    <col min="15632" max="15632" width="12.125" style="59" bestFit="1" customWidth="1"/>
    <col min="15633" max="15633" width="11.625" style="59" bestFit="1" customWidth="1"/>
    <col min="15634" max="15634" width="24.25" style="59" customWidth="1"/>
    <col min="15635" max="15635" width="10.5" style="59" bestFit="1" customWidth="1"/>
    <col min="15636" max="15638" width="9.5" style="59" customWidth="1"/>
    <col min="15639" max="15639" width="14.625" style="59" customWidth="1"/>
    <col min="15640" max="15640" width="9" style="59"/>
    <col min="15641" max="15641" width="13" style="59" bestFit="1" customWidth="1"/>
    <col min="15642" max="15642" width="16.875" style="59" customWidth="1"/>
    <col min="15643" max="15643" width="19.5" style="59" customWidth="1"/>
    <col min="15644" max="15657" width="0" style="59" hidden="1" customWidth="1"/>
    <col min="15658" max="15659" width="11" style="59" bestFit="1" customWidth="1"/>
    <col min="15660" max="15660" width="15.125" style="59" bestFit="1" customWidth="1"/>
    <col min="15661" max="15661" width="9" style="59"/>
    <col min="15662" max="15662" width="7.5" style="59" customWidth="1"/>
    <col min="15663" max="15663" width="11.625" style="59" customWidth="1"/>
    <col min="15664" max="15664" width="16.125" style="59" customWidth="1"/>
    <col min="15665" max="15665" width="9" style="59"/>
    <col min="15666" max="15666" width="5.25" style="59" customWidth="1"/>
    <col min="15667" max="15667" width="9" style="59"/>
    <col min="15668" max="15668" width="15.125" style="59" customWidth="1"/>
    <col min="15669" max="15670" width="13" style="59" customWidth="1"/>
    <col min="15671" max="15671" width="7.125" style="59" customWidth="1"/>
    <col min="15672" max="15672" width="15.125" style="59" customWidth="1"/>
    <col min="15673" max="15673" width="8.625" style="59" customWidth="1"/>
    <col min="15674" max="15674" width="11.75" style="59" customWidth="1"/>
    <col min="15675" max="15675" width="6.5" style="59" customWidth="1"/>
    <col min="15676" max="15676" width="7.25" style="59" customWidth="1"/>
    <col min="15677" max="15677" width="9" style="59"/>
    <col min="15678" max="15678" width="11" style="59" bestFit="1" customWidth="1"/>
    <col min="15679" max="15679" width="15.125" style="59" customWidth="1"/>
    <col min="15680" max="15680" width="20.5" style="59" bestFit="1" customWidth="1"/>
    <col min="15681" max="15683" width="9" style="59"/>
    <col min="15684" max="15684" width="11.125" style="59" bestFit="1" customWidth="1"/>
    <col min="15685" max="15685" width="11" style="59" bestFit="1" customWidth="1"/>
    <col min="15686" max="15686" width="9" style="59"/>
    <col min="15687" max="15687" width="7.125" style="59" bestFit="1" customWidth="1"/>
    <col min="15688" max="15688" width="9" style="59"/>
    <col min="15689" max="15689" width="7.125" style="59" bestFit="1" customWidth="1"/>
    <col min="15690" max="15692" width="9" style="59"/>
    <col min="15693" max="15693" width="12.5" style="59" customWidth="1"/>
    <col min="15694" max="15874" width="9" style="59"/>
    <col min="15875" max="15876" width="5.25" style="59" bestFit="1" customWidth="1"/>
    <col min="15877" max="15877" width="16.375" style="59" customWidth="1"/>
    <col min="15878" max="15878" width="7.125" style="59" bestFit="1" customWidth="1"/>
    <col min="15879" max="15879" width="11.625" style="59" bestFit="1" customWidth="1"/>
    <col min="15880" max="15880" width="11.375" style="59" bestFit="1" customWidth="1"/>
    <col min="15881" max="15882" width="10" style="59" bestFit="1" customWidth="1"/>
    <col min="15883" max="15883" width="48.875" style="59" bestFit="1" customWidth="1"/>
    <col min="15884" max="15884" width="13.75" style="59" customWidth="1"/>
    <col min="15885" max="15885" width="13" style="59" bestFit="1" customWidth="1"/>
    <col min="15886" max="15887" width="9" style="59"/>
    <col min="15888" max="15888" width="12.125" style="59" bestFit="1" customWidth="1"/>
    <col min="15889" max="15889" width="11.625" style="59" bestFit="1" customWidth="1"/>
    <col min="15890" max="15890" width="24.25" style="59" customWidth="1"/>
    <col min="15891" max="15891" width="10.5" style="59" bestFit="1" customWidth="1"/>
    <col min="15892" max="15894" width="9.5" style="59" customWidth="1"/>
    <col min="15895" max="15895" width="14.625" style="59" customWidth="1"/>
    <col min="15896" max="15896" width="9" style="59"/>
    <col min="15897" max="15897" width="13" style="59" bestFit="1" customWidth="1"/>
    <col min="15898" max="15898" width="16.875" style="59" customWidth="1"/>
    <col min="15899" max="15899" width="19.5" style="59" customWidth="1"/>
    <col min="15900" max="15913" width="0" style="59" hidden="1" customWidth="1"/>
    <col min="15914" max="15915" width="11" style="59" bestFit="1" customWidth="1"/>
    <col min="15916" max="15916" width="15.125" style="59" bestFit="1" customWidth="1"/>
    <col min="15917" max="15917" width="9" style="59"/>
    <col min="15918" max="15918" width="7.5" style="59" customWidth="1"/>
    <col min="15919" max="15919" width="11.625" style="59" customWidth="1"/>
    <col min="15920" max="15920" width="16.125" style="59" customWidth="1"/>
    <col min="15921" max="15921" width="9" style="59"/>
    <col min="15922" max="15922" width="5.25" style="59" customWidth="1"/>
    <col min="15923" max="15923" width="9" style="59"/>
    <col min="15924" max="15924" width="15.125" style="59" customWidth="1"/>
    <col min="15925" max="15926" width="13" style="59" customWidth="1"/>
    <col min="15927" max="15927" width="7.125" style="59" customWidth="1"/>
    <col min="15928" max="15928" width="15.125" style="59" customWidth="1"/>
    <col min="15929" max="15929" width="8.625" style="59" customWidth="1"/>
    <col min="15930" max="15930" width="11.75" style="59" customWidth="1"/>
    <col min="15931" max="15931" width="6.5" style="59" customWidth="1"/>
    <col min="15932" max="15932" width="7.25" style="59" customWidth="1"/>
    <col min="15933" max="15933" width="9" style="59"/>
    <col min="15934" max="15934" width="11" style="59" bestFit="1" customWidth="1"/>
    <col min="15935" max="15935" width="15.125" style="59" customWidth="1"/>
    <col min="15936" max="15936" width="20.5" style="59" bestFit="1" customWidth="1"/>
    <col min="15937" max="15939" width="9" style="59"/>
    <col min="15940" max="15940" width="11.125" style="59" bestFit="1" customWidth="1"/>
    <col min="15941" max="15941" width="11" style="59" bestFit="1" customWidth="1"/>
    <col min="15942" max="15942" width="9" style="59"/>
    <col min="15943" max="15943" width="7.125" style="59" bestFit="1" customWidth="1"/>
    <col min="15944" max="15944" width="9" style="59"/>
    <col min="15945" max="15945" width="7.125" style="59" bestFit="1" customWidth="1"/>
    <col min="15946" max="15948" width="9" style="59"/>
    <col min="15949" max="15949" width="12.5" style="59" customWidth="1"/>
    <col min="15950" max="16130" width="9" style="59"/>
    <col min="16131" max="16132" width="5.25" style="59" bestFit="1" customWidth="1"/>
    <col min="16133" max="16133" width="16.375" style="59" customWidth="1"/>
    <col min="16134" max="16134" width="7.125" style="59" bestFit="1" customWidth="1"/>
    <col min="16135" max="16135" width="11.625" style="59" bestFit="1" customWidth="1"/>
    <col min="16136" max="16136" width="11.375" style="59" bestFit="1" customWidth="1"/>
    <col min="16137" max="16138" width="10" style="59" bestFit="1" customWidth="1"/>
    <col min="16139" max="16139" width="48.875" style="59" bestFit="1" customWidth="1"/>
    <col min="16140" max="16140" width="13.75" style="59" customWidth="1"/>
    <col min="16141" max="16141" width="13" style="59" bestFit="1" customWidth="1"/>
    <col min="16142" max="16143" width="9" style="59"/>
    <col min="16144" max="16144" width="12.125" style="59" bestFit="1" customWidth="1"/>
    <col min="16145" max="16145" width="11.625" style="59" bestFit="1" customWidth="1"/>
    <col min="16146" max="16146" width="24.25" style="59" customWidth="1"/>
    <col min="16147" max="16147" width="10.5" style="59" bestFit="1" customWidth="1"/>
    <col min="16148" max="16150" width="9.5" style="59" customWidth="1"/>
    <col min="16151" max="16151" width="14.625" style="59" customWidth="1"/>
    <col min="16152" max="16152" width="9" style="59"/>
    <col min="16153" max="16153" width="13" style="59" bestFit="1" customWidth="1"/>
    <col min="16154" max="16154" width="16.875" style="59" customWidth="1"/>
    <col min="16155" max="16155" width="19.5" style="59" customWidth="1"/>
    <col min="16156" max="16169" width="0" style="59" hidden="1" customWidth="1"/>
    <col min="16170" max="16171" width="11" style="59" bestFit="1" customWidth="1"/>
    <col min="16172" max="16172" width="15.125" style="59" bestFit="1" customWidth="1"/>
    <col min="16173" max="16173" width="9" style="59"/>
    <col min="16174" max="16174" width="7.5" style="59" customWidth="1"/>
    <col min="16175" max="16175" width="11.625" style="59" customWidth="1"/>
    <col min="16176" max="16176" width="16.125" style="59" customWidth="1"/>
    <col min="16177" max="16177" width="9" style="59"/>
    <col min="16178" max="16178" width="5.25" style="59" customWidth="1"/>
    <col min="16179" max="16179" width="9" style="59"/>
    <col min="16180" max="16180" width="15.125" style="59" customWidth="1"/>
    <col min="16181" max="16182" width="13" style="59" customWidth="1"/>
    <col min="16183" max="16183" width="7.125" style="59" customWidth="1"/>
    <col min="16184" max="16184" width="15.125" style="59" customWidth="1"/>
    <col min="16185" max="16185" width="8.625" style="59" customWidth="1"/>
    <col min="16186" max="16186" width="11.75" style="59" customWidth="1"/>
    <col min="16187" max="16187" width="6.5" style="59" customWidth="1"/>
    <col min="16188" max="16188" width="7.25" style="59" customWidth="1"/>
    <col min="16189" max="16189" width="9" style="59"/>
    <col min="16190" max="16190" width="11" style="59" bestFit="1" customWidth="1"/>
    <col min="16191" max="16191" width="15.125" style="59" customWidth="1"/>
    <col min="16192" max="16192" width="20.5" style="59" bestFit="1" customWidth="1"/>
    <col min="16193" max="16195" width="9" style="59"/>
    <col min="16196" max="16196" width="11.125" style="59" bestFit="1" customWidth="1"/>
    <col min="16197" max="16197" width="11" style="59" bestFit="1" customWidth="1"/>
    <col min="16198" max="16198" width="9" style="59"/>
    <col min="16199" max="16199" width="7.125" style="59" bestFit="1" customWidth="1"/>
    <col min="16200" max="16200" width="9" style="59"/>
    <col min="16201" max="16201" width="7.125" style="59" bestFit="1" customWidth="1"/>
    <col min="16202" max="16204" width="9" style="59"/>
    <col min="16205" max="16205" width="12.5" style="59" customWidth="1"/>
    <col min="16206" max="16384" width="9" style="59"/>
  </cols>
  <sheetData>
    <row r="1" spans="1:77" ht="19.5" hidden="1" thickBot="1" x14ac:dyDescent="0.45">
      <c r="A1" s="123" t="str">
        <f>土地!A1</f>
        <v>団体名</v>
      </c>
      <c r="B1" s="124"/>
      <c r="C1" s="125"/>
      <c r="D1" s="125"/>
      <c r="E1" s="125" t="str">
        <f>土地!D1</f>
        <v>神崎町</v>
      </c>
      <c r="F1" s="125"/>
      <c r="G1" s="125"/>
      <c r="H1" s="126"/>
      <c r="Q1" s="79">
        <f>土地!P1</f>
        <v>2020</v>
      </c>
    </row>
    <row r="2" spans="1:77" hidden="1" x14ac:dyDescent="0.4"/>
    <row r="3" spans="1:77" s="64" customFormat="1" ht="13.15" customHeight="1" x14ac:dyDescent="0.4">
      <c r="A3" s="104" t="s">
        <v>1</v>
      </c>
      <c r="B3" s="107" t="s">
        <v>2702</v>
      </c>
      <c r="C3" s="104" t="s">
        <v>2</v>
      </c>
      <c r="D3" s="104" t="s">
        <v>3</v>
      </c>
      <c r="E3" s="104" t="s">
        <v>4</v>
      </c>
      <c r="F3" s="107" t="s">
        <v>5</v>
      </c>
      <c r="G3" s="107" t="s">
        <v>6</v>
      </c>
      <c r="H3" s="127" t="s">
        <v>7</v>
      </c>
      <c r="I3" s="127" t="s">
        <v>8</v>
      </c>
      <c r="J3" s="107" t="s">
        <v>9</v>
      </c>
      <c r="K3" s="104" t="s">
        <v>10</v>
      </c>
      <c r="L3" s="107" t="s">
        <v>11</v>
      </c>
      <c r="M3" s="104" t="s">
        <v>12</v>
      </c>
      <c r="N3" s="104" t="s">
        <v>13</v>
      </c>
      <c r="O3" s="114" t="s">
        <v>14</v>
      </c>
      <c r="P3" s="118" t="s">
        <v>78</v>
      </c>
      <c r="Q3" s="115" t="s">
        <v>15</v>
      </c>
      <c r="R3" s="116" t="s">
        <v>16</v>
      </c>
      <c r="S3" s="107" t="s">
        <v>17</v>
      </c>
      <c r="T3" s="107"/>
      <c r="U3" s="107"/>
      <c r="V3" s="118" t="s">
        <v>18</v>
      </c>
      <c r="W3" s="120" t="s">
        <v>19</v>
      </c>
      <c r="X3" s="104" t="s">
        <v>20</v>
      </c>
      <c r="Y3" s="104" t="s">
        <v>21</v>
      </c>
      <c r="Z3" s="118" t="s">
        <v>22</v>
      </c>
      <c r="AA3" s="118" t="s">
        <v>23</v>
      </c>
      <c r="AB3" s="104" t="s">
        <v>24</v>
      </c>
      <c r="AC3" s="104" t="s">
        <v>25</v>
      </c>
      <c r="AD3" s="104" t="s">
        <v>26</v>
      </c>
      <c r="AE3" s="104"/>
      <c r="AF3" s="104"/>
      <c r="AG3" s="104"/>
      <c r="AH3" s="104"/>
      <c r="AI3" s="104"/>
      <c r="AJ3" s="104" t="s">
        <v>27</v>
      </c>
      <c r="AK3" s="108" t="s">
        <v>2708</v>
      </c>
      <c r="AL3" s="109"/>
      <c r="AM3" s="109"/>
      <c r="AN3" s="109"/>
      <c r="AO3" s="109"/>
      <c r="AP3" s="109"/>
      <c r="AQ3" s="110"/>
      <c r="AR3" s="107" t="s">
        <v>2707</v>
      </c>
      <c r="AS3" s="104" t="s">
        <v>29</v>
      </c>
      <c r="AT3" s="107" t="s">
        <v>30</v>
      </c>
      <c r="AU3" s="107"/>
      <c r="AV3" s="107"/>
      <c r="AW3" s="107"/>
      <c r="AX3" s="104" t="s">
        <v>31</v>
      </c>
      <c r="AY3" s="104" t="s">
        <v>32</v>
      </c>
      <c r="AZ3" s="104" t="s">
        <v>33</v>
      </c>
      <c r="BA3" s="104" t="s">
        <v>34</v>
      </c>
      <c r="BB3" s="104" t="s">
        <v>35</v>
      </c>
      <c r="BC3" s="104" t="s">
        <v>36</v>
      </c>
      <c r="BD3" s="104" t="s">
        <v>37</v>
      </c>
      <c r="BE3" s="108" t="s">
        <v>38</v>
      </c>
      <c r="BF3" s="149"/>
      <c r="BG3" s="107" t="s">
        <v>81</v>
      </c>
      <c r="BH3" s="107" t="s">
        <v>40</v>
      </c>
      <c r="BI3" s="104" t="s">
        <v>41</v>
      </c>
      <c r="BJ3" s="107" t="s">
        <v>42</v>
      </c>
      <c r="BK3" s="107" t="s">
        <v>43</v>
      </c>
      <c r="BL3" s="107" t="s">
        <v>44</v>
      </c>
      <c r="BM3" s="107" t="s">
        <v>45</v>
      </c>
      <c r="BN3" s="107" t="s">
        <v>46</v>
      </c>
      <c r="BO3" s="107" t="s">
        <v>47</v>
      </c>
      <c r="BP3" s="107" t="s">
        <v>48</v>
      </c>
      <c r="BQ3" s="107" t="s">
        <v>49</v>
      </c>
      <c r="BR3" s="107" t="s">
        <v>50</v>
      </c>
      <c r="BS3" s="107" t="s">
        <v>51</v>
      </c>
      <c r="BT3" s="107" t="s">
        <v>52</v>
      </c>
      <c r="BU3" s="104" t="s">
        <v>53</v>
      </c>
      <c r="BV3" s="104" t="s">
        <v>54</v>
      </c>
      <c r="BW3" s="104" t="s">
        <v>55</v>
      </c>
      <c r="BX3" s="104" t="s">
        <v>56</v>
      </c>
      <c r="BY3" s="107" t="s">
        <v>57</v>
      </c>
    </row>
    <row r="4" spans="1:77" s="64" customFormat="1" ht="33" customHeight="1" x14ac:dyDescent="0.4">
      <c r="A4" s="104"/>
      <c r="B4" s="107"/>
      <c r="C4" s="104"/>
      <c r="D4" s="104"/>
      <c r="E4" s="104"/>
      <c r="F4" s="107"/>
      <c r="G4" s="107"/>
      <c r="H4" s="127"/>
      <c r="I4" s="127"/>
      <c r="J4" s="107"/>
      <c r="K4" s="104"/>
      <c r="L4" s="107"/>
      <c r="M4" s="104"/>
      <c r="N4" s="104"/>
      <c r="O4" s="114"/>
      <c r="P4" s="119"/>
      <c r="Q4" s="115"/>
      <c r="R4" s="117"/>
      <c r="S4" s="65" t="s">
        <v>58</v>
      </c>
      <c r="T4" s="65" t="s">
        <v>59</v>
      </c>
      <c r="U4" s="65" t="s">
        <v>60</v>
      </c>
      <c r="V4" s="119"/>
      <c r="W4" s="120"/>
      <c r="X4" s="104"/>
      <c r="Y4" s="104"/>
      <c r="Z4" s="119"/>
      <c r="AA4" s="119"/>
      <c r="AB4" s="104"/>
      <c r="AC4" s="104"/>
      <c r="AD4" s="66" t="s">
        <v>61</v>
      </c>
      <c r="AE4" s="66" t="s">
        <v>62</v>
      </c>
      <c r="AF4" s="66" t="s">
        <v>63</v>
      </c>
      <c r="AG4" s="66" t="s">
        <v>64</v>
      </c>
      <c r="AH4" s="66" t="s">
        <v>65</v>
      </c>
      <c r="AI4" s="66" t="s">
        <v>66</v>
      </c>
      <c r="AJ4" s="104"/>
      <c r="AK4" s="111"/>
      <c r="AL4" s="112"/>
      <c r="AM4" s="112"/>
      <c r="AN4" s="112"/>
      <c r="AO4" s="112"/>
      <c r="AP4" s="112"/>
      <c r="AQ4" s="113"/>
      <c r="AR4" s="107"/>
      <c r="AS4" s="104"/>
      <c r="AT4" s="66" t="s">
        <v>74</v>
      </c>
      <c r="AU4" s="66" t="s">
        <v>75</v>
      </c>
      <c r="AV4" s="66" t="s">
        <v>76</v>
      </c>
      <c r="AW4" s="66" t="s">
        <v>77</v>
      </c>
      <c r="AX4" s="104"/>
      <c r="AY4" s="104"/>
      <c r="AZ4" s="104"/>
      <c r="BA4" s="104"/>
      <c r="BB4" s="104"/>
      <c r="BC4" s="104"/>
      <c r="BD4" s="104"/>
      <c r="BE4" s="65" t="s">
        <v>78</v>
      </c>
      <c r="BF4" s="65" t="s">
        <v>79</v>
      </c>
      <c r="BG4" s="104"/>
      <c r="BH4" s="104"/>
      <c r="BI4" s="104"/>
      <c r="BJ4" s="104"/>
      <c r="BK4" s="107"/>
      <c r="BL4" s="104"/>
      <c r="BM4" s="104"/>
      <c r="BN4" s="107"/>
      <c r="BO4" s="104"/>
      <c r="BP4" s="104"/>
      <c r="BQ4" s="107"/>
      <c r="BR4" s="104"/>
      <c r="BS4" s="104"/>
      <c r="BT4" s="104"/>
      <c r="BU4" s="104"/>
      <c r="BV4" s="104"/>
      <c r="BW4" s="104"/>
      <c r="BX4" s="104"/>
      <c r="BY4" s="104"/>
    </row>
    <row r="5" spans="1:77" x14ac:dyDescent="0.4">
      <c r="A5" s="70">
        <v>1</v>
      </c>
      <c r="B5" s="70" t="s">
        <v>2448</v>
      </c>
      <c r="C5" s="70"/>
      <c r="D5" s="70"/>
      <c r="E5" s="70"/>
      <c r="F5" s="70" t="s">
        <v>874</v>
      </c>
      <c r="G5" s="70" t="s">
        <v>139</v>
      </c>
      <c r="H5" s="94"/>
      <c r="I5" s="94">
        <v>7</v>
      </c>
      <c r="J5" s="70" t="s">
        <v>2448</v>
      </c>
      <c r="K5" s="70"/>
      <c r="L5" s="70"/>
      <c r="M5" s="70">
        <v>5</v>
      </c>
      <c r="N5" s="70">
        <f>VLOOKUP(M5,'償却率（定額法）'!$B$6:$C$104,2)</f>
        <v>0.2</v>
      </c>
      <c r="O5" s="71">
        <v>41891</v>
      </c>
      <c r="P5" s="70">
        <v>1</v>
      </c>
      <c r="Q5" s="71"/>
      <c r="R5" s="71">
        <f t="shared" ref="R5:R68" si="0">IF(Q5="",O5,Q5)</f>
        <v>41891</v>
      </c>
      <c r="S5" s="70">
        <f t="shared" ref="S5:S68" si="1">YEAR(R5)</f>
        <v>2014</v>
      </c>
      <c r="T5" s="70">
        <f t="shared" ref="T5:T68" si="2">MONTH(R5)</f>
        <v>9</v>
      </c>
      <c r="U5" s="70">
        <f t="shared" ref="U5:U68" si="3">DAY(O5)</f>
        <v>9</v>
      </c>
      <c r="V5" s="70">
        <f t="shared" ref="V5:V68" si="4">IF(S5=1900,"",IF(T5&lt;4,S5-1,S5))</f>
        <v>2014</v>
      </c>
      <c r="W5" s="85">
        <v>1916000</v>
      </c>
      <c r="X5" s="90">
        <v>1</v>
      </c>
      <c r="Y5" s="70"/>
      <c r="Z5" s="85">
        <v>1915999</v>
      </c>
      <c r="AA5" s="85">
        <f t="shared" ref="AA5:AA68" si="5">W5-Z5</f>
        <v>1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87">
        <f t="shared" ref="AP5:AP68" si="6">IF(BI5=0,0,IF(BI5=M5,AA5-1,IF(AA5=1,0,ROUND(W5*N5,0))))</f>
        <v>0</v>
      </c>
      <c r="AQ5" s="74">
        <f>Z5+AP5</f>
        <v>1915999</v>
      </c>
      <c r="AR5" s="74">
        <f t="shared" ref="AR5:AR68" si="7">AA5-AP5</f>
        <v>1</v>
      </c>
      <c r="AS5" s="70" t="s">
        <v>2447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>
        <v>1</v>
      </c>
      <c r="BF5" s="70"/>
      <c r="BG5" s="70"/>
      <c r="BH5" s="70"/>
      <c r="BI5" s="70">
        <f t="shared" ref="BI5:BI68" si="8">IF(V5="",0,$Q$1-V5)</f>
        <v>6</v>
      </c>
      <c r="BJ5" s="70" t="s">
        <v>2584</v>
      </c>
      <c r="BK5" s="74">
        <f t="shared" ref="BK5:BK68" si="9">W5-AR5</f>
        <v>1915999</v>
      </c>
      <c r="BL5" s="70"/>
      <c r="BM5" s="70" t="s">
        <v>2513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</row>
    <row r="6" spans="1:77" x14ac:dyDescent="0.4">
      <c r="A6" s="70">
        <v>2</v>
      </c>
      <c r="B6" s="70" t="s">
        <v>2449</v>
      </c>
      <c r="C6" s="70"/>
      <c r="D6" s="70"/>
      <c r="E6" s="70"/>
      <c r="F6" s="70" t="s">
        <v>874</v>
      </c>
      <c r="G6" s="70" t="s">
        <v>139</v>
      </c>
      <c r="H6" s="94"/>
      <c r="I6" s="94">
        <v>6</v>
      </c>
      <c r="J6" s="70" t="s">
        <v>2449</v>
      </c>
      <c r="K6" s="70"/>
      <c r="L6" s="70"/>
      <c r="M6" s="70">
        <v>5</v>
      </c>
      <c r="N6" s="70">
        <f>VLOOKUP(M6,'償却率（定額法）'!$B$6:$C$104,2)</f>
        <v>0.2</v>
      </c>
      <c r="O6" s="71">
        <v>41912</v>
      </c>
      <c r="P6" s="70">
        <v>1</v>
      </c>
      <c r="Q6" s="71"/>
      <c r="R6" s="71">
        <f t="shared" si="0"/>
        <v>41912</v>
      </c>
      <c r="S6" s="70">
        <f t="shared" si="1"/>
        <v>2014</v>
      </c>
      <c r="T6" s="70">
        <f t="shared" si="2"/>
        <v>9</v>
      </c>
      <c r="U6" s="70">
        <f t="shared" si="3"/>
        <v>30</v>
      </c>
      <c r="V6" s="70">
        <f t="shared" si="4"/>
        <v>2014</v>
      </c>
      <c r="W6" s="85">
        <v>4158000</v>
      </c>
      <c r="X6" s="90">
        <v>1</v>
      </c>
      <c r="Y6" s="70"/>
      <c r="Z6" s="85">
        <v>4157999</v>
      </c>
      <c r="AA6" s="85">
        <f t="shared" si="5"/>
        <v>1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87">
        <f t="shared" si="6"/>
        <v>0</v>
      </c>
      <c r="AQ6" s="74">
        <f t="shared" ref="AQ6:AQ69" si="10">Z6+AP6</f>
        <v>4157999</v>
      </c>
      <c r="AR6" s="74">
        <f t="shared" si="7"/>
        <v>1</v>
      </c>
      <c r="AS6" s="70" t="s">
        <v>2447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>
        <v>1</v>
      </c>
      <c r="BF6" s="70"/>
      <c r="BG6" s="70"/>
      <c r="BH6" s="70"/>
      <c r="BI6" s="70">
        <f t="shared" si="8"/>
        <v>6</v>
      </c>
      <c r="BJ6" s="70" t="s">
        <v>2584</v>
      </c>
      <c r="BK6" s="74">
        <f t="shared" si="9"/>
        <v>4157999</v>
      </c>
      <c r="BL6" s="70"/>
      <c r="BM6" s="70" t="s">
        <v>2514</v>
      </c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x14ac:dyDescent="0.4">
      <c r="A7" s="70">
        <v>3</v>
      </c>
      <c r="B7" s="70" t="s">
        <v>2450</v>
      </c>
      <c r="C7" s="70"/>
      <c r="D7" s="70"/>
      <c r="E7" s="70"/>
      <c r="F7" s="70" t="s">
        <v>874</v>
      </c>
      <c r="G7" s="70" t="s">
        <v>139</v>
      </c>
      <c r="H7" s="94"/>
      <c r="I7" s="94">
        <v>6</v>
      </c>
      <c r="J7" s="70" t="s">
        <v>2450</v>
      </c>
      <c r="K7" s="70"/>
      <c r="L7" s="70"/>
      <c r="M7" s="70">
        <v>5</v>
      </c>
      <c r="N7" s="70">
        <f>VLOOKUP(M7,'償却率（定額法）'!$B$6:$C$104,2)</f>
        <v>0.2</v>
      </c>
      <c r="O7" s="71">
        <v>41912</v>
      </c>
      <c r="P7" s="70">
        <v>1</v>
      </c>
      <c r="Q7" s="71"/>
      <c r="R7" s="71">
        <f t="shared" si="0"/>
        <v>41912</v>
      </c>
      <c r="S7" s="70">
        <f t="shared" si="1"/>
        <v>2014</v>
      </c>
      <c r="T7" s="70">
        <f t="shared" si="2"/>
        <v>9</v>
      </c>
      <c r="U7" s="70">
        <f t="shared" si="3"/>
        <v>30</v>
      </c>
      <c r="V7" s="70">
        <f t="shared" si="4"/>
        <v>2014</v>
      </c>
      <c r="W7" s="85">
        <v>4158000</v>
      </c>
      <c r="X7" s="90">
        <v>1</v>
      </c>
      <c r="Y7" s="70"/>
      <c r="Z7" s="85">
        <v>4157999</v>
      </c>
      <c r="AA7" s="85">
        <f t="shared" si="5"/>
        <v>1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87">
        <f t="shared" si="6"/>
        <v>0</v>
      </c>
      <c r="AQ7" s="74">
        <f t="shared" si="10"/>
        <v>4157999</v>
      </c>
      <c r="AR7" s="74">
        <f t="shared" si="7"/>
        <v>1</v>
      </c>
      <c r="AS7" s="70" t="s">
        <v>2447</v>
      </c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>
        <v>1</v>
      </c>
      <c r="BF7" s="70"/>
      <c r="BG7" s="70"/>
      <c r="BH7" s="70"/>
      <c r="BI7" s="70">
        <f t="shared" si="8"/>
        <v>6</v>
      </c>
      <c r="BJ7" s="70" t="s">
        <v>2584</v>
      </c>
      <c r="BK7" s="74">
        <f t="shared" si="9"/>
        <v>4157999</v>
      </c>
      <c r="BL7" s="70"/>
      <c r="BM7" s="70" t="s">
        <v>2515</v>
      </c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</row>
    <row r="8" spans="1:77" x14ac:dyDescent="0.4">
      <c r="A8" s="70">
        <v>4</v>
      </c>
      <c r="B8" s="70" t="s">
        <v>2451</v>
      </c>
      <c r="C8" s="70"/>
      <c r="D8" s="70"/>
      <c r="E8" s="70"/>
      <c r="F8" s="70" t="s">
        <v>2508</v>
      </c>
      <c r="G8" s="70" t="s">
        <v>139</v>
      </c>
      <c r="H8" s="94"/>
      <c r="I8" s="94">
        <v>3</v>
      </c>
      <c r="J8" s="70" t="s">
        <v>2451</v>
      </c>
      <c r="K8" s="70"/>
      <c r="L8" s="70"/>
      <c r="M8" s="70">
        <v>8</v>
      </c>
      <c r="N8" s="70">
        <f>VLOOKUP(M8,'償却率（定額法）'!$B$6:$C$104,2)</f>
        <v>0.125</v>
      </c>
      <c r="O8" s="71">
        <v>41859</v>
      </c>
      <c r="P8" s="70">
        <v>1</v>
      </c>
      <c r="Q8" s="71"/>
      <c r="R8" s="71">
        <f t="shared" si="0"/>
        <v>41859</v>
      </c>
      <c r="S8" s="70">
        <f t="shared" si="1"/>
        <v>2014</v>
      </c>
      <c r="T8" s="70">
        <f t="shared" si="2"/>
        <v>8</v>
      </c>
      <c r="U8" s="70">
        <f t="shared" si="3"/>
        <v>8</v>
      </c>
      <c r="V8" s="70">
        <f t="shared" si="4"/>
        <v>2014</v>
      </c>
      <c r="W8" s="85">
        <v>1489644</v>
      </c>
      <c r="X8" s="90">
        <v>1</v>
      </c>
      <c r="Y8" s="70"/>
      <c r="Z8" s="85">
        <v>931025</v>
      </c>
      <c r="AA8" s="85">
        <f t="shared" si="5"/>
        <v>558619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87">
        <f>IF(BI8=0,0,IF(BI8=M8,AA8-1,IF(AA8=1,0,ROUND(W8*N8,0))))</f>
        <v>186206</v>
      </c>
      <c r="AQ8" s="74">
        <f t="shared" si="10"/>
        <v>1117231</v>
      </c>
      <c r="AR8" s="74">
        <f t="shared" si="7"/>
        <v>372413</v>
      </c>
      <c r="AS8" s="70" t="s">
        <v>2447</v>
      </c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>
        <v>1</v>
      </c>
      <c r="BF8" s="70"/>
      <c r="BG8" s="70"/>
      <c r="BH8" s="70"/>
      <c r="BI8" s="70">
        <f t="shared" si="8"/>
        <v>6</v>
      </c>
      <c r="BJ8" s="70" t="s">
        <v>2584</v>
      </c>
      <c r="BK8" s="74">
        <f t="shared" si="9"/>
        <v>1117231</v>
      </c>
      <c r="BL8" s="70"/>
      <c r="BM8" s="70" t="s">
        <v>2516</v>
      </c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</row>
    <row r="9" spans="1:77" x14ac:dyDescent="0.4">
      <c r="A9" s="70">
        <v>5</v>
      </c>
      <c r="B9" s="70" t="s">
        <v>134</v>
      </c>
      <c r="C9" s="70"/>
      <c r="D9" s="70"/>
      <c r="E9" s="70"/>
      <c r="F9" s="70" t="s">
        <v>1604</v>
      </c>
      <c r="G9" s="70" t="s">
        <v>139</v>
      </c>
      <c r="H9" s="94"/>
      <c r="I9" s="94">
        <v>2</v>
      </c>
      <c r="J9" s="70" t="s">
        <v>134</v>
      </c>
      <c r="K9" s="70"/>
      <c r="L9" s="70"/>
      <c r="M9" s="70">
        <v>8</v>
      </c>
      <c r="N9" s="70">
        <f>VLOOKUP(M9,'償却率（定額法）'!$B$6:$C$104,2)</f>
        <v>0.125</v>
      </c>
      <c r="O9" s="71">
        <v>41859</v>
      </c>
      <c r="P9" s="70">
        <v>1</v>
      </c>
      <c r="Q9" s="71"/>
      <c r="R9" s="71">
        <f t="shared" si="0"/>
        <v>41859</v>
      </c>
      <c r="S9" s="70">
        <f t="shared" si="1"/>
        <v>2014</v>
      </c>
      <c r="T9" s="70">
        <f t="shared" si="2"/>
        <v>8</v>
      </c>
      <c r="U9" s="70">
        <f t="shared" si="3"/>
        <v>8</v>
      </c>
      <c r="V9" s="70">
        <f t="shared" si="4"/>
        <v>2014</v>
      </c>
      <c r="W9" s="85">
        <v>2689200</v>
      </c>
      <c r="X9" s="90">
        <v>1</v>
      </c>
      <c r="Y9" s="70"/>
      <c r="Z9" s="85">
        <v>1680750</v>
      </c>
      <c r="AA9" s="85">
        <f t="shared" si="5"/>
        <v>1008450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87">
        <f t="shared" si="6"/>
        <v>336150</v>
      </c>
      <c r="AQ9" s="74">
        <f t="shared" si="10"/>
        <v>2016900</v>
      </c>
      <c r="AR9" s="74">
        <f t="shared" si="7"/>
        <v>672300</v>
      </c>
      <c r="AS9" s="70" t="s">
        <v>2447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>
        <v>1</v>
      </c>
      <c r="BF9" s="70"/>
      <c r="BG9" s="70"/>
      <c r="BH9" s="70"/>
      <c r="BI9" s="70">
        <f t="shared" si="8"/>
        <v>6</v>
      </c>
      <c r="BJ9" s="70" t="s">
        <v>2584</v>
      </c>
      <c r="BK9" s="74">
        <f t="shared" si="9"/>
        <v>2016900</v>
      </c>
      <c r="BL9" s="70"/>
      <c r="BM9" s="70" t="s">
        <v>2517</v>
      </c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</row>
    <row r="10" spans="1:77" x14ac:dyDescent="0.4">
      <c r="A10" s="70">
        <v>6</v>
      </c>
      <c r="B10" s="70" t="s">
        <v>2452</v>
      </c>
      <c r="C10" s="70"/>
      <c r="D10" s="70"/>
      <c r="E10" s="70"/>
      <c r="F10" s="70" t="s">
        <v>1604</v>
      </c>
      <c r="G10" s="70" t="s">
        <v>139</v>
      </c>
      <c r="H10" s="94"/>
      <c r="I10" s="94">
        <v>2</v>
      </c>
      <c r="J10" s="70" t="s">
        <v>2452</v>
      </c>
      <c r="K10" s="70"/>
      <c r="L10" s="70"/>
      <c r="M10" s="70">
        <v>8</v>
      </c>
      <c r="N10" s="70">
        <f>VLOOKUP(M10,'償却率（定額法）'!$B$6:$C$104,2)</f>
        <v>0.125</v>
      </c>
      <c r="O10" s="71">
        <v>42032</v>
      </c>
      <c r="P10" s="70">
        <v>1</v>
      </c>
      <c r="Q10" s="71"/>
      <c r="R10" s="71">
        <f t="shared" si="0"/>
        <v>42032</v>
      </c>
      <c r="S10" s="70">
        <f t="shared" si="1"/>
        <v>2015</v>
      </c>
      <c r="T10" s="70">
        <f t="shared" si="2"/>
        <v>1</v>
      </c>
      <c r="U10" s="70">
        <f t="shared" si="3"/>
        <v>28</v>
      </c>
      <c r="V10" s="70">
        <f t="shared" si="4"/>
        <v>2014</v>
      </c>
      <c r="W10" s="85">
        <v>3726000</v>
      </c>
      <c r="X10" s="90">
        <v>1</v>
      </c>
      <c r="Y10" s="70"/>
      <c r="Z10" s="85">
        <v>2328750</v>
      </c>
      <c r="AA10" s="85">
        <f t="shared" si="5"/>
        <v>1397250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7">
        <f t="shared" si="6"/>
        <v>465750</v>
      </c>
      <c r="AQ10" s="74">
        <f t="shared" si="10"/>
        <v>2794500</v>
      </c>
      <c r="AR10" s="74">
        <f t="shared" si="7"/>
        <v>931500</v>
      </c>
      <c r="AS10" s="70" t="s">
        <v>2447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>
        <v>1</v>
      </c>
      <c r="BF10" s="70"/>
      <c r="BG10" s="70"/>
      <c r="BH10" s="70"/>
      <c r="BI10" s="70">
        <f t="shared" si="8"/>
        <v>6</v>
      </c>
      <c r="BJ10" s="70" t="s">
        <v>2584</v>
      </c>
      <c r="BK10" s="74">
        <f t="shared" si="9"/>
        <v>2794500</v>
      </c>
      <c r="BL10" s="70"/>
      <c r="BM10" s="70" t="s">
        <v>2518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</row>
    <row r="11" spans="1:77" x14ac:dyDescent="0.4">
      <c r="A11" s="70">
        <v>7</v>
      </c>
      <c r="B11" s="70" t="s">
        <v>2453</v>
      </c>
      <c r="C11" s="70"/>
      <c r="D11" s="70"/>
      <c r="E11" s="70"/>
      <c r="F11" s="70" t="s">
        <v>874</v>
      </c>
      <c r="G11" s="70" t="s">
        <v>139</v>
      </c>
      <c r="H11" s="94"/>
      <c r="I11" s="94">
        <v>7</v>
      </c>
      <c r="J11" s="70" t="s">
        <v>2453</v>
      </c>
      <c r="K11" s="70"/>
      <c r="L11" s="70"/>
      <c r="M11" s="70">
        <v>4</v>
      </c>
      <c r="N11" s="70">
        <f>VLOOKUP(M11,'償却率（定額法）'!$B$6:$C$104,2)</f>
        <v>0.25</v>
      </c>
      <c r="O11" s="71">
        <v>41534</v>
      </c>
      <c r="P11" s="70">
        <v>1</v>
      </c>
      <c r="Q11" s="71"/>
      <c r="R11" s="71">
        <f t="shared" si="0"/>
        <v>41534</v>
      </c>
      <c r="S11" s="70">
        <f t="shared" si="1"/>
        <v>2013</v>
      </c>
      <c r="T11" s="70">
        <f t="shared" si="2"/>
        <v>9</v>
      </c>
      <c r="U11" s="70">
        <f t="shared" si="3"/>
        <v>17</v>
      </c>
      <c r="V11" s="70">
        <f t="shared" si="4"/>
        <v>2013</v>
      </c>
      <c r="W11" s="85">
        <v>987435</v>
      </c>
      <c r="X11" s="90">
        <v>1</v>
      </c>
      <c r="Y11" s="70"/>
      <c r="Z11" s="85">
        <v>987434</v>
      </c>
      <c r="AA11" s="85">
        <f t="shared" si="5"/>
        <v>1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7">
        <f t="shared" si="6"/>
        <v>0</v>
      </c>
      <c r="AQ11" s="74">
        <f t="shared" si="10"/>
        <v>987434</v>
      </c>
      <c r="AR11" s="74">
        <f t="shared" si="7"/>
        <v>1</v>
      </c>
      <c r="AS11" s="70" t="s">
        <v>2447</v>
      </c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>
        <v>1</v>
      </c>
      <c r="BF11" s="70"/>
      <c r="BG11" s="70"/>
      <c r="BH11" s="70"/>
      <c r="BI11" s="70">
        <f t="shared" si="8"/>
        <v>7</v>
      </c>
      <c r="BJ11" s="70" t="s">
        <v>2584</v>
      </c>
      <c r="BK11" s="74">
        <f t="shared" si="9"/>
        <v>987434</v>
      </c>
      <c r="BL11" s="70"/>
      <c r="BM11" s="70" t="s">
        <v>2519</v>
      </c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</row>
    <row r="12" spans="1:77" x14ac:dyDescent="0.4">
      <c r="A12" s="70">
        <v>8</v>
      </c>
      <c r="B12" s="70" t="s">
        <v>2454</v>
      </c>
      <c r="C12" s="70"/>
      <c r="D12" s="70"/>
      <c r="E12" s="70"/>
      <c r="F12" s="70" t="s">
        <v>874</v>
      </c>
      <c r="G12" s="70" t="s">
        <v>139</v>
      </c>
      <c r="H12" s="94"/>
      <c r="I12" s="94">
        <v>7</v>
      </c>
      <c r="J12" s="70" t="s">
        <v>2454</v>
      </c>
      <c r="K12" s="70"/>
      <c r="L12" s="70"/>
      <c r="M12" s="70">
        <v>4</v>
      </c>
      <c r="N12" s="70">
        <f>VLOOKUP(M12,'償却率（定額法）'!$B$6:$C$104,2)</f>
        <v>0.25</v>
      </c>
      <c r="O12" s="71">
        <v>41617</v>
      </c>
      <c r="P12" s="70">
        <v>1</v>
      </c>
      <c r="Q12" s="71"/>
      <c r="R12" s="71">
        <f t="shared" si="0"/>
        <v>41617</v>
      </c>
      <c r="S12" s="70">
        <f t="shared" si="1"/>
        <v>2013</v>
      </c>
      <c r="T12" s="70">
        <f t="shared" si="2"/>
        <v>12</v>
      </c>
      <c r="U12" s="70">
        <f t="shared" si="3"/>
        <v>9</v>
      </c>
      <c r="V12" s="70">
        <f t="shared" si="4"/>
        <v>2013</v>
      </c>
      <c r="W12" s="85">
        <v>1350000</v>
      </c>
      <c r="X12" s="90">
        <v>1</v>
      </c>
      <c r="Y12" s="70"/>
      <c r="Z12" s="85">
        <v>1349999</v>
      </c>
      <c r="AA12" s="85">
        <f t="shared" si="5"/>
        <v>1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7">
        <f t="shared" si="6"/>
        <v>0</v>
      </c>
      <c r="AQ12" s="74">
        <f t="shared" si="10"/>
        <v>1349999</v>
      </c>
      <c r="AR12" s="74">
        <f t="shared" si="7"/>
        <v>1</v>
      </c>
      <c r="AS12" s="70" t="s">
        <v>2447</v>
      </c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>
        <v>1</v>
      </c>
      <c r="BF12" s="70"/>
      <c r="BG12" s="70"/>
      <c r="BH12" s="70"/>
      <c r="BI12" s="70">
        <f t="shared" si="8"/>
        <v>7</v>
      </c>
      <c r="BJ12" s="70" t="s">
        <v>2584</v>
      </c>
      <c r="BK12" s="74">
        <f t="shared" si="9"/>
        <v>1349999</v>
      </c>
      <c r="BL12" s="70"/>
      <c r="BM12" s="70" t="s">
        <v>2520</v>
      </c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</row>
    <row r="13" spans="1:77" x14ac:dyDescent="0.4">
      <c r="A13" s="70">
        <v>9</v>
      </c>
      <c r="B13" s="70" t="s">
        <v>2455</v>
      </c>
      <c r="C13" s="70"/>
      <c r="D13" s="70"/>
      <c r="E13" s="70"/>
      <c r="F13" s="70" t="s">
        <v>874</v>
      </c>
      <c r="G13" s="70" t="s">
        <v>139</v>
      </c>
      <c r="H13" s="94"/>
      <c r="I13" s="94">
        <v>6</v>
      </c>
      <c r="J13" s="70" t="s">
        <v>2455</v>
      </c>
      <c r="K13" s="70"/>
      <c r="L13" s="70"/>
      <c r="M13" s="70">
        <v>5</v>
      </c>
      <c r="N13" s="70">
        <f>VLOOKUP(M13,'償却率（定額法）'!$B$6:$C$104,2)</f>
        <v>0.2</v>
      </c>
      <c r="O13" s="71">
        <v>41619</v>
      </c>
      <c r="P13" s="70">
        <v>1</v>
      </c>
      <c r="Q13" s="71"/>
      <c r="R13" s="71">
        <f t="shared" si="0"/>
        <v>41619</v>
      </c>
      <c r="S13" s="70">
        <f t="shared" si="1"/>
        <v>2013</v>
      </c>
      <c r="T13" s="70">
        <f t="shared" si="2"/>
        <v>12</v>
      </c>
      <c r="U13" s="70">
        <f t="shared" si="3"/>
        <v>11</v>
      </c>
      <c r="V13" s="70">
        <f t="shared" si="4"/>
        <v>2013</v>
      </c>
      <c r="W13" s="85">
        <v>3648225</v>
      </c>
      <c r="X13" s="90">
        <v>1</v>
      </c>
      <c r="Y13" s="70"/>
      <c r="Z13" s="85">
        <v>3648224</v>
      </c>
      <c r="AA13" s="85">
        <f t="shared" si="5"/>
        <v>1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7">
        <f t="shared" si="6"/>
        <v>0</v>
      </c>
      <c r="AQ13" s="74">
        <f t="shared" si="10"/>
        <v>3648224</v>
      </c>
      <c r="AR13" s="74">
        <f t="shared" si="7"/>
        <v>1</v>
      </c>
      <c r="AS13" s="70" t="s">
        <v>2447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>
        <v>1</v>
      </c>
      <c r="BF13" s="70"/>
      <c r="BG13" s="70"/>
      <c r="BH13" s="70"/>
      <c r="BI13" s="70">
        <f t="shared" si="8"/>
        <v>7</v>
      </c>
      <c r="BJ13" s="70" t="s">
        <v>2584</v>
      </c>
      <c r="BK13" s="74">
        <f t="shared" si="9"/>
        <v>3648224</v>
      </c>
      <c r="BL13" s="70"/>
      <c r="BM13" s="70" t="s">
        <v>2521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x14ac:dyDescent="0.4">
      <c r="A14" s="70">
        <v>10</v>
      </c>
      <c r="B14" s="70" t="s">
        <v>2456</v>
      </c>
      <c r="C14" s="70"/>
      <c r="D14" s="70"/>
      <c r="E14" s="70"/>
      <c r="F14" s="70" t="s">
        <v>874</v>
      </c>
      <c r="G14" s="70" t="s">
        <v>139</v>
      </c>
      <c r="H14" s="94"/>
      <c r="I14" s="94">
        <v>6</v>
      </c>
      <c r="J14" s="70" t="s">
        <v>2456</v>
      </c>
      <c r="K14" s="70"/>
      <c r="L14" s="70"/>
      <c r="M14" s="70">
        <v>5</v>
      </c>
      <c r="N14" s="70">
        <f>VLOOKUP(M14,'償却率（定額法）'!$B$6:$C$104,2)</f>
        <v>0.2</v>
      </c>
      <c r="O14" s="71">
        <v>41619</v>
      </c>
      <c r="P14" s="70">
        <v>1</v>
      </c>
      <c r="Q14" s="71"/>
      <c r="R14" s="71">
        <f t="shared" si="0"/>
        <v>41619</v>
      </c>
      <c r="S14" s="70">
        <f t="shared" si="1"/>
        <v>2013</v>
      </c>
      <c r="T14" s="70">
        <f t="shared" si="2"/>
        <v>12</v>
      </c>
      <c r="U14" s="70">
        <f t="shared" si="3"/>
        <v>11</v>
      </c>
      <c r="V14" s="70">
        <f t="shared" si="4"/>
        <v>2013</v>
      </c>
      <c r="W14" s="85">
        <v>3648225</v>
      </c>
      <c r="X14" s="90">
        <v>1</v>
      </c>
      <c r="Y14" s="70"/>
      <c r="Z14" s="85">
        <v>3648224</v>
      </c>
      <c r="AA14" s="85">
        <f t="shared" si="5"/>
        <v>1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87">
        <f t="shared" si="6"/>
        <v>0</v>
      </c>
      <c r="AQ14" s="74">
        <f t="shared" si="10"/>
        <v>3648224</v>
      </c>
      <c r="AR14" s="74">
        <f t="shared" si="7"/>
        <v>1</v>
      </c>
      <c r="AS14" s="70" t="s">
        <v>2447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>
        <v>1</v>
      </c>
      <c r="BF14" s="70"/>
      <c r="BG14" s="70"/>
      <c r="BH14" s="70"/>
      <c r="BI14" s="70">
        <f t="shared" si="8"/>
        <v>7</v>
      </c>
      <c r="BJ14" s="70" t="s">
        <v>2584</v>
      </c>
      <c r="BK14" s="74">
        <f t="shared" si="9"/>
        <v>3648224</v>
      </c>
      <c r="BL14" s="70"/>
      <c r="BM14" s="70" t="s">
        <v>2522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x14ac:dyDescent="0.4">
      <c r="A15" s="70">
        <v>11</v>
      </c>
      <c r="B15" s="70" t="s">
        <v>2457</v>
      </c>
      <c r="C15" s="70"/>
      <c r="D15" s="70"/>
      <c r="E15" s="70"/>
      <c r="F15" s="70" t="s">
        <v>875</v>
      </c>
      <c r="G15" s="70" t="s">
        <v>139</v>
      </c>
      <c r="H15" s="94"/>
      <c r="I15" s="94">
        <v>1</v>
      </c>
      <c r="J15" s="70" t="s">
        <v>2457</v>
      </c>
      <c r="K15" s="70"/>
      <c r="L15" s="70"/>
      <c r="M15" s="70">
        <v>6</v>
      </c>
      <c r="N15" s="70">
        <f>VLOOKUP(M15,'償却率（定額法）'!$B$6:$C$104,2)</f>
        <v>0.16700000000000001</v>
      </c>
      <c r="O15" s="71">
        <v>41411</v>
      </c>
      <c r="P15" s="70">
        <v>1</v>
      </c>
      <c r="Q15" s="71"/>
      <c r="R15" s="71">
        <f t="shared" si="0"/>
        <v>41411</v>
      </c>
      <c r="S15" s="70">
        <f t="shared" si="1"/>
        <v>2013</v>
      </c>
      <c r="T15" s="70">
        <f t="shared" si="2"/>
        <v>5</v>
      </c>
      <c r="U15" s="70">
        <f t="shared" si="3"/>
        <v>17</v>
      </c>
      <c r="V15" s="70">
        <f t="shared" si="4"/>
        <v>2013</v>
      </c>
      <c r="W15" s="85">
        <v>4200000</v>
      </c>
      <c r="X15" s="90">
        <v>1</v>
      </c>
      <c r="Y15" s="70"/>
      <c r="Z15" s="85">
        <v>4199999</v>
      </c>
      <c r="AA15" s="85">
        <f t="shared" si="5"/>
        <v>1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87">
        <f t="shared" si="6"/>
        <v>0</v>
      </c>
      <c r="AQ15" s="74">
        <f t="shared" si="10"/>
        <v>4199999</v>
      </c>
      <c r="AR15" s="74">
        <f t="shared" si="7"/>
        <v>1</v>
      </c>
      <c r="AS15" s="70" t="s">
        <v>2447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>
        <v>1</v>
      </c>
      <c r="BF15" s="70"/>
      <c r="BG15" s="70"/>
      <c r="BH15" s="70"/>
      <c r="BI15" s="70">
        <f t="shared" si="8"/>
        <v>7</v>
      </c>
      <c r="BJ15" s="70" t="s">
        <v>2584</v>
      </c>
      <c r="BK15" s="74">
        <f t="shared" si="9"/>
        <v>4199999</v>
      </c>
      <c r="BL15" s="70"/>
      <c r="BM15" s="70" t="s">
        <v>2523</v>
      </c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x14ac:dyDescent="0.4">
      <c r="A16" s="70">
        <v>12</v>
      </c>
      <c r="B16" s="70" t="s">
        <v>110</v>
      </c>
      <c r="C16" s="70"/>
      <c r="D16" s="70"/>
      <c r="E16" s="70"/>
      <c r="F16" s="70" t="s">
        <v>140</v>
      </c>
      <c r="G16" s="70" t="s">
        <v>139</v>
      </c>
      <c r="H16" s="94"/>
      <c r="I16" s="94">
        <v>2</v>
      </c>
      <c r="J16" s="70" t="s">
        <v>110</v>
      </c>
      <c r="K16" s="70"/>
      <c r="L16" s="70"/>
      <c r="M16" s="70">
        <v>5</v>
      </c>
      <c r="N16" s="70">
        <f>VLOOKUP(M16,'償却率（定額法）'!$B$6:$C$104,2)</f>
        <v>0.2</v>
      </c>
      <c r="O16" s="71">
        <v>41390</v>
      </c>
      <c r="P16" s="70">
        <v>1</v>
      </c>
      <c r="Q16" s="71"/>
      <c r="R16" s="71">
        <f t="shared" si="0"/>
        <v>41390</v>
      </c>
      <c r="S16" s="70">
        <f t="shared" si="1"/>
        <v>2013</v>
      </c>
      <c r="T16" s="70">
        <f t="shared" si="2"/>
        <v>4</v>
      </c>
      <c r="U16" s="70">
        <f t="shared" si="3"/>
        <v>26</v>
      </c>
      <c r="V16" s="70">
        <f t="shared" si="4"/>
        <v>2013</v>
      </c>
      <c r="W16" s="85">
        <v>698250</v>
      </c>
      <c r="X16" s="90">
        <v>1</v>
      </c>
      <c r="Y16" s="70"/>
      <c r="Z16" s="85">
        <v>698249</v>
      </c>
      <c r="AA16" s="85">
        <f t="shared" si="5"/>
        <v>1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87">
        <f t="shared" si="6"/>
        <v>0</v>
      </c>
      <c r="AQ16" s="74">
        <f t="shared" si="10"/>
        <v>698249</v>
      </c>
      <c r="AR16" s="74">
        <f t="shared" si="7"/>
        <v>1</v>
      </c>
      <c r="AS16" s="70" t="s">
        <v>2447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>
        <v>1</v>
      </c>
      <c r="BF16" s="70"/>
      <c r="BG16" s="70"/>
      <c r="BH16" s="70"/>
      <c r="BI16" s="70">
        <f t="shared" si="8"/>
        <v>7</v>
      </c>
      <c r="BJ16" s="70" t="s">
        <v>2584</v>
      </c>
      <c r="BK16" s="74">
        <f t="shared" si="9"/>
        <v>698249</v>
      </c>
      <c r="BL16" s="70"/>
      <c r="BM16" s="70" t="s">
        <v>2524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</row>
    <row r="17" spans="1:77" x14ac:dyDescent="0.4">
      <c r="A17" s="70">
        <v>13</v>
      </c>
      <c r="B17" s="70" t="s">
        <v>2458</v>
      </c>
      <c r="C17" s="70"/>
      <c r="D17" s="70"/>
      <c r="E17" s="70"/>
      <c r="F17" s="70" t="s">
        <v>874</v>
      </c>
      <c r="G17" s="70" t="s">
        <v>139</v>
      </c>
      <c r="H17" s="94"/>
      <c r="I17" s="94">
        <v>6</v>
      </c>
      <c r="J17" s="70" t="s">
        <v>2458</v>
      </c>
      <c r="K17" s="70"/>
      <c r="L17" s="70"/>
      <c r="M17" s="70">
        <v>8</v>
      </c>
      <c r="N17" s="70">
        <f>VLOOKUP(M17,'償却率（定額法）'!$B$6:$C$104,2)</f>
        <v>0.125</v>
      </c>
      <c r="O17" s="71">
        <v>41268</v>
      </c>
      <c r="P17" s="70">
        <v>1</v>
      </c>
      <c r="Q17" s="71"/>
      <c r="R17" s="71">
        <f t="shared" si="0"/>
        <v>41268</v>
      </c>
      <c r="S17" s="70">
        <f t="shared" si="1"/>
        <v>2012</v>
      </c>
      <c r="T17" s="70">
        <f t="shared" si="2"/>
        <v>12</v>
      </c>
      <c r="U17" s="70">
        <f t="shared" si="3"/>
        <v>25</v>
      </c>
      <c r="V17" s="70">
        <f t="shared" si="4"/>
        <v>2012</v>
      </c>
      <c r="W17" s="85">
        <v>750000</v>
      </c>
      <c r="X17" s="90">
        <v>1</v>
      </c>
      <c r="Y17" s="70"/>
      <c r="Z17" s="85">
        <v>656250</v>
      </c>
      <c r="AA17" s="85">
        <f t="shared" si="5"/>
        <v>93750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87">
        <f t="shared" si="6"/>
        <v>93749</v>
      </c>
      <c r="AQ17" s="74">
        <f t="shared" si="10"/>
        <v>749999</v>
      </c>
      <c r="AR17" s="74">
        <f t="shared" si="7"/>
        <v>1</v>
      </c>
      <c r="AS17" s="70" t="s">
        <v>2447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>
        <v>1</v>
      </c>
      <c r="BF17" s="70"/>
      <c r="BG17" s="70"/>
      <c r="BH17" s="70"/>
      <c r="BI17" s="70">
        <f t="shared" si="8"/>
        <v>8</v>
      </c>
      <c r="BJ17" s="70" t="s">
        <v>2584</v>
      </c>
      <c r="BK17" s="74">
        <f t="shared" si="9"/>
        <v>749999</v>
      </c>
      <c r="BL17" s="70"/>
      <c r="BM17" s="70" t="s">
        <v>2525</v>
      </c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</row>
    <row r="18" spans="1:77" x14ac:dyDescent="0.4">
      <c r="A18" s="70">
        <v>14</v>
      </c>
      <c r="B18" s="70" t="s">
        <v>2459</v>
      </c>
      <c r="C18" s="70"/>
      <c r="D18" s="70"/>
      <c r="E18" s="70"/>
      <c r="F18" s="70" t="s">
        <v>874</v>
      </c>
      <c r="G18" s="70" t="s">
        <v>139</v>
      </c>
      <c r="H18" s="94"/>
      <c r="I18" s="94">
        <v>6</v>
      </c>
      <c r="J18" s="70" t="s">
        <v>2459</v>
      </c>
      <c r="K18" s="70"/>
      <c r="L18" s="70"/>
      <c r="M18" s="70">
        <v>5</v>
      </c>
      <c r="N18" s="70">
        <f>VLOOKUP(M18,'償却率（定額法）'!$B$6:$C$104,2)</f>
        <v>0.2</v>
      </c>
      <c r="O18" s="71">
        <v>41333</v>
      </c>
      <c r="P18" s="70">
        <v>1</v>
      </c>
      <c r="Q18" s="71"/>
      <c r="R18" s="71">
        <f t="shared" si="0"/>
        <v>41333</v>
      </c>
      <c r="S18" s="70">
        <f t="shared" si="1"/>
        <v>2013</v>
      </c>
      <c r="T18" s="70">
        <f t="shared" si="2"/>
        <v>2</v>
      </c>
      <c r="U18" s="70">
        <f t="shared" si="3"/>
        <v>28</v>
      </c>
      <c r="V18" s="70">
        <f t="shared" si="4"/>
        <v>2012</v>
      </c>
      <c r="W18" s="85">
        <v>2612400</v>
      </c>
      <c r="X18" s="90">
        <v>1</v>
      </c>
      <c r="Y18" s="70"/>
      <c r="Z18" s="85">
        <v>2612399</v>
      </c>
      <c r="AA18" s="85">
        <f t="shared" si="5"/>
        <v>1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87">
        <f t="shared" si="6"/>
        <v>0</v>
      </c>
      <c r="AQ18" s="74">
        <f t="shared" si="10"/>
        <v>2612399</v>
      </c>
      <c r="AR18" s="74">
        <f t="shared" si="7"/>
        <v>1</v>
      </c>
      <c r="AS18" s="70" t="s">
        <v>2447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>
        <v>1</v>
      </c>
      <c r="BF18" s="70"/>
      <c r="BG18" s="70"/>
      <c r="BH18" s="70"/>
      <c r="BI18" s="70">
        <f t="shared" si="8"/>
        <v>8</v>
      </c>
      <c r="BJ18" s="70" t="s">
        <v>2584</v>
      </c>
      <c r="BK18" s="74">
        <f t="shared" si="9"/>
        <v>2612399</v>
      </c>
      <c r="BL18" s="70"/>
      <c r="BM18" s="70" t="s">
        <v>2526</v>
      </c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x14ac:dyDescent="0.4">
      <c r="A19" s="70">
        <v>15</v>
      </c>
      <c r="B19" s="70" t="s">
        <v>2460</v>
      </c>
      <c r="C19" s="70"/>
      <c r="D19" s="70"/>
      <c r="E19" s="70"/>
      <c r="F19" s="70" t="s">
        <v>874</v>
      </c>
      <c r="G19" s="70" t="s">
        <v>139</v>
      </c>
      <c r="H19" s="94"/>
      <c r="I19" s="94">
        <v>6</v>
      </c>
      <c r="J19" s="70" t="s">
        <v>2460</v>
      </c>
      <c r="K19" s="70"/>
      <c r="L19" s="70"/>
      <c r="M19" s="70">
        <v>15</v>
      </c>
      <c r="N19" s="70">
        <f>VLOOKUP(M19,'償却率（定額法）'!$B$6:$C$104,2)</f>
        <v>6.7000000000000004E-2</v>
      </c>
      <c r="O19" s="71">
        <v>41333</v>
      </c>
      <c r="P19" s="70">
        <v>1</v>
      </c>
      <c r="Q19" s="71"/>
      <c r="R19" s="71">
        <f t="shared" si="0"/>
        <v>41333</v>
      </c>
      <c r="S19" s="70">
        <f t="shared" si="1"/>
        <v>2013</v>
      </c>
      <c r="T19" s="70">
        <f t="shared" si="2"/>
        <v>2</v>
      </c>
      <c r="U19" s="70">
        <f t="shared" si="3"/>
        <v>28</v>
      </c>
      <c r="V19" s="70">
        <f t="shared" si="4"/>
        <v>2012</v>
      </c>
      <c r="W19" s="85">
        <v>997500</v>
      </c>
      <c r="X19" s="90">
        <v>1</v>
      </c>
      <c r="Y19" s="70"/>
      <c r="Z19" s="85">
        <v>467824</v>
      </c>
      <c r="AA19" s="85">
        <f t="shared" si="5"/>
        <v>529676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87">
        <f t="shared" si="6"/>
        <v>66833</v>
      </c>
      <c r="AQ19" s="74">
        <f t="shared" si="10"/>
        <v>534657</v>
      </c>
      <c r="AR19" s="74">
        <f t="shared" si="7"/>
        <v>462843</v>
      </c>
      <c r="AS19" s="70" t="s">
        <v>2447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>
        <v>1</v>
      </c>
      <c r="BF19" s="70"/>
      <c r="BG19" s="70"/>
      <c r="BH19" s="70"/>
      <c r="BI19" s="70">
        <f t="shared" si="8"/>
        <v>8</v>
      </c>
      <c r="BJ19" s="70" t="s">
        <v>2584</v>
      </c>
      <c r="BK19" s="74">
        <f t="shared" si="9"/>
        <v>534657</v>
      </c>
      <c r="BL19" s="70"/>
      <c r="BM19" s="70" t="s">
        <v>2527</v>
      </c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</row>
    <row r="20" spans="1:77" x14ac:dyDescent="0.4">
      <c r="A20" s="70">
        <v>16</v>
      </c>
      <c r="B20" s="70" t="s">
        <v>2461</v>
      </c>
      <c r="C20" s="70"/>
      <c r="D20" s="70"/>
      <c r="E20" s="70"/>
      <c r="F20" s="70" t="s">
        <v>2508</v>
      </c>
      <c r="G20" s="70" t="s">
        <v>139</v>
      </c>
      <c r="H20" s="94"/>
      <c r="I20" s="94">
        <v>3</v>
      </c>
      <c r="J20" s="70" t="s">
        <v>2461</v>
      </c>
      <c r="K20" s="70"/>
      <c r="L20" s="70"/>
      <c r="M20" s="70">
        <v>8</v>
      </c>
      <c r="N20" s="70">
        <f>VLOOKUP(M20,'償却率（定額法）'!$B$6:$C$104,2)</f>
        <v>0.125</v>
      </c>
      <c r="O20" s="71">
        <v>41249</v>
      </c>
      <c r="P20" s="70">
        <v>1</v>
      </c>
      <c r="Q20" s="71"/>
      <c r="R20" s="71">
        <f t="shared" si="0"/>
        <v>41249</v>
      </c>
      <c r="S20" s="70">
        <f t="shared" si="1"/>
        <v>2012</v>
      </c>
      <c r="T20" s="70">
        <f t="shared" si="2"/>
        <v>12</v>
      </c>
      <c r="U20" s="70">
        <f t="shared" si="3"/>
        <v>6</v>
      </c>
      <c r="V20" s="70">
        <f t="shared" si="4"/>
        <v>2012</v>
      </c>
      <c r="W20" s="85">
        <v>960750</v>
      </c>
      <c r="X20" s="90">
        <v>1</v>
      </c>
      <c r="Y20" s="70"/>
      <c r="Z20" s="85">
        <v>840651</v>
      </c>
      <c r="AA20" s="85">
        <f t="shared" si="5"/>
        <v>120099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87">
        <f t="shared" si="6"/>
        <v>120098</v>
      </c>
      <c r="AQ20" s="74">
        <f t="shared" si="10"/>
        <v>960749</v>
      </c>
      <c r="AR20" s="74">
        <f t="shared" si="7"/>
        <v>1</v>
      </c>
      <c r="AS20" s="70" t="s">
        <v>2447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>
        <v>1</v>
      </c>
      <c r="BF20" s="70"/>
      <c r="BG20" s="70"/>
      <c r="BH20" s="70"/>
      <c r="BI20" s="70">
        <f t="shared" si="8"/>
        <v>8</v>
      </c>
      <c r="BJ20" s="70" t="s">
        <v>2584</v>
      </c>
      <c r="BK20" s="74">
        <f t="shared" si="9"/>
        <v>960749</v>
      </c>
      <c r="BL20" s="70"/>
      <c r="BM20" s="70" t="s">
        <v>2528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x14ac:dyDescent="0.4">
      <c r="A21" s="70">
        <v>17</v>
      </c>
      <c r="B21" s="70" t="s">
        <v>2462</v>
      </c>
      <c r="C21" s="70"/>
      <c r="D21" s="70"/>
      <c r="E21" s="70"/>
      <c r="F21" s="70" t="s">
        <v>2509</v>
      </c>
      <c r="G21" s="70" t="s">
        <v>139</v>
      </c>
      <c r="H21" s="94"/>
      <c r="I21" s="94">
        <v>3</v>
      </c>
      <c r="J21" s="70" t="s">
        <v>2462</v>
      </c>
      <c r="K21" s="70"/>
      <c r="L21" s="70"/>
      <c r="M21" s="70">
        <v>8</v>
      </c>
      <c r="N21" s="70">
        <f>VLOOKUP(M21,'償却率（定額法）'!$B$6:$C$104,2)</f>
        <v>0.125</v>
      </c>
      <c r="O21" s="71">
        <v>41249</v>
      </c>
      <c r="P21" s="70">
        <v>1</v>
      </c>
      <c r="Q21" s="71"/>
      <c r="R21" s="71">
        <f t="shared" si="0"/>
        <v>41249</v>
      </c>
      <c r="S21" s="70">
        <f t="shared" si="1"/>
        <v>2012</v>
      </c>
      <c r="T21" s="70">
        <f t="shared" si="2"/>
        <v>12</v>
      </c>
      <c r="U21" s="70">
        <f t="shared" si="3"/>
        <v>6</v>
      </c>
      <c r="V21" s="70">
        <f t="shared" si="4"/>
        <v>2012</v>
      </c>
      <c r="W21" s="85">
        <v>840000</v>
      </c>
      <c r="X21" s="90">
        <v>1</v>
      </c>
      <c r="Y21" s="70"/>
      <c r="Z21" s="85">
        <v>735000</v>
      </c>
      <c r="AA21" s="85">
        <f t="shared" si="5"/>
        <v>105000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87">
        <f t="shared" si="6"/>
        <v>104999</v>
      </c>
      <c r="AQ21" s="74">
        <f t="shared" si="10"/>
        <v>839999</v>
      </c>
      <c r="AR21" s="74">
        <f t="shared" si="7"/>
        <v>1</v>
      </c>
      <c r="AS21" s="70" t="s">
        <v>2447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>
        <v>1</v>
      </c>
      <c r="BF21" s="70"/>
      <c r="BG21" s="70"/>
      <c r="BH21" s="70"/>
      <c r="BI21" s="70">
        <f t="shared" si="8"/>
        <v>8</v>
      </c>
      <c r="BJ21" s="70" t="s">
        <v>2584</v>
      </c>
      <c r="BK21" s="74">
        <f t="shared" si="9"/>
        <v>839999</v>
      </c>
      <c r="BL21" s="70"/>
      <c r="BM21" s="70" t="s">
        <v>2529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x14ac:dyDescent="0.4">
      <c r="A22" s="70">
        <v>18</v>
      </c>
      <c r="B22" s="70" t="s">
        <v>2585</v>
      </c>
      <c r="C22" s="70"/>
      <c r="D22" s="70"/>
      <c r="E22" s="70"/>
      <c r="F22" s="70" t="s">
        <v>877</v>
      </c>
      <c r="G22" s="70" t="s">
        <v>139</v>
      </c>
      <c r="H22" s="94"/>
      <c r="I22" s="94">
        <v>1</v>
      </c>
      <c r="J22" s="70" t="s">
        <v>2585</v>
      </c>
      <c r="K22" s="70"/>
      <c r="L22" s="70"/>
      <c r="M22" s="70">
        <v>5</v>
      </c>
      <c r="N22" s="70">
        <f>VLOOKUP(M22,'償却率（定額法）'!$B$6:$C$104,2)</f>
        <v>0.2</v>
      </c>
      <c r="O22" s="71">
        <v>40821</v>
      </c>
      <c r="P22" s="70">
        <v>1</v>
      </c>
      <c r="Q22" s="71"/>
      <c r="R22" s="71">
        <f t="shared" si="0"/>
        <v>40821</v>
      </c>
      <c r="S22" s="70">
        <f t="shared" si="1"/>
        <v>2011</v>
      </c>
      <c r="T22" s="70">
        <f t="shared" si="2"/>
        <v>10</v>
      </c>
      <c r="U22" s="70">
        <f t="shared" si="3"/>
        <v>5</v>
      </c>
      <c r="V22" s="70">
        <f t="shared" si="4"/>
        <v>2011</v>
      </c>
      <c r="W22" s="85">
        <v>3900000</v>
      </c>
      <c r="X22" s="90">
        <v>1</v>
      </c>
      <c r="Y22" s="70"/>
      <c r="Z22" s="85">
        <v>3899999</v>
      </c>
      <c r="AA22" s="85">
        <f t="shared" si="5"/>
        <v>1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87">
        <f t="shared" si="6"/>
        <v>0</v>
      </c>
      <c r="AQ22" s="74">
        <f t="shared" si="10"/>
        <v>3899999</v>
      </c>
      <c r="AR22" s="74">
        <f t="shared" si="7"/>
        <v>1</v>
      </c>
      <c r="AS22" s="70" t="s">
        <v>2447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>
        <v>1</v>
      </c>
      <c r="BF22" s="70"/>
      <c r="BG22" s="70"/>
      <c r="BH22" s="70"/>
      <c r="BI22" s="70">
        <f t="shared" si="8"/>
        <v>9</v>
      </c>
      <c r="BJ22" s="70" t="s">
        <v>2584</v>
      </c>
      <c r="BK22" s="74">
        <f t="shared" si="9"/>
        <v>3899999</v>
      </c>
      <c r="BL22" s="70"/>
      <c r="BM22" s="70" t="s">
        <v>2530</v>
      </c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</row>
    <row r="23" spans="1:77" x14ac:dyDescent="0.4">
      <c r="A23" s="70">
        <v>19</v>
      </c>
      <c r="B23" s="70" t="s">
        <v>2463</v>
      </c>
      <c r="C23" s="70"/>
      <c r="D23" s="70"/>
      <c r="E23" s="70"/>
      <c r="F23" s="70" t="s">
        <v>874</v>
      </c>
      <c r="G23" s="70" t="s">
        <v>139</v>
      </c>
      <c r="H23" s="94"/>
      <c r="I23" s="94">
        <v>7</v>
      </c>
      <c r="J23" s="70" t="s">
        <v>2463</v>
      </c>
      <c r="K23" s="70"/>
      <c r="L23" s="70"/>
      <c r="M23" s="70">
        <v>4</v>
      </c>
      <c r="N23" s="70">
        <f>VLOOKUP(M23,'償却率（定額法）'!$B$6:$C$104,2)</f>
        <v>0.25</v>
      </c>
      <c r="O23" s="71">
        <v>40688</v>
      </c>
      <c r="P23" s="70">
        <v>1</v>
      </c>
      <c r="Q23" s="71"/>
      <c r="R23" s="71">
        <f t="shared" si="0"/>
        <v>40688</v>
      </c>
      <c r="S23" s="70">
        <f t="shared" si="1"/>
        <v>2011</v>
      </c>
      <c r="T23" s="70">
        <f t="shared" si="2"/>
        <v>5</v>
      </c>
      <c r="U23" s="70">
        <f t="shared" si="3"/>
        <v>25</v>
      </c>
      <c r="V23" s="70">
        <f t="shared" si="4"/>
        <v>2011</v>
      </c>
      <c r="W23" s="85">
        <v>1164710</v>
      </c>
      <c r="X23" s="90">
        <v>1</v>
      </c>
      <c r="Y23" s="70"/>
      <c r="Z23" s="85">
        <v>1164709</v>
      </c>
      <c r="AA23" s="85">
        <f t="shared" si="5"/>
        <v>1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87">
        <f t="shared" si="6"/>
        <v>0</v>
      </c>
      <c r="AQ23" s="74">
        <f t="shared" si="10"/>
        <v>1164709</v>
      </c>
      <c r="AR23" s="74">
        <f t="shared" si="7"/>
        <v>1</v>
      </c>
      <c r="AS23" s="70" t="s">
        <v>2447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>
        <v>1</v>
      </c>
      <c r="BF23" s="70"/>
      <c r="BG23" s="70"/>
      <c r="BH23" s="70"/>
      <c r="BI23" s="70">
        <f t="shared" si="8"/>
        <v>9</v>
      </c>
      <c r="BJ23" s="70" t="s">
        <v>2584</v>
      </c>
      <c r="BK23" s="74">
        <f t="shared" si="9"/>
        <v>1164709</v>
      </c>
      <c r="BL23" s="70"/>
      <c r="BM23" s="70" t="s">
        <v>2531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x14ac:dyDescent="0.4">
      <c r="A24" s="70">
        <v>20</v>
      </c>
      <c r="B24" s="70" t="s">
        <v>2464</v>
      </c>
      <c r="C24" s="70"/>
      <c r="D24" s="70"/>
      <c r="E24" s="70"/>
      <c r="F24" s="70" t="s">
        <v>874</v>
      </c>
      <c r="G24" s="70" t="s">
        <v>139</v>
      </c>
      <c r="H24" s="94"/>
      <c r="I24" s="94">
        <v>7</v>
      </c>
      <c r="J24" s="70" t="s">
        <v>2464</v>
      </c>
      <c r="K24" s="70"/>
      <c r="L24" s="70"/>
      <c r="M24" s="70">
        <v>6</v>
      </c>
      <c r="N24" s="70">
        <f>VLOOKUP(M24,'償却率（定額法）'!$B$6:$C$104,2)</f>
        <v>0.16700000000000001</v>
      </c>
      <c r="O24" s="71">
        <v>40402</v>
      </c>
      <c r="P24" s="70">
        <v>1</v>
      </c>
      <c r="Q24" s="71"/>
      <c r="R24" s="71">
        <f t="shared" si="0"/>
        <v>40402</v>
      </c>
      <c r="S24" s="70">
        <f t="shared" si="1"/>
        <v>2010</v>
      </c>
      <c r="T24" s="70">
        <f t="shared" si="2"/>
        <v>8</v>
      </c>
      <c r="U24" s="70">
        <f t="shared" si="3"/>
        <v>12</v>
      </c>
      <c r="V24" s="70">
        <f t="shared" si="4"/>
        <v>2010</v>
      </c>
      <c r="W24" s="85">
        <v>4540000</v>
      </c>
      <c r="X24" s="90">
        <v>1</v>
      </c>
      <c r="Y24" s="70"/>
      <c r="Z24" s="85">
        <v>4539999</v>
      </c>
      <c r="AA24" s="85">
        <f t="shared" si="5"/>
        <v>1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87">
        <f t="shared" si="6"/>
        <v>0</v>
      </c>
      <c r="AQ24" s="74">
        <f t="shared" si="10"/>
        <v>4539999</v>
      </c>
      <c r="AR24" s="74">
        <f t="shared" si="7"/>
        <v>1</v>
      </c>
      <c r="AS24" s="70" t="s">
        <v>2447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>
        <v>1</v>
      </c>
      <c r="BF24" s="70"/>
      <c r="BG24" s="70"/>
      <c r="BH24" s="70"/>
      <c r="BI24" s="70">
        <f t="shared" si="8"/>
        <v>10</v>
      </c>
      <c r="BJ24" s="70" t="s">
        <v>2584</v>
      </c>
      <c r="BK24" s="74">
        <f t="shared" si="9"/>
        <v>4539999</v>
      </c>
      <c r="BL24" s="70"/>
      <c r="BM24" s="70" t="s">
        <v>2532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</row>
    <row r="25" spans="1:77" x14ac:dyDescent="0.4">
      <c r="A25" s="70">
        <v>21</v>
      </c>
      <c r="B25" s="70" t="s">
        <v>2465</v>
      </c>
      <c r="C25" s="70"/>
      <c r="D25" s="70"/>
      <c r="E25" s="70"/>
      <c r="F25" s="70" t="s">
        <v>2509</v>
      </c>
      <c r="G25" s="70" t="s">
        <v>139</v>
      </c>
      <c r="H25" s="94"/>
      <c r="I25" s="94">
        <v>3</v>
      </c>
      <c r="J25" s="70" t="s">
        <v>2465</v>
      </c>
      <c r="K25" s="70"/>
      <c r="L25" s="70"/>
      <c r="M25" s="70">
        <v>8</v>
      </c>
      <c r="N25" s="70">
        <f>VLOOKUP(M25,'償却率（定額法）'!$B$6:$C$104,2)</f>
        <v>0.125</v>
      </c>
      <c r="O25" s="71">
        <v>40316</v>
      </c>
      <c r="P25" s="70">
        <v>1</v>
      </c>
      <c r="Q25" s="71"/>
      <c r="R25" s="71">
        <f t="shared" si="0"/>
        <v>40316</v>
      </c>
      <c r="S25" s="70">
        <f t="shared" si="1"/>
        <v>2010</v>
      </c>
      <c r="T25" s="70">
        <f t="shared" si="2"/>
        <v>5</v>
      </c>
      <c r="U25" s="70">
        <f t="shared" si="3"/>
        <v>18</v>
      </c>
      <c r="V25" s="70">
        <f t="shared" si="4"/>
        <v>2010</v>
      </c>
      <c r="W25" s="85">
        <v>530460</v>
      </c>
      <c r="X25" s="90">
        <v>1</v>
      </c>
      <c r="Y25" s="70"/>
      <c r="Z25" s="85">
        <v>530459</v>
      </c>
      <c r="AA25" s="85">
        <f t="shared" si="5"/>
        <v>1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87">
        <f t="shared" si="6"/>
        <v>0</v>
      </c>
      <c r="AQ25" s="74">
        <f t="shared" si="10"/>
        <v>530459</v>
      </c>
      <c r="AR25" s="74">
        <f t="shared" si="7"/>
        <v>1</v>
      </c>
      <c r="AS25" s="70" t="s">
        <v>2447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>
        <v>1</v>
      </c>
      <c r="BF25" s="70"/>
      <c r="BG25" s="70"/>
      <c r="BH25" s="70"/>
      <c r="BI25" s="70">
        <f t="shared" si="8"/>
        <v>10</v>
      </c>
      <c r="BJ25" s="70" t="s">
        <v>2584</v>
      </c>
      <c r="BK25" s="74">
        <f t="shared" si="9"/>
        <v>530459</v>
      </c>
      <c r="BL25" s="70"/>
      <c r="BM25" s="70" t="s">
        <v>2533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x14ac:dyDescent="0.4">
      <c r="A26" s="70">
        <v>22</v>
      </c>
      <c r="B26" s="70" t="s">
        <v>2466</v>
      </c>
      <c r="C26" s="70"/>
      <c r="D26" s="70"/>
      <c r="E26" s="70"/>
      <c r="F26" s="70" t="s">
        <v>874</v>
      </c>
      <c r="G26" s="70" t="s">
        <v>139</v>
      </c>
      <c r="H26" s="94"/>
      <c r="I26" s="94">
        <v>7</v>
      </c>
      <c r="J26" s="70" t="s">
        <v>2466</v>
      </c>
      <c r="K26" s="70"/>
      <c r="L26" s="70"/>
      <c r="M26" s="70">
        <v>5</v>
      </c>
      <c r="N26" s="70">
        <f>VLOOKUP(M26,'償却率（定額法）'!$B$6:$C$104,2)</f>
        <v>0.2</v>
      </c>
      <c r="O26" s="71">
        <v>40252</v>
      </c>
      <c r="P26" s="70">
        <v>1</v>
      </c>
      <c r="Q26" s="71"/>
      <c r="R26" s="71">
        <f t="shared" si="0"/>
        <v>40252</v>
      </c>
      <c r="S26" s="70">
        <f t="shared" si="1"/>
        <v>2010</v>
      </c>
      <c r="T26" s="70">
        <f t="shared" si="2"/>
        <v>3</v>
      </c>
      <c r="U26" s="70">
        <f t="shared" si="3"/>
        <v>15</v>
      </c>
      <c r="V26" s="70">
        <f t="shared" si="4"/>
        <v>2009</v>
      </c>
      <c r="W26" s="85">
        <v>1463852</v>
      </c>
      <c r="X26" s="90">
        <v>1</v>
      </c>
      <c r="Y26" s="70"/>
      <c r="Z26" s="85">
        <v>1463851</v>
      </c>
      <c r="AA26" s="85">
        <f t="shared" si="5"/>
        <v>1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87">
        <f t="shared" si="6"/>
        <v>0</v>
      </c>
      <c r="AQ26" s="74">
        <f t="shared" si="10"/>
        <v>1463851</v>
      </c>
      <c r="AR26" s="74">
        <f t="shared" si="7"/>
        <v>1</v>
      </c>
      <c r="AS26" s="70" t="s">
        <v>2447</v>
      </c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1</v>
      </c>
      <c r="BF26" s="70"/>
      <c r="BG26" s="70"/>
      <c r="BH26" s="70"/>
      <c r="BI26" s="70">
        <f t="shared" si="8"/>
        <v>11</v>
      </c>
      <c r="BJ26" s="70" t="s">
        <v>2584</v>
      </c>
      <c r="BK26" s="74">
        <f t="shared" si="9"/>
        <v>1463851</v>
      </c>
      <c r="BL26" s="70"/>
      <c r="BM26" s="70" t="s">
        <v>2534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  <row r="27" spans="1:77" x14ac:dyDescent="0.4">
      <c r="A27" s="70">
        <v>23</v>
      </c>
      <c r="B27" s="70" t="s">
        <v>2467</v>
      </c>
      <c r="C27" s="70"/>
      <c r="D27" s="70"/>
      <c r="E27" s="70"/>
      <c r="F27" s="70" t="s">
        <v>874</v>
      </c>
      <c r="G27" s="70" t="s">
        <v>139</v>
      </c>
      <c r="H27" s="94"/>
      <c r="I27" s="94">
        <v>7</v>
      </c>
      <c r="J27" s="70" t="s">
        <v>2467</v>
      </c>
      <c r="K27" s="70"/>
      <c r="L27" s="70"/>
      <c r="M27" s="70">
        <v>6</v>
      </c>
      <c r="N27" s="70">
        <f>VLOOKUP(M27,'償却率（定額法）'!$B$6:$C$104,2)</f>
        <v>0.16700000000000001</v>
      </c>
      <c r="O27" s="71">
        <v>39925</v>
      </c>
      <c r="P27" s="70">
        <v>1</v>
      </c>
      <c r="Q27" s="71"/>
      <c r="R27" s="71">
        <f t="shared" si="0"/>
        <v>39925</v>
      </c>
      <c r="S27" s="70">
        <f t="shared" si="1"/>
        <v>2009</v>
      </c>
      <c r="T27" s="70">
        <f t="shared" si="2"/>
        <v>4</v>
      </c>
      <c r="U27" s="70">
        <f t="shared" si="3"/>
        <v>22</v>
      </c>
      <c r="V27" s="70">
        <f t="shared" si="4"/>
        <v>2009</v>
      </c>
      <c r="W27" s="85">
        <v>2158560</v>
      </c>
      <c r="X27" s="90">
        <v>1</v>
      </c>
      <c r="Y27" s="70"/>
      <c r="Z27" s="85">
        <v>2158559</v>
      </c>
      <c r="AA27" s="85">
        <f t="shared" si="5"/>
        <v>1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87">
        <f t="shared" si="6"/>
        <v>0</v>
      </c>
      <c r="AQ27" s="74">
        <f t="shared" si="10"/>
        <v>2158559</v>
      </c>
      <c r="AR27" s="74">
        <f t="shared" si="7"/>
        <v>1</v>
      </c>
      <c r="AS27" s="70" t="s">
        <v>2447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1</v>
      </c>
      <c r="BF27" s="70"/>
      <c r="BG27" s="70"/>
      <c r="BH27" s="70"/>
      <c r="BI27" s="70">
        <f t="shared" si="8"/>
        <v>11</v>
      </c>
      <c r="BJ27" s="70" t="s">
        <v>2584</v>
      </c>
      <c r="BK27" s="74">
        <f t="shared" si="9"/>
        <v>2158559</v>
      </c>
      <c r="BL27" s="70"/>
      <c r="BM27" s="70" t="s">
        <v>2535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</row>
    <row r="28" spans="1:77" x14ac:dyDescent="0.4">
      <c r="A28" s="70">
        <v>24</v>
      </c>
      <c r="B28" s="70" t="s">
        <v>2468</v>
      </c>
      <c r="C28" s="70"/>
      <c r="D28" s="70"/>
      <c r="E28" s="70"/>
      <c r="F28" s="70" t="s">
        <v>874</v>
      </c>
      <c r="G28" s="70" t="s">
        <v>139</v>
      </c>
      <c r="H28" s="94"/>
      <c r="I28" s="94">
        <v>7</v>
      </c>
      <c r="J28" s="70" t="s">
        <v>2468</v>
      </c>
      <c r="K28" s="70"/>
      <c r="L28" s="70"/>
      <c r="M28" s="70">
        <v>6</v>
      </c>
      <c r="N28" s="70">
        <f>VLOOKUP(M28,'償却率（定額法）'!$B$6:$C$104,2)</f>
        <v>0.16700000000000001</v>
      </c>
      <c r="O28" s="71">
        <v>39961</v>
      </c>
      <c r="P28" s="70">
        <v>1</v>
      </c>
      <c r="Q28" s="71"/>
      <c r="R28" s="71">
        <f t="shared" si="0"/>
        <v>39961</v>
      </c>
      <c r="S28" s="70">
        <f t="shared" si="1"/>
        <v>2009</v>
      </c>
      <c r="T28" s="70">
        <f t="shared" si="2"/>
        <v>5</v>
      </c>
      <c r="U28" s="70">
        <f t="shared" si="3"/>
        <v>28</v>
      </c>
      <c r="V28" s="70">
        <f t="shared" si="4"/>
        <v>2009</v>
      </c>
      <c r="W28" s="85">
        <v>2050000</v>
      </c>
      <c r="X28" s="90">
        <v>1</v>
      </c>
      <c r="Y28" s="70"/>
      <c r="Z28" s="85">
        <v>2049999</v>
      </c>
      <c r="AA28" s="85">
        <f t="shared" si="5"/>
        <v>1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87">
        <f t="shared" si="6"/>
        <v>0</v>
      </c>
      <c r="AQ28" s="74">
        <f t="shared" si="10"/>
        <v>2049999</v>
      </c>
      <c r="AR28" s="74">
        <f t="shared" si="7"/>
        <v>1</v>
      </c>
      <c r="AS28" s="70" t="s">
        <v>2447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1</v>
      </c>
      <c r="BF28" s="70"/>
      <c r="BG28" s="70"/>
      <c r="BH28" s="70"/>
      <c r="BI28" s="70">
        <f t="shared" si="8"/>
        <v>11</v>
      </c>
      <c r="BJ28" s="70" t="s">
        <v>2584</v>
      </c>
      <c r="BK28" s="74">
        <f t="shared" si="9"/>
        <v>2049999</v>
      </c>
      <c r="BL28" s="70"/>
      <c r="BM28" s="70" t="s">
        <v>2536</v>
      </c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</row>
    <row r="29" spans="1:77" x14ac:dyDescent="0.4">
      <c r="A29" s="70">
        <v>25</v>
      </c>
      <c r="B29" s="70" t="s">
        <v>2469</v>
      </c>
      <c r="C29" s="70"/>
      <c r="D29" s="70"/>
      <c r="E29" s="70"/>
      <c r="F29" s="70" t="s">
        <v>874</v>
      </c>
      <c r="G29" s="70" t="s">
        <v>139</v>
      </c>
      <c r="H29" s="94"/>
      <c r="I29" s="94">
        <v>6</v>
      </c>
      <c r="J29" s="70" t="s">
        <v>2469</v>
      </c>
      <c r="K29" s="70"/>
      <c r="L29" s="70"/>
      <c r="M29" s="70">
        <v>15</v>
      </c>
      <c r="N29" s="70">
        <f>VLOOKUP(M29,'償却率（定額法）'!$B$6:$C$104,2)</f>
        <v>6.7000000000000004E-2</v>
      </c>
      <c r="O29" s="71">
        <v>40036</v>
      </c>
      <c r="P29" s="70">
        <v>1</v>
      </c>
      <c r="Q29" s="71"/>
      <c r="R29" s="71">
        <f t="shared" si="0"/>
        <v>40036</v>
      </c>
      <c r="S29" s="70">
        <f t="shared" si="1"/>
        <v>2009</v>
      </c>
      <c r="T29" s="70">
        <f t="shared" si="2"/>
        <v>8</v>
      </c>
      <c r="U29" s="70">
        <f t="shared" si="3"/>
        <v>11</v>
      </c>
      <c r="V29" s="70">
        <f t="shared" si="4"/>
        <v>2009</v>
      </c>
      <c r="W29" s="85">
        <v>997500</v>
      </c>
      <c r="X29" s="90">
        <v>1</v>
      </c>
      <c r="Y29" s="70"/>
      <c r="Z29" s="85">
        <v>668320</v>
      </c>
      <c r="AA29" s="85">
        <f t="shared" si="5"/>
        <v>329180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87">
        <f>IF(BI29=0,0,IF(BI29=M29,AA29-1,IF(AA29=1,0,ROUND(W29*N29,0))))-1</f>
        <v>66832</v>
      </c>
      <c r="AQ29" s="74">
        <f t="shared" si="10"/>
        <v>735152</v>
      </c>
      <c r="AR29" s="74">
        <f t="shared" si="7"/>
        <v>262348</v>
      </c>
      <c r="AS29" s="70" t="s">
        <v>2447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1</v>
      </c>
      <c r="BF29" s="70"/>
      <c r="BG29" s="70"/>
      <c r="BH29" s="70"/>
      <c r="BI29" s="70">
        <f t="shared" si="8"/>
        <v>11</v>
      </c>
      <c r="BJ29" s="70" t="s">
        <v>2584</v>
      </c>
      <c r="BK29" s="74">
        <f t="shared" si="9"/>
        <v>735152</v>
      </c>
      <c r="BL29" s="70"/>
      <c r="BM29" s="70" t="s">
        <v>2537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</row>
    <row r="30" spans="1:77" x14ac:dyDescent="0.4">
      <c r="A30" s="70">
        <v>26</v>
      </c>
      <c r="B30" s="70" t="s">
        <v>2470</v>
      </c>
      <c r="C30" s="70"/>
      <c r="D30" s="70"/>
      <c r="E30" s="70"/>
      <c r="F30" s="70" t="s">
        <v>874</v>
      </c>
      <c r="G30" s="70" t="s">
        <v>139</v>
      </c>
      <c r="H30" s="94"/>
      <c r="I30" s="94">
        <v>6</v>
      </c>
      <c r="J30" s="70" t="s">
        <v>2470</v>
      </c>
      <c r="K30" s="70"/>
      <c r="L30" s="70"/>
      <c r="M30" s="70">
        <v>15</v>
      </c>
      <c r="N30" s="70">
        <f>VLOOKUP(M30,'償却率（定額法）'!$B$6:$C$104,2)</f>
        <v>6.7000000000000004E-2</v>
      </c>
      <c r="O30" s="71">
        <v>40036</v>
      </c>
      <c r="P30" s="70">
        <v>1</v>
      </c>
      <c r="Q30" s="71"/>
      <c r="R30" s="71">
        <f t="shared" si="0"/>
        <v>40036</v>
      </c>
      <c r="S30" s="70">
        <f t="shared" si="1"/>
        <v>2009</v>
      </c>
      <c r="T30" s="70">
        <f t="shared" si="2"/>
        <v>8</v>
      </c>
      <c r="U30" s="70">
        <f t="shared" si="3"/>
        <v>11</v>
      </c>
      <c r="V30" s="70">
        <f t="shared" si="4"/>
        <v>2009</v>
      </c>
      <c r="W30" s="85">
        <v>997500</v>
      </c>
      <c r="X30" s="90">
        <v>1</v>
      </c>
      <c r="Y30" s="70"/>
      <c r="Z30" s="85">
        <v>668320</v>
      </c>
      <c r="AA30" s="85">
        <f t="shared" si="5"/>
        <v>329180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87">
        <f>IF(BI30=0,0,IF(BI30=M30,AA30-1,IF(AA30=1,0,ROUND(W30*N30,0))))-1</f>
        <v>66832</v>
      </c>
      <c r="AQ30" s="74">
        <f t="shared" si="10"/>
        <v>735152</v>
      </c>
      <c r="AR30" s="74">
        <f t="shared" si="7"/>
        <v>262348</v>
      </c>
      <c r="AS30" s="70" t="s">
        <v>2447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>
        <v>1</v>
      </c>
      <c r="BF30" s="70"/>
      <c r="BG30" s="70"/>
      <c r="BH30" s="70"/>
      <c r="BI30" s="70">
        <f t="shared" si="8"/>
        <v>11</v>
      </c>
      <c r="BJ30" s="70" t="s">
        <v>2584</v>
      </c>
      <c r="BK30" s="74">
        <f t="shared" si="9"/>
        <v>735152</v>
      </c>
      <c r="BL30" s="70"/>
      <c r="BM30" s="70" t="s">
        <v>2538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</row>
    <row r="31" spans="1:77" x14ac:dyDescent="0.4">
      <c r="A31" s="70">
        <v>27</v>
      </c>
      <c r="B31" s="70" t="s">
        <v>2471</v>
      </c>
      <c r="C31" s="70"/>
      <c r="D31" s="70"/>
      <c r="E31" s="70"/>
      <c r="F31" s="70" t="s">
        <v>874</v>
      </c>
      <c r="G31" s="70" t="s">
        <v>139</v>
      </c>
      <c r="H31" s="94"/>
      <c r="I31" s="94">
        <v>6</v>
      </c>
      <c r="J31" s="70" t="s">
        <v>2471</v>
      </c>
      <c r="K31" s="70"/>
      <c r="L31" s="70"/>
      <c r="M31" s="70">
        <v>15</v>
      </c>
      <c r="N31" s="70">
        <f>VLOOKUP(M31,'償却率（定額法）'!$B$6:$C$104,2)</f>
        <v>6.7000000000000004E-2</v>
      </c>
      <c r="O31" s="71">
        <v>40036</v>
      </c>
      <c r="P31" s="70">
        <v>1</v>
      </c>
      <c r="Q31" s="71"/>
      <c r="R31" s="71">
        <f t="shared" si="0"/>
        <v>40036</v>
      </c>
      <c r="S31" s="70">
        <f t="shared" si="1"/>
        <v>2009</v>
      </c>
      <c r="T31" s="70">
        <f t="shared" si="2"/>
        <v>8</v>
      </c>
      <c r="U31" s="70">
        <f t="shared" si="3"/>
        <v>11</v>
      </c>
      <c r="V31" s="70">
        <f t="shared" si="4"/>
        <v>2009</v>
      </c>
      <c r="W31" s="85">
        <v>997500</v>
      </c>
      <c r="X31" s="90">
        <v>1</v>
      </c>
      <c r="Y31" s="70"/>
      <c r="Z31" s="85">
        <v>668320</v>
      </c>
      <c r="AA31" s="85">
        <f t="shared" si="5"/>
        <v>329180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87">
        <f>IF(BI31=0,0,IF(BI31=M31,AA31-1,IF(AA31=1,0,ROUND(W31*N31,0))))-1</f>
        <v>66832</v>
      </c>
      <c r="AQ31" s="74">
        <f t="shared" si="10"/>
        <v>735152</v>
      </c>
      <c r="AR31" s="74">
        <f t="shared" si="7"/>
        <v>262348</v>
      </c>
      <c r="AS31" s="70" t="s">
        <v>2447</v>
      </c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>
        <v>1</v>
      </c>
      <c r="BF31" s="70"/>
      <c r="BG31" s="70"/>
      <c r="BH31" s="70"/>
      <c r="BI31" s="70">
        <f t="shared" si="8"/>
        <v>11</v>
      </c>
      <c r="BJ31" s="70" t="s">
        <v>2584</v>
      </c>
      <c r="BK31" s="74">
        <f t="shared" si="9"/>
        <v>735152</v>
      </c>
      <c r="BL31" s="70"/>
      <c r="BM31" s="70" t="s">
        <v>2539</v>
      </c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</row>
    <row r="32" spans="1:77" x14ac:dyDescent="0.4">
      <c r="A32" s="70">
        <v>28</v>
      </c>
      <c r="B32" s="70" t="s">
        <v>2472</v>
      </c>
      <c r="C32" s="70"/>
      <c r="D32" s="70"/>
      <c r="E32" s="70"/>
      <c r="F32" s="70" t="s">
        <v>874</v>
      </c>
      <c r="G32" s="70" t="s">
        <v>139</v>
      </c>
      <c r="H32" s="94"/>
      <c r="I32" s="94">
        <v>7</v>
      </c>
      <c r="J32" s="70" t="s">
        <v>2472</v>
      </c>
      <c r="K32" s="70"/>
      <c r="L32" s="70"/>
      <c r="M32" s="70">
        <v>10</v>
      </c>
      <c r="N32" s="70">
        <f>VLOOKUP(M32,'償却率（定額法）'!$B$6:$C$104,2)</f>
        <v>0.1</v>
      </c>
      <c r="O32" s="71">
        <v>40256</v>
      </c>
      <c r="P32" s="70">
        <v>1</v>
      </c>
      <c r="Q32" s="71"/>
      <c r="R32" s="71">
        <f t="shared" si="0"/>
        <v>40256</v>
      </c>
      <c r="S32" s="70">
        <f t="shared" si="1"/>
        <v>2010</v>
      </c>
      <c r="T32" s="70">
        <f t="shared" si="2"/>
        <v>3</v>
      </c>
      <c r="U32" s="70">
        <f t="shared" si="3"/>
        <v>19</v>
      </c>
      <c r="V32" s="70">
        <f t="shared" si="4"/>
        <v>2009</v>
      </c>
      <c r="W32" s="85">
        <v>3040800</v>
      </c>
      <c r="X32" s="90">
        <v>1</v>
      </c>
      <c r="Y32" s="70"/>
      <c r="Z32" s="85">
        <v>3040799</v>
      </c>
      <c r="AA32" s="85">
        <f t="shared" si="5"/>
        <v>1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87">
        <f t="shared" si="6"/>
        <v>0</v>
      </c>
      <c r="AQ32" s="74">
        <f t="shared" si="10"/>
        <v>3040799</v>
      </c>
      <c r="AR32" s="74">
        <f t="shared" si="7"/>
        <v>1</v>
      </c>
      <c r="AS32" s="70" t="s">
        <v>2447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>
        <v>1</v>
      </c>
      <c r="BF32" s="70"/>
      <c r="BG32" s="70"/>
      <c r="BH32" s="70"/>
      <c r="BI32" s="70">
        <f t="shared" si="8"/>
        <v>11</v>
      </c>
      <c r="BJ32" s="70" t="s">
        <v>2584</v>
      </c>
      <c r="BK32" s="74">
        <f t="shared" si="9"/>
        <v>3040799</v>
      </c>
      <c r="BL32" s="70"/>
      <c r="BM32" s="70" t="s">
        <v>2540</v>
      </c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77" x14ac:dyDescent="0.4">
      <c r="A33" s="70">
        <v>29</v>
      </c>
      <c r="B33" s="70" t="s">
        <v>2473</v>
      </c>
      <c r="C33" s="70"/>
      <c r="D33" s="70"/>
      <c r="E33" s="70"/>
      <c r="F33" s="70" t="s">
        <v>876</v>
      </c>
      <c r="G33" s="70" t="s">
        <v>139</v>
      </c>
      <c r="H33" s="94"/>
      <c r="I33" s="94">
        <v>4</v>
      </c>
      <c r="J33" s="70" t="s">
        <v>2473</v>
      </c>
      <c r="K33" s="70"/>
      <c r="L33" s="70"/>
      <c r="M33" s="70">
        <v>10</v>
      </c>
      <c r="N33" s="70">
        <f>VLOOKUP(M33,'償却率（定額法）'!$B$6:$C$104,2)</f>
        <v>0.1</v>
      </c>
      <c r="O33" s="71">
        <v>40246</v>
      </c>
      <c r="P33" s="70">
        <v>1</v>
      </c>
      <c r="Q33" s="71"/>
      <c r="R33" s="71">
        <f t="shared" si="0"/>
        <v>40246</v>
      </c>
      <c r="S33" s="70">
        <f t="shared" si="1"/>
        <v>2010</v>
      </c>
      <c r="T33" s="70">
        <f t="shared" si="2"/>
        <v>3</v>
      </c>
      <c r="U33" s="70">
        <f t="shared" si="3"/>
        <v>9</v>
      </c>
      <c r="V33" s="70">
        <f t="shared" si="4"/>
        <v>2009</v>
      </c>
      <c r="W33" s="85">
        <v>980000</v>
      </c>
      <c r="X33" s="90">
        <v>1</v>
      </c>
      <c r="Y33" s="70"/>
      <c r="Z33" s="85">
        <v>979999</v>
      </c>
      <c r="AA33" s="85">
        <f t="shared" si="5"/>
        <v>1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87">
        <f t="shared" si="6"/>
        <v>0</v>
      </c>
      <c r="AQ33" s="74">
        <f t="shared" si="10"/>
        <v>979999</v>
      </c>
      <c r="AR33" s="74">
        <f t="shared" si="7"/>
        <v>1</v>
      </c>
      <c r="AS33" s="70" t="s">
        <v>2447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>
        <v>1</v>
      </c>
      <c r="BF33" s="70"/>
      <c r="BG33" s="70"/>
      <c r="BH33" s="70"/>
      <c r="BI33" s="70">
        <f t="shared" si="8"/>
        <v>11</v>
      </c>
      <c r="BJ33" s="70" t="s">
        <v>2584</v>
      </c>
      <c r="BK33" s="74">
        <f t="shared" si="9"/>
        <v>979999</v>
      </c>
      <c r="BL33" s="70"/>
      <c r="BM33" s="70" t="s">
        <v>2541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</row>
    <row r="34" spans="1:77" x14ac:dyDescent="0.4">
      <c r="A34" s="70">
        <v>30</v>
      </c>
      <c r="B34" s="70" t="s">
        <v>2465</v>
      </c>
      <c r="C34" s="70"/>
      <c r="D34" s="70"/>
      <c r="E34" s="70"/>
      <c r="F34" s="70" t="s">
        <v>2508</v>
      </c>
      <c r="G34" s="70" t="s">
        <v>139</v>
      </c>
      <c r="H34" s="94"/>
      <c r="I34" s="94">
        <v>3</v>
      </c>
      <c r="J34" s="70" t="s">
        <v>2465</v>
      </c>
      <c r="K34" s="70"/>
      <c r="L34" s="70"/>
      <c r="M34" s="70">
        <v>8</v>
      </c>
      <c r="N34" s="70">
        <f>VLOOKUP(M34,'償却率（定額法）'!$B$6:$C$104,2)</f>
        <v>0.125</v>
      </c>
      <c r="O34" s="71">
        <v>40002</v>
      </c>
      <c r="P34" s="70">
        <v>1</v>
      </c>
      <c r="Q34" s="71"/>
      <c r="R34" s="71">
        <f t="shared" si="0"/>
        <v>40002</v>
      </c>
      <c r="S34" s="70">
        <f t="shared" si="1"/>
        <v>2009</v>
      </c>
      <c r="T34" s="70">
        <f t="shared" si="2"/>
        <v>7</v>
      </c>
      <c r="U34" s="70">
        <f t="shared" si="3"/>
        <v>8</v>
      </c>
      <c r="V34" s="70">
        <f t="shared" si="4"/>
        <v>2009</v>
      </c>
      <c r="W34" s="85">
        <v>535500</v>
      </c>
      <c r="X34" s="90">
        <v>1</v>
      </c>
      <c r="Y34" s="70"/>
      <c r="Z34" s="85">
        <v>535499</v>
      </c>
      <c r="AA34" s="85">
        <f t="shared" si="5"/>
        <v>1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7">
        <f t="shared" si="6"/>
        <v>0</v>
      </c>
      <c r="AQ34" s="74">
        <f t="shared" si="10"/>
        <v>535499</v>
      </c>
      <c r="AR34" s="74">
        <f t="shared" si="7"/>
        <v>1</v>
      </c>
      <c r="AS34" s="70" t="s">
        <v>2447</v>
      </c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>
        <v>1</v>
      </c>
      <c r="BF34" s="70"/>
      <c r="BG34" s="70"/>
      <c r="BH34" s="70"/>
      <c r="BI34" s="70">
        <f t="shared" si="8"/>
        <v>11</v>
      </c>
      <c r="BJ34" s="70" t="s">
        <v>2584</v>
      </c>
      <c r="BK34" s="74">
        <f t="shared" si="9"/>
        <v>535499</v>
      </c>
      <c r="BL34" s="70"/>
      <c r="BM34" s="70" t="s">
        <v>2542</v>
      </c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</row>
    <row r="35" spans="1:77" x14ac:dyDescent="0.4">
      <c r="A35" s="70">
        <v>31</v>
      </c>
      <c r="B35" s="70" t="s">
        <v>2474</v>
      </c>
      <c r="C35" s="70"/>
      <c r="D35" s="70"/>
      <c r="E35" s="70"/>
      <c r="F35" s="70" t="s">
        <v>878</v>
      </c>
      <c r="G35" s="70" t="s">
        <v>139</v>
      </c>
      <c r="H35" s="94"/>
      <c r="I35" s="94">
        <v>5</v>
      </c>
      <c r="J35" s="70" t="s">
        <v>2474</v>
      </c>
      <c r="K35" s="70"/>
      <c r="L35" s="70"/>
      <c r="M35" s="70">
        <v>7</v>
      </c>
      <c r="N35" s="70">
        <f>VLOOKUP(M35,'償却率（定額法）'!$B$6:$C$104,2)</f>
        <v>0.14299999999999999</v>
      </c>
      <c r="O35" s="71">
        <v>40228</v>
      </c>
      <c r="P35" s="70">
        <v>1</v>
      </c>
      <c r="Q35" s="71"/>
      <c r="R35" s="71">
        <f t="shared" si="0"/>
        <v>40228</v>
      </c>
      <c r="S35" s="70">
        <f t="shared" si="1"/>
        <v>2010</v>
      </c>
      <c r="T35" s="70">
        <f t="shared" si="2"/>
        <v>2</v>
      </c>
      <c r="U35" s="70">
        <f t="shared" si="3"/>
        <v>19</v>
      </c>
      <c r="V35" s="70">
        <f t="shared" si="4"/>
        <v>2009</v>
      </c>
      <c r="W35" s="85">
        <v>843150</v>
      </c>
      <c r="X35" s="90">
        <v>1</v>
      </c>
      <c r="Y35" s="70"/>
      <c r="Z35" s="85">
        <v>843149</v>
      </c>
      <c r="AA35" s="85">
        <f t="shared" si="5"/>
        <v>1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87">
        <f t="shared" si="6"/>
        <v>0</v>
      </c>
      <c r="AQ35" s="74">
        <f t="shared" si="10"/>
        <v>843149</v>
      </c>
      <c r="AR35" s="74">
        <f t="shared" si="7"/>
        <v>1</v>
      </c>
      <c r="AS35" s="70" t="s">
        <v>2447</v>
      </c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>
        <v>1</v>
      </c>
      <c r="BF35" s="70"/>
      <c r="BG35" s="70"/>
      <c r="BH35" s="70"/>
      <c r="BI35" s="70">
        <f t="shared" si="8"/>
        <v>11</v>
      </c>
      <c r="BJ35" s="70" t="s">
        <v>2584</v>
      </c>
      <c r="BK35" s="74">
        <f t="shared" si="9"/>
        <v>843149</v>
      </c>
      <c r="BL35" s="70"/>
      <c r="BM35" s="70" t="s">
        <v>2543</v>
      </c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</row>
    <row r="36" spans="1:77" x14ac:dyDescent="0.4">
      <c r="A36" s="70">
        <v>32</v>
      </c>
      <c r="B36" s="70" t="s">
        <v>2475</v>
      </c>
      <c r="C36" s="70"/>
      <c r="D36" s="70"/>
      <c r="E36" s="70"/>
      <c r="F36" s="70" t="s">
        <v>140</v>
      </c>
      <c r="G36" s="70" t="s">
        <v>139</v>
      </c>
      <c r="H36" s="94"/>
      <c r="I36" s="94">
        <v>2</v>
      </c>
      <c r="J36" s="70" t="s">
        <v>2475</v>
      </c>
      <c r="K36" s="70"/>
      <c r="L36" s="70"/>
      <c r="M36" s="70">
        <v>8</v>
      </c>
      <c r="N36" s="70">
        <f>VLOOKUP(M36,'償却率（定額法）'!$B$6:$C$104,2)</f>
        <v>0.125</v>
      </c>
      <c r="O36" s="71">
        <v>40081</v>
      </c>
      <c r="P36" s="70">
        <v>1</v>
      </c>
      <c r="Q36" s="71"/>
      <c r="R36" s="71">
        <f t="shared" si="0"/>
        <v>40081</v>
      </c>
      <c r="S36" s="70">
        <f t="shared" si="1"/>
        <v>2009</v>
      </c>
      <c r="T36" s="70">
        <f t="shared" si="2"/>
        <v>9</v>
      </c>
      <c r="U36" s="70">
        <f t="shared" si="3"/>
        <v>25</v>
      </c>
      <c r="V36" s="70">
        <f t="shared" si="4"/>
        <v>2009</v>
      </c>
      <c r="W36" s="85">
        <v>669060</v>
      </c>
      <c r="X36" s="90">
        <v>1</v>
      </c>
      <c r="Y36" s="70"/>
      <c r="Z36" s="85">
        <v>669059</v>
      </c>
      <c r="AA36" s="85">
        <f t="shared" si="5"/>
        <v>1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87">
        <f t="shared" si="6"/>
        <v>0</v>
      </c>
      <c r="AQ36" s="74">
        <f t="shared" si="10"/>
        <v>669059</v>
      </c>
      <c r="AR36" s="74">
        <f t="shared" si="7"/>
        <v>1</v>
      </c>
      <c r="AS36" s="70" t="s">
        <v>2447</v>
      </c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>
        <v>1</v>
      </c>
      <c r="BF36" s="70"/>
      <c r="BG36" s="70"/>
      <c r="BH36" s="70"/>
      <c r="BI36" s="70">
        <f t="shared" si="8"/>
        <v>11</v>
      </c>
      <c r="BJ36" s="70" t="s">
        <v>2584</v>
      </c>
      <c r="BK36" s="74">
        <f t="shared" si="9"/>
        <v>669059</v>
      </c>
      <c r="BL36" s="70"/>
      <c r="BM36" s="70" t="s">
        <v>2544</v>
      </c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</row>
    <row r="37" spans="1:77" x14ac:dyDescent="0.4">
      <c r="A37" s="70">
        <v>33</v>
      </c>
      <c r="B37" s="70" t="s">
        <v>2476</v>
      </c>
      <c r="C37" s="70"/>
      <c r="D37" s="70"/>
      <c r="E37" s="70"/>
      <c r="F37" s="70" t="s">
        <v>874</v>
      </c>
      <c r="G37" s="70" t="s">
        <v>139</v>
      </c>
      <c r="H37" s="94"/>
      <c r="I37" s="94">
        <v>6</v>
      </c>
      <c r="J37" s="70" t="s">
        <v>2476</v>
      </c>
      <c r="K37" s="70"/>
      <c r="L37" s="70"/>
      <c r="M37" s="70">
        <v>15</v>
      </c>
      <c r="N37" s="70">
        <f>VLOOKUP(M37,'償却率（定額法）'!$B$6:$C$104,2)</f>
        <v>6.7000000000000004E-2</v>
      </c>
      <c r="O37" s="71">
        <v>39716</v>
      </c>
      <c r="P37" s="70">
        <v>1</v>
      </c>
      <c r="Q37" s="71"/>
      <c r="R37" s="71">
        <f t="shared" si="0"/>
        <v>39716</v>
      </c>
      <c r="S37" s="70">
        <f t="shared" si="1"/>
        <v>2008</v>
      </c>
      <c r="T37" s="70">
        <f t="shared" si="2"/>
        <v>9</v>
      </c>
      <c r="U37" s="70">
        <f t="shared" si="3"/>
        <v>25</v>
      </c>
      <c r="V37" s="70">
        <f t="shared" si="4"/>
        <v>2008</v>
      </c>
      <c r="W37" s="85">
        <v>971250</v>
      </c>
      <c r="X37" s="90">
        <v>1</v>
      </c>
      <c r="Y37" s="70"/>
      <c r="Z37" s="85">
        <v>715803</v>
      </c>
      <c r="AA37" s="85">
        <f t="shared" si="5"/>
        <v>255447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7">
        <f t="shared" si="6"/>
        <v>65074</v>
      </c>
      <c r="AQ37" s="74">
        <f t="shared" si="10"/>
        <v>780877</v>
      </c>
      <c r="AR37" s="74">
        <f t="shared" si="7"/>
        <v>190373</v>
      </c>
      <c r="AS37" s="70" t="s">
        <v>2447</v>
      </c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>
        <v>1</v>
      </c>
      <c r="BF37" s="70"/>
      <c r="BG37" s="70"/>
      <c r="BH37" s="70"/>
      <c r="BI37" s="70">
        <f t="shared" si="8"/>
        <v>12</v>
      </c>
      <c r="BJ37" s="70" t="s">
        <v>2584</v>
      </c>
      <c r="BK37" s="74">
        <f t="shared" si="9"/>
        <v>780877</v>
      </c>
      <c r="BL37" s="70"/>
      <c r="BM37" s="70" t="s">
        <v>2545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</row>
    <row r="38" spans="1:77" x14ac:dyDescent="0.4">
      <c r="A38" s="70">
        <v>34</v>
      </c>
      <c r="B38" s="70" t="s">
        <v>2477</v>
      </c>
      <c r="C38" s="70"/>
      <c r="D38" s="70"/>
      <c r="E38" s="70"/>
      <c r="F38" s="70" t="s">
        <v>874</v>
      </c>
      <c r="G38" s="70" t="s">
        <v>139</v>
      </c>
      <c r="H38" s="94"/>
      <c r="I38" s="94">
        <v>6</v>
      </c>
      <c r="J38" s="70" t="s">
        <v>2477</v>
      </c>
      <c r="K38" s="70"/>
      <c r="L38" s="70"/>
      <c r="M38" s="70">
        <v>15</v>
      </c>
      <c r="N38" s="70">
        <f>VLOOKUP(M38,'償却率（定額法）'!$B$6:$C$104,2)</f>
        <v>6.7000000000000004E-2</v>
      </c>
      <c r="O38" s="71">
        <v>39402</v>
      </c>
      <c r="P38" s="70">
        <v>1</v>
      </c>
      <c r="Q38" s="71"/>
      <c r="R38" s="71">
        <f t="shared" si="0"/>
        <v>39402</v>
      </c>
      <c r="S38" s="70">
        <f t="shared" si="1"/>
        <v>2007</v>
      </c>
      <c r="T38" s="70">
        <f t="shared" si="2"/>
        <v>11</v>
      </c>
      <c r="U38" s="70">
        <f t="shared" si="3"/>
        <v>16</v>
      </c>
      <c r="V38" s="70">
        <f t="shared" si="4"/>
        <v>2007</v>
      </c>
      <c r="W38" s="85">
        <v>971250</v>
      </c>
      <c r="X38" s="90">
        <v>1</v>
      </c>
      <c r="Y38" s="70"/>
      <c r="Z38" s="85">
        <v>780876</v>
      </c>
      <c r="AA38" s="85">
        <f t="shared" si="5"/>
        <v>190374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7">
        <f t="shared" si="6"/>
        <v>65074</v>
      </c>
      <c r="AQ38" s="74">
        <f t="shared" si="10"/>
        <v>845950</v>
      </c>
      <c r="AR38" s="74">
        <f t="shared" si="7"/>
        <v>125300</v>
      </c>
      <c r="AS38" s="70" t="s">
        <v>2447</v>
      </c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>
        <v>1</v>
      </c>
      <c r="BF38" s="70"/>
      <c r="BG38" s="70"/>
      <c r="BH38" s="70"/>
      <c r="BI38" s="70">
        <f t="shared" si="8"/>
        <v>13</v>
      </c>
      <c r="BJ38" s="70" t="s">
        <v>2584</v>
      </c>
      <c r="BK38" s="74">
        <f t="shared" si="9"/>
        <v>845950</v>
      </c>
      <c r="BL38" s="70"/>
      <c r="BM38" s="70" t="s">
        <v>2546</v>
      </c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</row>
    <row r="39" spans="1:77" x14ac:dyDescent="0.4">
      <c r="A39" s="70">
        <v>35</v>
      </c>
      <c r="B39" s="70" t="s">
        <v>2478</v>
      </c>
      <c r="C39" s="70"/>
      <c r="D39" s="70"/>
      <c r="E39" s="70"/>
      <c r="F39" s="70" t="s">
        <v>874</v>
      </c>
      <c r="G39" s="70" t="s">
        <v>139</v>
      </c>
      <c r="H39" s="94"/>
      <c r="I39" s="94">
        <v>6</v>
      </c>
      <c r="J39" s="70" t="s">
        <v>2478</v>
      </c>
      <c r="K39" s="70"/>
      <c r="L39" s="70"/>
      <c r="M39" s="70">
        <v>15</v>
      </c>
      <c r="N39" s="70">
        <f>VLOOKUP(M39,'償却率（定額法）'!$B$6:$C$104,2)</f>
        <v>6.7000000000000004E-2</v>
      </c>
      <c r="O39" s="71">
        <v>38730</v>
      </c>
      <c r="P39" s="70">
        <v>1</v>
      </c>
      <c r="Q39" s="71"/>
      <c r="R39" s="71">
        <f t="shared" si="0"/>
        <v>38730</v>
      </c>
      <c r="S39" s="70">
        <f t="shared" si="1"/>
        <v>2006</v>
      </c>
      <c r="T39" s="70">
        <f t="shared" si="2"/>
        <v>1</v>
      </c>
      <c r="U39" s="70">
        <f t="shared" si="3"/>
        <v>13</v>
      </c>
      <c r="V39" s="70">
        <f t="shared" si="4"/>
        <v>2005</v>
      </c>
      <c r="W39" s="85">
        <v>917175</v>
      </c>
      <c r="X39" s="90">
        <v>1</v>
      </c>
      <c r="Y39" s="70"/>
      <c r="Z39" s="85">
        <v>860300</v>
      </c>
      <c r="AA39" s="85">
        <f t="shared" si="5"/>
        <v>56875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87">
        <f t="shared" si="6"/>
        <v>56874</v>
      </c>
      <c r="AQ39" s="74">
        <f t="shared" si="10"/>
        <v>917174</v>
      </c>
      <c r="AR39" s="74">
        <f t="shared" si="7"/>
        <v>1</v>
      </c>
      <c r="AS39" s="70" t="s">
        <v>2447</v>
      </c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>
        <v>1</v>
      </c>
      <c r="BF39" s="70"/>
      <c r="BG39" s="70"/>
      <c r="BH39" s="70"/>
      <c r="BI39" s="70">
        <f t="shared" si="8"/>
        <v>15</v>
      </c>
      <c r="BJ39" s="70" t="s">
        <v>2584</v>
      </c>
      <c r="BK39" s="74">
        <f t="shared" si="9"/>
        <v>917174</v>
      </c>
      <c r="BL39" s="70"/>
      <c r="BM39" s="70" t="s">
        <v>2547</v>
      </c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</row>
    <row r="40" spans="1:77" x14ac:dyDescent="0.4">
      <c r="A40" s="70">
        <v>36</v>
      </c>
      <c r="B40" s="70" t="s">
        <v>2479</v>
      </c>
      <c r="C40" s="70"/>
      <c r="D40" s="70"/>
      <c r="E40" s="70"/>
      <c r="F40" s="70" t="s">
        <v>874</v>
      </c>
      <c r="G40" s="70" t="s">
        <v>139</v>
      </c>
      <c r="H40" s="94"/>
      <c r="I40" s="94">
        <v>6</v>
      </c>
      <c r="J40" s="70" t="s">
        <v>2479</v>
      </c>
      <c r="K40" s="70"/>
      <c r="L40" s="70"/>
      <c r="M40" s="70">
        <v>15</v>
      </c>
      <c r="N40" s="70">
        <f>VLOOKUP(M40,'償却率（定額法）'!$B$6:$C$104,2)</f>
        <v>6.7000000000000004E-2</v>
      </c>
      <c r="O40" s="71">
        <v>38392</v>
      </c>
      <c r="P40" s="70">
        <v>1</v>
      </c>
      <c r="Q40" s="71"/>
      <c r="R40" s="71">
        <f t="shared" si="0"/>
        <v>38392</v>
      </c>
      <c r="S40" s="70">
        <f t="shared" si="1"/>
        <v>2005</v>
      </c>
      <c r="T40" s="70">
        <f t="shared" si="2"/>
        <v>2</v>
      </c>
      <c r="U40" s="70">
        <f t="shared" si="3"/>
        <v>9</v>
      </c>
      <c r="V40" s="70">
        <f t="shared" si="4"/>
        <v>2004</v>
      </c>
      <c r="W40" s="85">
        <v>917175</v>
      </c>
      <c r="X40" s="90">
        <v>1</v>
      </c>
      <c r="Y40" s="70"/>
      <c r="Z40" s="85">
        <v>917174</v>
      </c>
      <c r="AA40" s="85">
        <f t="shared" si="5"/>
        <v>1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87">
        <f t="shared" si="6"/>
        <v>0</v>
      </c>
      <c r="AQ40" s="74">
        <f t="shared" si="10"/>
        <v>917174</v>
      </c>
      <c r="AR40" s="74">
        <f t="shared" si="7"/>
        <v>1</v>
      </c>
      <c r="AS40" s="70" t="s">
        <v>2447</v>
      </c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>
        <v>1</v>
      </c>
      <c r="BF40" s="70"/>
      <c r="BG40" s="70"/>
      <c r="BH40" s="70"/>
      <c r="BI40" s="70">
        <f t="shared" si="8"/>
        <v>16</v>
      </c>
      <c r="BJ40" s="70" t="s">
        <v>2584</v>
      </c>
      <c r="BK40" s="74">
        <f t="shared" si="9"/>
        <v>917174</v>
      </c>
      <c r="BL40" s="70"/>
      <c r="BM40" s="70" t="s">
        <v>2548</v>
      </c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</row>
    <row r="41" spans="1:77" x14ac:dyDescent="0.4">
      <c r="A41" s="70">
        <v>37</v>
      </c>
      <c r="B41" s="70" t="s">
        <v>2480</v>
      </c>
      <c r="C41" s="70"/>
      <c r="D41" s="70"/>
      <c r="E41" s="70"/>
      <c r="F41" s="70" t="s">
        <v>874</v>
      </c>
      <c r="G41" s="70" t="s">
        <v>139</v>
      </c>
      <c r="H41" s="94"/>
      <c r="I41" s="94">
        <v>6</v>
      </c>
      <c r="J41" s="70" t="s">
        <v>2480</v>
      </c>
      <c r="K41" s="70"/>
      <c r="L41" s="70"/>
      <c r="M41" s="70">
        <v>15</v>
      </c>
      <c r="N41" s="70">
        <f>VLOOKUP(M41,'償却率（定額法）'!$B$6:$C$104,2)</f>
        <v>6.7000000000000004E-2</v>
      </c>
      <c r="O41" s="71">
        <v>38055</v>
      </c>
      <c r="P41" s="70">
        <v>1</v>
      </c>
      <c r="Q41" s="71"/>
      <c r="R41" s="71">
        <f t="shared" si="0"/>
        <v>38055</v>
      </c>
      <c r="S41" s="70">
        <f t="shared" si="1"/>
        <v>2004</v>
      </c>
      <c r="T41" s="70">
        <f t="shared" si="2"/>
        <v>3</v>
      </c>
      <c r="U41" s="70">
        <f t="shared" si="3"/>
        <v>9</v>
      </c>
      <c r="V41" s="70">
        <f t="shared" si="4"/>
        <v>2003</v>
      </c>
      <c r="W41" s="85">
        <v>917175</v>
      </c>
      <c r="X41" s="90">
        <v>1</v>
      </c>
      <c r="Y41" s="70"/>
      <c r="Z41" s="85">
        <v>917174</v>
      </c>
      <c r="AA41" s="85">
        <f t="shared" si="5"/>
        <v>1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87">
        <f t="shared" si="6"/>
        <v>0</v>
      </c>
      <c r="AQ41" s="74">
        <f t="shared" si="10"/>
        <v>917174</v>
      </c>
      <c r="AR41" s="74">
        <f t="shared" si="7"/>
        <v>1</v>
      </c>
      <c r="AS41" s="70" t="s">
        <v>2447</v>
      </c>
      <c r="AT41" s="70"/>
      <c r="AU41" s="70"/>
      <c r="AV41" s="70"/>
      <c r="AW41" s="70"/>
      <c r="AX41" s="70" t="s">
        <v>127</v>
      </c>
      <c r="AY41" s="70"/>
      <c r="AZ41" s="70"/>
      <c r="BA41" s="70"/>
      <c r="BB41" s="70"/>
      <c r="BC41" s="70"/>
      <c r="BD41" s="70"/>
      <c r="BE41" s="70">
        <v>1</v>
      </c>
      <c r="BF41" s="70"/>
      <c r="BG41" s="70"/>
      <c r="BH41" s="70"/>
      <c r="BI41" s="70">
        <f t="shared" si="8"/>
        <v>17</v>
      </c>
      <c r="BJ41" s="70" t="s">
        <v>2584</v>
      </c>
      <c r="BK41" s="74">
        <f t="shared" si="9"/>
        <v>917174</v>
      </c>
      <c r="BL41" s="70"/>
      <c r="BM41" s="70" t="s">
        <v>2549</v>
      </c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</row>
    <row r="42" spans="1:77" x14ac:dyDescent="0.4">
      <c r="A42" s="70">
        <v>38</v>
      </c>
      <c r="B42" s="70" t="s">
        <v>2481</v>
      </c>
      <c r="C42" s="70"/>
      <c r="D42" s="70"/>
      <c r="E42" s="70"/>
      <c r="F42" s="70" t="s">
        <v>874</v>
      </c>
      <c r="G42" s="70" t="s">
        <v>139</v>
      </c>
      <c r="H42" s="94"/>
      <c r="I42" s="94">
        <v>6</v>
      </c>
      <c r="J42" s="70" t="s">
        <v>2481</v>
      </c>
      <c r="K42" s="70"/>
      <c r="L42" s="70"/>
      <c r="M42" s="70">
        <v>15</v>
      </c>
      <c r="N42" s="70">
        <f>VLOOKUP(M42,'償却率（定額法）'!$B$6:$C$104,2)</f>
        <v>6.7000000000000004E-2</v>
      </c>
      <c r="O42" s="71">
        <v>37666</v>
      </c>
      <c r="P42" s="70">
        <v>1</v>
      </c>
      <c r="Q42" s="71"/>
      <c r="R42" s="71">
        <f t="shared" si="0"/>
        <v>37666</v>
      </c>
      <c r="S42" s="70">
        <f t="shared" si="1"/>
        <v>2003</v>
      </c>
      <c r="T42" s="70">
        <f t="shared" si="2"/>
        <v>2</v>
      </c>
      <c r="U42" s="70">
        <f t="shared" si="3"/>
        <v>14</v>
      </c>
      <c r="V42" s="70">
        <f t="shared" si="4"/>
        <v>2002</v>
      </c>
      <c r="W42" s="85">
        <v>881475</v>
      </c>
      <c r="X42" s="90">
        <v>1</v>
      </c>
      <c r="Y42" s="70"/>
      <c r="Z42" s="85">
        <v>881474</v>
      </c>
      <c r="AA42" s="85">
        <f t="shared" si="5"/>
        <v>1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87">
        <f t="shared" si="6"/>
        <v>0</v>
      </c>
      <c r="AQ42" s="74">
        <f t="shared" si="10"/>
        <v>881474</v>
      </c>
      <c r="AR42" s="74">
        <f t="shared" si="7"/>
        <v>1</v>
      </c>
      <c r="AS42" s="70" t="s">
        <v>2447</v>
      </c>
      <c r="AT42" s="70"/>
      <c r="AU42" s="70"/>
      <c r="AV42" s="70"/>
      <c r="AW42" s="70"/>
      <c r="AX42" s="70" t="s">
        <v>126</v>
      </c>
      <c r="AY42" s="70"/>
      <c r="AZ42" s="70"/>
      <c r="BA42" s="70"/>
      <c r="BB42" s="70"/>
      <c r="BC42" s="70"/>
      <c r="BD42" s="70"/>
      <c r="BE42" s="70">
        <v>1</v>
      </c>
      <c r="BF42" s="70"/>
      <c r="BG42" s="70"/>
      <c r="BH42" s="70"/>
      <c r="BI42" s="70">
        <f t="shared" si="8"/>
        <v>18</v>
      </c>
      <c r="BJ42" s="70" t="s">
        <v>2584</v>
      </c>
      <c r="BK42" s="74">
        <f t="shared" si="9"/>
        <v>881474</v>
      </c>
      <c r="BL42" s="70"/>
      <c r="BM42" s="70" t="s">
        <v>2550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</row>
    <row r="43" spans="1:77" x14ac:dyDescent="0.4">
      <c r="A43" s="70">
        <v>39</v>
      </c>
      <c r="B43" s="70" t="s">
        <v>2482</v>
      </c>
      <c r="C43" s="70"/>
      <c r="D43" s="70"/>
      <c r="E43" s="70"/>
      <c r="F43" s="70" t="s">
        <v>874</v>
      </c>
      <c r="G43" s="70" t="s">
        <v>139</v>
      </c>
      <c r="H43" s="94"/>
      <c r="I43" s="94">
        <v>6</v>
      </c>
      <c r="J43" s="70" t="s">
        <v>2482</v>
      </c>
      <c r="K43" s="70"/>
      <c r="L43" s="70"/>
      <c r="M43" s="70">
        <v>15</v>
      </c>
      <c r="N43" s="70">
        <f>VLOOKUP(M43,'償却率（定額法）'!$B$6:$C$104,2)</f>
        <v>6.7000000000000004E-2</v>
      </c>
      <c r="O43" s="71">
        <v>36900</v>
      </c>
      <c r="P43" s="70">
        <v>1</v>
      </c>
      <c r="Q43" s="71"/>
      <c r="R43" s="71">
        <f t="shared" si="0"/>
        <v>36900</v>
      </c>
      <c r="S43" s="70">
        <f t="shared" si="1"/>
        <v>2001</v>
      </c>
      <c r="T43" s="70">
        <f t="shared" si="2"/>
        <v>1</v>
      </c>
      <c r="U43" s="70">
        <f t="shared" si="3"/>
        <v>9</v>
      </c>
      <c r="V43" s="70">
        <f t="shared" si="4"/>
        <v>2000</v>
      </c>
      <c r="W43" s="85">
        <v>881475</v>
      </c>
      <c r="X43" s="90">
        <v>1</v>
      </c>
      <c r="Y43" s="70"/>
      <c r="Z43" s="85">
        <v>881474</v>
      </c>
      <c r="AA43" s="85">
        <f t="shared" si="5"/>
        <v>1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87">
        <f t="shared" si="6"/>
        <v>0</v>
      </c>
      <c r="AQ43" s="74">
        <f t="shared" si="10"/>
        <v>881474</v>
      </c>
      <c r="AR43" s="74">
        <f t="shared" si="7"/>
        <v>1</v>
      </c>
      <c r="AS43" s="70" t="s">
        <v>2447</v>
      </c>
      <c r="AT43" s="70"/>
      <c r="AU43" s="70"/>
      <c r="AV43" s="70"/>
      <c r="AW43" s="70"/>
      <c r="AX43" s="70" t="s">
        <v>125</v>
      </c>
      <c r="AY43" s="70"/>
      <c r="AZ43" s="70"/>
      <c r="BA43" s="70"/>
      <c r="BB43" s="70"/>
      <c r="BC43" s="70"/>
      <c r="BD43" s="70"/>
      <c r="BE43" s="70">
        <v>1</v>
      </c>
      <c r="BF43" s="70"/>
      <c r="BG43" s="70"/>
      <c r="BH43" s="70"/>
      <c r="BI43" s="70">
        <f t="shared" si="8"/>
        <v>20</v>
      </c>
      <c r="BJ43" s="70" t="s">
        <v>2584</v>
      </c>
      <c r="BK43" s="74">
        <f t="shared" si="9"/>
        <v>881474</v>
      </c>
      <c r="BL43" s="70"/>
      <c r="BM43" s="70" t="s">
        <v>2551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77" x14ac:dyDescent="0.4">
      <c r="A44" s="70">
        <v>40</v>
      </c>
      <c r="B44" s="70" t="s">
        <v>2483</v>
      </c>
      <c r="C44" s="70"/>
      <c r="D44" s="70"/>
      <c r="E44" s="70"/>
      <c r="F44" s="70" t="s">
        <v>874</v>
      </c>
      <c r="G44" s="70" t="s">
        <v>139</v>
      </c>
      <c r="H44" s="94"/>
      <c r="I44" s="94">
        <v>6</v>
      </c>
      <c r="J44" s="70" t="s">
        <v>2483</v>
      </c>
      <c r="K44" s="70"/>
      <c r="L44" s="70"/>
      <c r="M44" s="70">
        <v>15</v>
      </c>
      <c r="N44" s="70">
        <f>VLOOKUP(M44,'償却率（定額法）'!$B$6:$C$104,2)</f>
        <v>6.7000000000000004E-2</v>
      </c>
      <c r="O44" s="71">
        <v>36480</v>
      </c>
      <c r="P44" s="70">
        <v>1</v>
      </c>
      <c r="Q44" s="71"/>
      <c r="R44" s="71">
        <f t="shared" si="0"/>
        <v>36480</v>
      </c>
      <c r="S44" s="70">
        <f t="shared" si="1"/>
        <v>1999</v>
      </c>
      <c r="T44" s="70">
        <f t="shared" si="2"/>
        <v>11</v>
      </c>
      <c r="U44" s="70">
        <f t="shared" si="3"/>
        <v>16</v>
      </c>
      <c r="V44" s="70">
        <f t="shared" si="4"/>
        <v>1999</v>
      </c>
      <c r="W44" s="85">
        <v>881475</v>
      </c>
      <c r="X44" s="90">
        <v>1</v>
      </c>
      <c r="Y44" s="70"/>
      <c r="Z44" s="85">
        <v>881474</v>
      </c>
      <c r="AA44" s="85">
        <f t="shared" si="5"/>
        <v>1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87">
        <f t="shared" si="6"/>
        <v>0</v>
      </c>
      <c r="AQ44" s="74">
        <f t="shared" si="10"/>
        <v>881474</v>
      </c>
      <c r="AR44" s="74">
        <f t="shared" si="7"/>
        <v>1</v>
      </c>
      <c r="AS44" s="70" t="s">
        <v>2447</v>
      </c>
      <c r="AT44" s="70"/>
      <c r="AU44" s="70"/>
      <c r="AV44" s="70"/>
      <c r="AW44" s="70"/>
      <c r="AX44" s="70" t="s">
        <v>129</v>
      </c>
      <c r="AY44" s="70"/>
      <c r="AZ44" s="70"/>
      <c r="BA44" s="70"/>
      <c r="BB44" s="70"/>
      <c r="BC44" s="70"/>
      <c r="BD44" s="70"/>
      <c r="BE44" s="70">
        <v>1</v>
      </c>
      <c r="BF44" s="70"/>
      <c r="BG44" s="70"/>
      <c r="BH44" s="70"/>
      <c r="BI44" s="70">
        <f t="shared" si="8"/>
        <v>21</v>
      </c>
      <c r="BJ44" s="70" t="s">
        <v>2584</v>
      </c>
      <c r="BK44" s="74">
        <f t="shared" si="9"/>
        <v>881474</v>
      </c>
      <c r="BL44" s="70"/>
      <c r="BM44" s="70" t="s">
        <v>2552</v>
      </c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7" x14ac:dyDescent="0.4">
      <c r="A45" s="70">
        <v>41</v>
      </c>
      <c r="B45" s="70" t="s">
        <v>2484</v>
      </c>
      <c r="C45" s="70"/>
      <c r="D45" s="70"/>
      <c r="E45" s="70"/>
      <c r="F45" s="70" t="s">
        <v>877</v>
      </c>
      <c r="G45" s="70" t="s">
        <v>139</v>
      </c>
      <c r="H45" s="94"/>
      <c r="I45" s="94">
        <v>7</v>
      </c>
      <c r="J45" s="70" t="s">
        <v>2484</v>
      </c>
      <c r="K45" s="70"/>
      <c r="L45" s="70"/>
      <c r="M45" s="70">
        <v>5</v>
      </c>
      <c r="N45" s="70">
        <f>VLOOKUP(M45,'償却率（定額法）'!$B$6:$C$104,2)</f>
        <v>0.2</v>
      </c>
      <c r="O45" s="71">
        <v>41494</v>
      </c>
      <c r="P45" s="70">
        <v>1</v>
      </c>
      <c r="Q45" s="71"/>
      <c r="R45" s="71">
        <f t="shared" si="0"/>
        <v>41494</v>
      </c>
      <c r="S45" s="70">
        <f t="shared" si="1"/>
        <v>2013</v>
      </c>
      <c r="T45" s="70">
        <f t="shared" si="2"/>
        <v>8</v>
      </c>
      <c r="U45" s="70">
        <f t="shared" si="3"/>
        <v>8</v>
      </c>
      <c r="V45" s="70">
        <f t="shared" si="4"/>
        <v>2013</v>
      </c>
      <c r="W45" s="85">
        <v>728700</v>
      </c>
      <c r="X45" s="90">
        <v>1</v>
      </c>
      <c r="Y45" s="70"/>
      <c r="Z45" s="85">
        <v>728699</v>
      </c>
      <c r="AA45" s="85">
        <f t="shared" si="5"/>
        <v>1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87">
        <f t="shared" si="6"/>
        <v>0</v>
      </c>
      <c r="AQ45" s="74">
        <f t="shared" si="10"/>
        <v>728699</v>
      </c>
      <c r="AR45" s="74">
        <f t="shared" si="7"/>
        <v>1</v>
      </c>
      <c r="AS45" s="70" t="s">
        <v>2447</v>
      </c>
      <c r="AT45" s="70"/>
      <c r="AU45" s="70"/>
      <c r="AV45" s="70"/>
      <c r="AW45" s="70"/>
      <c r="AX45" s="70" t="s">
        <v>138</v>
      </c>
      <c r="AY45" s="70"/>
      <c r="AZ45" s="70"/>
      <c r="BA45" s="70"/>
      <c r="BB45" s="70"/>
      <c r="BC45" s="70"/>
      <c r="BD45" s="70"/>
      <c r="BE45" s="70">
        <v>1</v>
      </c>
      <c r="BF45" s="70"/>
      <c r="BG45" s="70"/>
      <c r="BH45" s="70"/>
      <c r="BI45" s="70">
        <f t="shared" si="8"/>
        <v>7</v>
      </c>
      <c r="BJ45" s="70" t="s">
        <v>2584</v>
      </c>
      <c r="BK45" s="74">
        <f t="shared" si="9"/>
        <v>728699</v>
      </c>
      <c r="BL45" s="70"/>
      <c r="BM45" s="70" t="s">
        <v>2553</v>
      </c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7" x14ac:dyDescent="0.4">
      <c r="A46" s="70">
        <v>42</v>
      </c>
      <c r="B46" s="70" t="s">
        <v>2485</v>
      </c>
      <c r="C46" s="70"/>
      <c r="D46" s="70"/>
      <c r="E46" s="70"/>
      <c r="F46" s="70" t="s">
        <v>152</v>
      </c>
      <c r="G46" s="70" t="s">
        <v>139</v>
      </c>
      <c r="H46" s="94"/>
      <c r="I46" s="94">
        <v>3</v>
      </c>
      <c r="J46" s="70" t="s">
        <v>2485</v>
      </c>
      <c r="K46" s="70"/>
      <c r="L46" s="70"/>
      <c r="M46" s="70">
        <v>5</v>
      </c>
      <c r="N46" s="70">
        <f>VLOOKUP(M46,'償却率（定額法）'!$B$6:$C$104,2)</f>
        <v>0.2</v>
      </c>
      <c r="O46" s="71">
        <v>41724</v>
      </c>
      <c r="P46" s="70">
        <v>1</v>
      </c>
      <c r="Q46" s="71"/>
      <c r="R46" s="71">
        <f t="shared" si="0"/>
        <v>41724</v>
      </c>
      <c r="S46" s="70">
        <f t="shared" si="1"/>
        <v>2014</v>
      </c>
      <c r="T46" s="70">
        <f t="shared" si="2"/>
        <v>3</v>
      </c>
      <c r="U46" s="70">
        <f t="shared" si="3"/>
        <v>26</v>
      </c>
      <c r="V46" s="70">
        <f t="shared" si="4"/>
        <v>2013</v>
      </c>
      <c r="W46" s="85">
        <v>1995000</v>
      </c>
      <c r="X46" s="90">
        <v>1</v>
      </c>
      <c r="Y46" s="70"/>
      <c r="Z46" s="85">
        <v>1994999</v>
      </c>
      <c r="AA46" s="85">
        <f t="shared" si="5"/>
        <v>1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7">
        <f t="shared" si="6"/>
        <v>0</v>
      </c>
      <c r="AQ46" s="74">
        <f t="shared" si="10"/>
        <v>1994999</v>
      </c>
      <c r="AR46" s="74">
        <f t="shared" si="7"/>
        <v>1</v>
      </c>
      <c r="AS46" s="70" t="s">
        <v>2447</v>
      </c>
      <c r="AT46" s="70"/>
      <c r="AU46" s="70"/>
      <c r="AV46" s="70"/>
      <c r="AW46" s="70"/>
      <c r="AX46" s="70" t="s">
        <v>124</v>
      </c>
      <c r="AY46" s="70"/>
      <c r="AZ46" s="70"/>
      <c r="BA46" s="70"/>
      <c r="BB46" s="70"/>
      <c r="BC46" s="70"/>
      <c r="BD46" s="70"/>
      <c r="BE46" s="70">
        <v>1</v>
      </c>
      <c r="BF46" s="70"/>
      <c r="BG46" s="70"/>
      <c r="BH46" s="70"/>
      <c r="BI46" s="70">
        <f t="shared" si="8"/>
        <v>7</v>
      </c>
      <c r="BJ46" s="70" t="s">
        <v>2584</v>
      </c>
      <c r="BK46" s="74">
        <f t="shared" si="9"/>
        <v>1994999</v>
      </c>
      <c r="BL46" s="70"/>
      <c r="BM46" s="70" t="s">
        <v>2554</v>
      </c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</row>
    <row r="47" spans="1:77" x14ac:dyDescent="0.4">
      <c r="A47" s="70">
        <v>43</v>
      </c>
      <c r="B47" s="70" t="s">
        <v>2486</v>
      </c>
      <c r="C47" s="70"/>
      <c r="D47" s="70"/>
      <c r="E47" s="70"/>
      <c r="F47" s="70" t="s">
        <v>874</v>
      </c>
      <c r="G47" s="70" t="s">
        <v>139</v>
      </c>
      <c r="H47" s="94"/>
      <c r="I47" s="94">
        <v>6</v>
      </c>
      <c r="J47" s="70" t="s">
        <v>2486</v>
      </c>
      <c r="K47" s="70"/>
      <c r="L47" s="70"/>
      <c r="M47" s="70">
        <v>5</v>
      </c>
      <c r="N47" s="70">
        <f>VLOOKUP(M47,'償却率（定額法）'!$B$6:$C$104,2)</f>
        <v>0.2</v>
      </c>
      <c r="O47" s="71">
        <v>42404</v>
      </c>
      <c r="P47" s="70">
        <v>1</v>
      </c>
      <c r="Q47" s="71"/>
      <c r="R47" s="71">
        <f t="shared" si="0"/>
        <v>42404</v>
      </c>
      <c r="S47" s="70">
        <f t="shared" si="1"/>
        <v>2016</v>
      </c>
      <c r="T47" s="70">
        <f t="shared" si="2"/>
        <v>2</v>
      </c>
      <c r="U47" s="70">
        <f t="shared" si="3"/>
        <v>4</v>
      </c>
      <c r="V47" s="70">
        <f t="shared" si="4"/>
        <v>2015</v>
      </c>
      <c r="W47" s="85">
        <v>5959200</v>
      </c>
      <c r="X47" s="90">
        <v>1</v>
      </c>
      <c r="Y47" s="70"/>
      <c r="Z47" s="85">
        <v>4767360</v>
      </c>
      <c r="AA47" s="85">
        <f t="shared" si="5"/>
        <v>1191840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87">
        <f t="shared" si="6"/>
        <v>1191839</v>
      </c>
      <c r="AQ47" s="74">
        <f t="shared" si="10"/>
        <v>5959199</v>
      </c>
      <c r="AR47" s="74">
        <f t="shared" si="7"/>
        <v>1</v>
      </c>
      <c r="AS47" s="70" t="s">
        <v>2447</v>
      </c>
      <c r="AT47" s="70"/>
      <c r="AU47" s="70"/>
      <c r="AV47" s="70"/>
      <c r="AW47" s="70"/>
      <c r="AX47" s="70" t="s">
        <v>124</v>
      </c>
      <c r="AY47" s="70"/>
      <c r="AZ47" s="70"/>
      <c r="BA47" s="70"/>
      <c r="BB47" s="70"/>
      <c r="BC47" s="70"/>
      <c r="BD47" s="70"/>
      <c r="BE47" s="70">
        <v>1</v>
      </c>
      <c r="BF47" s="70"/>
      <c r="BG47" s="70"/>
      <c r="BH47" s="70"/>
      <c r="BI47" s="70">
        <f t="shared" si="8"/>
        <v>5</v>
      </c>
      <c r="BJ47" s="70" t="s">
        <v>2584</v>
      </c>
      <c r="BK47" s="74">
        <f t="shared" si="9"/>
        <v>5959199</v>
      </c>
      <c r="BL47" s="70"/>
      <c r="BM47" s="70" t="s">
        <v>2555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</row>
    <row r="48" spans="1:77" x14ac:dyDescent="0.4">
      <c r="A48" s="70">
        <v>44</v>
      </c>
      <c r="B48" s="70" t="s">
        <v>2487</v>
      </c>
      <c r="C48" s="70"/>
      <c r="D48" s="70"/>
      <c r="E48" s="70"/>
      <c r="F48" s="70" t="s">
        <v>874</v>
      </c>
      <c r="G48" s="70" t="s">
        <v>139</v>
      </c>
      <c r="H48" s="94"/>
      <c r="I48" s="94">
        <v>6</v>
      </c>
      <c r="J48" s="70" t="s">
        <v>2487</v>
      </c>
      <c r="K48" s="70"/>
      <c r="L48" s="70"/>
      <c r="M48" s="70">
        <v>5</v>
      </c>
      <c r="N48" s="70">
        <f>VLOOKUP(M48,'償却率（定額法）'!$B$6:$C$104,2)</f>
        <v>0.2</v>
      </c>
      <c r="O48" s="71">
        <v>35149</v>
      </c>
      <c r="P48" s="70">
        <v>1</v>
      </c>
      <c r="Q48" s="71"/>
      <c r="R48" s="71">
        <f t="shared" si="0"/>
        <v>35149</v>
      </c>
      <c r="S48" s="70">
        <f t="shared" si="1"/>
        <v>1996</v>
      </c>
      <c r="T48" s="70">
        <f t="shared" si="2"/>
        <v>3</v>
      </c>
      <c r="U48" s="70">
        <f t="shared" si="3"/>
        <v>25</v>
      </c>
      <c r="V48" s="70">
        <f t="shared" si="4"/>
        <v>1995</v>
      </c>
      <c r="W48" s="85">
        <v>2996458</v>
      </c>
      <c r="X48" s="90">
        <v>1</v>
      </c>
      <c r="Y48" s="70"/>
      <c r="Z48" s="85">
        <v>2996457</v>
      </c>
      <c r="AA48" s="85">
        <f t="shared" si="5"/>
        <v>1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87">
        <f t="shared" si="6"/>
        <v>0</v>
      </c>
      <c r="AQ48" s="74">
        <f t="shared" si="10"/>
        <v>2996457</v>
      </c>
      <c r="AR48" s="74">
        <f t="shared" si="7"/>
        <v>1</v>
      </c>
      <c r="AS48" s="70" t="s">
        <v>2447</v>
      </c>
      <c r="AT48" s="70"/>
      <c r="AU48" s="70"/>
      <c r="AV48" s="70"/>
      <c r="AW48" s="70"/>
      <c r="AX48" s="70" t="s">
        <v>123</v>
      </c>
      <c r="AY48" s="70"/>
      <c r="AZ48" s="70"/>
      <c r="BA48" s="70"/>
      <c r="BB48" s="70"/>
      <c r="BC48" s="70"/>
      <c r="BD48" s="70"/>
      <c r="BE48" s="70">
        <v>1</v>
      </c>
      <c r="BF48" s="70"/>
      <c r="BG48" s="70"/>
      <c r="BH48" s="70"/>
      <c r="BI48" s="70">
        <f t="shared" si="8"/>
        <v>25</v>
      </c>
      <c r="BJ48" s="70" t="s">
        <v>2584</v>
      </c>
      <c r="BK48" s="74">
        <f t="shared" si="9"/>
        <v>2996457</v>
      </c>
      <c r="BL48" s="70"/>
      <c r="BM48" s="70" t="s">
        <v>2556</v>
      </c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</row>
    <row r="49" spans="1:77" x14ac:dyDescent="0.4">
      <c r="A49" s="70">
        <v>45</v>
      </c>
      <c r="B49" s="70" t="s">
        <v>2488</v>
      </c>
      <c r="C49" s="70"/>
      <c r="D49" s="70"/>
      <c r="E49" s="70"/>
      <c r="F49" s="70" t="s">
        <v>1604</v>
      </c>
      <c r="G49" s="70" t="s">
        <v>139</v>
      </c>
      <c r="H49" s="94"/>
      <c r="I49" s="94">
        <v>2</v>
      </c>
      <c r="J49" s="70" t="s">
        <v>2488</v>
      </c>
      <c r="K49" s="70"/>
      <c r="L49" s="70"/>
      <c r="M49" s="70">
        <v>8</v>
      </c>
      <c r="N49" s="70">
        <f>VLOOKUP(M49,'償却率（定額法）'!$B$6:$C$104,2)</f>
        <v>0.125</v>
      </c>
      <c r="O49" s="71">
        <v>42314</v>
      </c>
      <c r="P49" s="70">
        <v>1</v>
      </c>
      <c r="Q49" s="71"/>
      <c r="R49" s="71">
        <f t="shared" si="0"/>
        <v>42314</v>
      </c>
      <c r="S49" s="70">
        <f t="shared" si="1"/>
        <v>2015</v>
      </c>
      <c r="T49" s="70">
        <f t="shared" si="2"/>
        <v>11</v>
      </c>
      <c r="U49" s="70">
        <f t="shared" si="3"/>
        <v>6</v>
      </c>
      <c r="V49" s="70">
        <f t="shared" si="4"/>
        <v>2015</v>
      </c>
      <c r="W49" s="85">
        <v>928800</v>
      </c>
      <c r="X49" s="90">
        <v>1</v>
      </c>
      <c r="Y49" s="70"/>
      <c r="Z49" s="85">
        <v>464400</v>
      </c>
      <c r="AA49" s="85">
        <f t="shared" si="5"/>
        <v>464400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87">
        <f t="shared" si="6"/>
        <v>116100</v>
      </c>
      <c r="AQ49" s="74">
        <f t="shared" si="10"/>
        <v>580500</v>
      </c>
      <c r="AR49" s="74">
        <f t="shared" si="7"/>
        <v>348300</v>
      </c>
      <c r="AS49" s="70" t="s">
        <v>2447</v>
      </c>
      <c r="AT49" s="70"/>
      <c r="AU49" s="70"/>
      <c r="AV49" s="70"/>
      <c r="AW49" s="70"/>
      <c r="AX49" s="70" t="s">
        <v>122</v>
      </c>
      <c r="AY49" s="70"/>
      <c r="AZ49" s="70"/>
      <c r="BA49" s="70"/>
      <c r="BB49" s="70"/>
      <c r="BC49" s="70"/>
      <c r="BD49" s="70"/>
      <c r="BE49" s="70">
        <v>1</v>
      </c>
      <c r="BF49" s="70"/>
      <c r="BG49" s="70"/>
      <c r="BH49" s="70"/>
      <c r="BI49" s="70">
        <f t="shared" si="8"/>
        <v>5</v>
      </c>
      <c r="BJ49" s="70" t="s">
        <v>2584</v>
      </c>
      <c r="BK49" s="74">
        <f t="shared" si="9"/>
        <v>580500</v>
      </c>
      <c r="BL49" s="70"/>
      <c r="BM49" s="70" t="s">
        <v>2557</v>
      </c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7" x14ac:dyDescent="0.4">
      <c r="A50" s="70">
        <v>46</v>
      </c>
      <c r="B50" s="70" t="s">
        <v>2489</v>
      </c>
      <c r="C50" s="70"/>
      <c r="D50" s="70"/>
      <c r="E50" s="70"/>
      <c r="F50" s="70" t="s">
        <v>1604</v>
      </c>
      <c r="G50" s="70" t="s">
        <v>139</v>
      </c>
      <c r="H50" s="94"/>
      <c r="I50" s="94">
        <v>2</v>
      </c>
      <c r="J50" s="70" t="s">
        <v>2489</v>
      </c>
      <c r="K50" s="70"/>
      <c r="L50" s="70"/>
      <c r="M50" s="70">
        <v>5</v>
      </c>
      <c r="N50" s="70">
        <f>VLOOKUP(M50,'償却率（定額法）'!$B$6:$C$104,2)</f>
        <v>0.2</v>
      </c>
      <c r="O50" s="71">
        <v>42453</v>
      </c>
      <c r="P50" s="70">
        <v>1</v>
      </c>
      <c r="Q50" s="71"/>
      <c r="R50" s="71">
        <f t="shared" si="0"/>
        <v>42453</v>
      </c>
      <c r="S50" s="70">
        <f t="shared" si="1"/>
        <v>2016</v>
      </c>
      <c r="T50" s="70">
        <f t="shared" si="2"/>
        <v>3</v>
      </c>
      <c r="U50" s="70">
        <f t="shared" si="3"/>
        <v>24</v>
      </c>
      <c r="V50" s="70">
        <f t="shared" si="4"/>
        <v>2015</v>
      </c>
      <c r="W50" s="85">
        <v>4027250</v>
      </c>
      <c r="X50" s="90">
        <v>1</v>
      </c>
      <c r="Y50" s="70"/>
      <c r="Z50" s="85">
        <v>3221800</v>
      </c>
      <c r="AA50" s="85">
        <f t="shared" si="5"/>
        <v>805450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87">
        <f t="shared" si="6"/>
        <v>805449</v>
      </c>
      <c r="AQ50" s="74">
        <f t="shared" si="10"/>
        <v>4027249</v>
      </c>
      <c r="AR50" s="74">
        <f t="shared" si="7"/>
        <v>1</v>
      </c>
      <c r="AS50" s="70" t="s">
        <v>2447</v>
      </c>
      <c r="AT50" s="70"/>
      <c r="AU50" s="70"/>
      <c r="AV50" s="70"/>
      <c r="AW50" s="70"/>
      <c r="AX50" s="70" t="s">
        <v>122</v>
      </c>
      <c r="AY50" s="70"/>
      <c r="AZ50" s="70"/>
      <c r="BA50" s="70"/>
      <c r="BB50" s="70"/>
      <c r="BC50" s="70"/>
      <c r="BD50" s="70"/>
      <c r="BE50" s="70">
        <v>1</v>
      </c>
      <c r="BF50" s="70"/>
      <c r="BG50" s="70"/>
      <c r="BH50" s="70"/>
      <c r="BI50" s="70">
        <f t="shared" si="8"/>
        <v>5</v>
      </c>
      <c r="BJ50" s="70" t="s">
        <v>2584</v>
      </c>
      <c r="BK50" s="74">
        <f t="shared" si="9"/>
        <v>4027249</v>
      </c>
      <c r="BL50" s="70"/>
      <c r="BM50" s="70" t="s">
        <v>2558</v>
      </c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</row>
    <row r="51" spans="1:77" x14ac:dyDescent="0.4">
      <c r="A51" s="70">
        <v>47</v>
      </c>
      <c r="B51" s="70" t="s">
        <v>2490</v>
      </c>
      <c r="C51" s="70"/>
      <c r="D51" s="70"/>
      <c r="E51" s="70"/>
      <c r="F51" s="70" t="s">
        <v>874</v>
      </c>
      <c r="G51" s="70" t="s">
        <v>139</v>
      </c>
      <c r="H51" s="94"/>
      <c r="I51" s="94">
        <v>7</v>
      </c>
      <c r="J51" s="70" t="s">
        <v>2490</v>
      </c>
      <c r="K51" s="70"/>
      <c r="L51" s="70"/>
      <c r="M51" s="70">
        <v>6</v>
      </c>
      <c r="N51" s="70">
        <f>VLOOKUP(M51,'償却率（定額法）'!$B$6:$C$104,2)</f>
        <v>0.16700000000000001</v>
      </c>
      <c r="O51" s="71">
        <v>42704</v>
      </c>
      <c r="P51" s="70">
        <v>1</v>
      </c>
      <c r="Q51" s="71"/>
      <c r="R51" s="71">
        <f t="shared" si="0"/>
        <v>42704</v>
      </c>
      <c r="S51" s="70">
        <f t="shared" si="1"/>
        <v>2016</v>
      </c>
      <c r="T51" s="70">
        <f t="shared" si="2"/>
        <v>11</v>
      </c>
      <c r="U51" s="70">
        <f t="shared" si="3"/>
        <v>30</v>
      </c>
      <c r="V51" s="70">
        <f t="shared" si="4"/>
        <v>2016</v>
      </c>
      <c r="W51" s="85">
        <v>1893000</v>
      </c>
      <c r="X51" s="90">
        <v>1</v>
      </c>
      <c r="Y51" s="70"/>
      <c r="Z51" s="85">
        <v>948393</v>
      </c>
      <c r="AA51" s="85">
        <f t="shared" si="5"/>
        <v>944607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87">
        <f t="shared" si="6"/>
        <v>316131</v>
      </c>
      <c r="AQ51" s="74">
        <f t="shared" si="10"/>
        <v>1264524</v>
      </c>
      <c r="AR51" s="74">
        <f t="shared" si="7"/>
        <v>628476</v>
      </c>
      <c r="AS51" s="70" t="s">
        <v>2447</v>
      </c>
      <c r="AT51" s="70"/>
      <c r="AU51" s="70"/>
      <c r="AV51" s="70"/>
      <c r="AW51" s="70"/>
      <c r="AX51" s="70" t="s">
        <v>121</v>
      </c>
      <c r="AY51" s="70"/>
      <c r="AZ51" s="70"/>
      <c r="BA51" s="70"/>
      <c r="BB51" s="70"/>
      <c r="BC51" s="70"/>
      <c r="BD51" s="70"/>
      <c r="BE51" s="70">
        <v>1</v>
      </c>
      <c r="BF51" s="70"/>
      <c r="BG51" s="70"/>
      <c r="BH51" s="70"/>
      <c r="BI51" s="70">
        <f t="shared" si="8"/>
        <v>4</v>
      </c>
      <c r="BJ51" s="70" t="s">
        <v>2584</v>
      </c>
      <c r="BK51" s="74">
        <f t="shared" si="9"/>
        <v>1264524</v>
      </c>
      <c r="BL51" s="70"/>
      <c r="BM51" s="70" t="s">
        <v>2559</v>
      </c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7" x14ac:dyDescent="0.4">
      <c r="A52" s="70">
        <v>48</v>
      </c>
      <c r="B52" s="70" t="s">
        <v>2482</v>
      </c>
      <c r="C52" s="70"/>
      <c r="D52" s="70"/>
      <c r="E52" s="70"/>
      <c r="F52" s="70" t="s">
        <v>874</v>
      </c>
      <c r="G52" s="70" t="s">
        <v>139</v>
      </c>
      <c r="H52" s="94"/>
      <c r="I52" s="94">
        <v>6</v>
      </c>
      <c r="J52" s="70" t="s">
        <v>2482</v>
      </c>
      <c r="K52" s="70"/>
      <c r="L52" s="70"/>
      <c r="M52" s="70">
        <v>15</v>
      </c>
      <c r="N52" s="70">
        <f>VLOOKUP(M52,'償却率（定額法）'!$B$6:$C$104,2)</f>
        <v>6.7000000000000004E-2</v>
      </c>
      <c r="O52" s="71">
        <v>42519</v>
      </c>
      <c r="P52" s="70">
        <v>1</v>
      </c>
      <c r="Q52" s="71"/>
      <c r="R52" s="71">
        <f t="shared" si="0"/>
        <v>42519</v>
      </c>
      <c r="S52" s="70">
        <f t="shared" si="1"/>
        <v>2016</v>
      </c>
      <c r="T52" s="70">
        <f t="shared" si="2"/>
        <v>5</v>
      </c>
      <c r="U52" s="70">
        <f t="shared" si="3"/>
        <v>29</v>
      </c>
      <c r="V52" s="70">
        <f t="shared" si="4"/>
        <v>2016</v>
      </c>
      <c r="W52" s="85">
        <v>1188000</v>
      </c>
      <c r="X52" s="90">
        <v>1</v>
      </c>
      <c r="Y52" s="70"/>
      <c r="Z52" s="85">
        <v>238788</v>
      </c>
      <c r="AA52" s="85">
        <f t="shared" si="5"/>
        <v>949212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87">
        <f t="shared" si="6"/>
        <v>79596</v>
      </c>
      <c r="AQ52" s="74">
        <f t="shared" si="10"/>
        <v>318384</v>
      </c>
      <c r="AR52" s="74">
        <f t="shared" si="7"/>
        <v>869616</v>
      </c>
      <c r="AS52" s="70" t="s">
        <v>2447</v>
      </c>
      <c r="AT52" s="70"/>
      <c r="AU52" s="70"/>
      <c r="AV52" s="70"/>
      <c r="AW52" s="70"/>
      <c r="AX52" s="70" t="s">
        <v>137</v>
      </c>
      <c r="AY52" s="70"/>
      <c r="AZ52" s="70"/>
      <c r="BA52" s="70"/>
      <c r="BB52" s="70"/>
      <c r="BC52" s="70"/>
      <c r="BD52" s="70"/>
      <c r="BE52" s="70">
        <v>1</v>
      </c>
      <c r="BF52" s="70"/>
      <c r="BG52" s="70"/>
      <c r="BH52" s="70"/>
      <c r="BI52" s="70">
        <f t="shared" si="8"/>
        <v>4</v>
      </c>
      <c r="BJ52" s="70" t="s">
        <v>2584</v>
      </c>
      <c r="BK52" s="74">
        <f t="shared" si="9"/>
        <v>318384</v>
      </c>
      <c r="BL52" s="70"/>
      <c r="BM52" s="70" t="s">
        <v>2560</v>
      </c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</row>
    <row r="53" spans="1:77" x14ac:dyDescent="0.4">
      <c r="A53" s="70">
        <v>49</v>
      </c>
      <c r="B53" s="70" t="s">
        <v>2491</v>
      </c>
      <c r="C53" s="70"/>
      <c r="D53" s="70"/>
      <c r="E53" s="70"/>
      <c r="F53" s="70" t="s">
        <v>875</v>
      </c>
      <c r="G53" s="70" t="s">
        <v>139</v>
      </c>
      <c r="H53" s="94"/>
      <c r="I53" s="94">
        <v>1</v>
      </c>
      <c r="J53" s="70" t="s">
        <v>2491</v>
      </c>
      <c r="K53" s="70"/>
      <c r="L53" s="70"/>
      <c r="M53" s="70">
        <v>10</v>
      </c>
      <c r="N53" s="70">
        <f>VLOOKUP(M53,'償却率（定額法）'!$B$6:$C$104,2)</f>
        <v>0.1</v>
      </c>
      <c r="O53" s="71">
        <v>42690</v>
      </c>
      <c r="P53" s="70">
        <v>1</v>
      </c>
      <c r="Q53" s="71"/>
      <c r="R53" s="71">
        <f t="shared" si="0"/>
        <v>42690</v>
      </c>
      <c r="S53" s="70">
        <f t="shared" si="1"/>
        <v>2016</v>
      </c>
      <c r="T53" s="70">
        <f t="shared" si="2"/>
        <v>11</v>
      </c>
      <c r="U53" s="70">
        <f t="shared" si="3"/>
        <v>16</v>
      </c>
      <c r="V53" s="70">
        <f t="shared" si="4"/>
        <v>2016</v>
      </c>
      <c r="W53" s="85">
        <v>6512400</v>
      </c>
      <c r="X53" s="90">
        <v>1</v>
      </c>
      <c r="Y53" s="70"/>
      <c r="Z53" s="85">
        <v>1953720</v>
      </c>
      <c r="AA53" s="85">
        <f t="shared" si="5"/>
        <v>4558680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87">
        <f t="shared" si="6"/>
        <v>651240</v>
      </c>
      <c r="AQ53" s="74">
        <f t="shared" si="10"/>
        <v>2604960</v>
      </c>
      <c r="AR53" s="74">
        <f t="shared" si="7"/>
        <v>3907440</v>
      </c>
      <c r="AS53" s="70" t="s">
        <v>2447</v>
      </c>
      <c r="AT53" s="70"/>
      <c r="AU53" s="70"/>
      <c r="AV53" s="70"/>
      <c r="AW53" s="70"/>
      <c r="AX53" s="70" t="s">
        <v>129</v>
      </c>
      <c r="AY53" s="70"/>
      <c r="AZ53" s="70"/>
      <c r="BA53" s="70"/>
      <c r="BB53" s="70"/>
      <c r="BC53" s="70"/>
      <c r="BD53" s="70"/>
      <c r="BE53" s="70">
        <v>1</v>
      </c>
      <c r="BF53" s="70"/>
      <c r="BG53" s="70"/>
      <c r="BH53" s="70"/>
      <c r="BI53" s="70">
        <f t="shared" si="8"/>
        <v>4</v>
      </c>
      <c r="BJ53" s="70" t="s">
        <v>2584</v>
      </c>
      <c r="BK53" s="74">
        <f t="shared" si="9"/>
        <v>2604960</v>
      </c>
      <c r="BL53" s="70"/>
      <c r="BM53" s="70" t="s">
        <v>2561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</row>
    <row r="54" spans="1:77" x14ac:dyDescent="0.4">
      <c r="A54" s="70">
        <v>50</v>
      </c>
      <c r="B54" s="70" t="s">
        <v>2492</v>
      </c>
      <c r="C54" s="70"/>
      <c r="D54" s="70"/>
      <c r="E54" s="70"/>
      <c r="F54" s="70" t="s">
        <v>875</v>
      </c>
      <c r="G54" s="70" t="s">
        <v>139</v>
      </c>
      <c r="H54" s="94"/>
      <c r="I54" s="94">
        <v>1</v>
      </c>
      <c r="J54" s="70" t="s">
        <v>2492</v>
      </c>
      <c r="K54" s="70"/>
      <c r="L54" s="70"/>
      <c r="M54" s="70">
        <v>6</v>
      </c>
      <c r="N54" s="70">
        <f>VLOOKUP(M54,'償却率（定額法）'!$B$6:$C$104,2)</f>
        <v>0.16700000000000001</v>
      </c>
      <c r="O54" s="71">
        <v>42807</v>
      </c>
      <c r="P54" s="70">
        <v>1</v>
      </c>
      <c r="Q54" s="71"/>
      <c r="R54" s="71">
        <f t="shared" si="0"/>
        <v>42807</v>
      </c>
      <c r="S54" s="70">
        <f t="shared" si="1"/>
        <v>2017</v>
      </c>
      <c r="T54" s="70">
        <f t="shared" si="2"/>
        <v>3</v>
      </c>
      <c r="U54" s="70">
        <f t="shared" si="3"/>
        <v>13</v>
      </c>
      <c r="V54" s="70">
        <f t="shared" si="4"/>
        <v>2016</v>
      </c>
      <c r="W54" s="85">
        <v>3599113</v>
      </c>
      <c r="X54" s="90">
        <v>1</v>
      </c>
      <c r="Y54" s="70"/>
      <c r="Z54" s="85">
        <v>1803153</v>
      </c>
      <c r="AA54" s="85">
        <f t="shared" si="5"/>
        <v>1795960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87">
        <f t="shared" si="6"/>
        <v>601052</v>
      </c>
      <c r="AQ54" s="74">
        <f t="shared" si="10"/>
        <v>2404205</v>
      </c>
      <c r="AR54" s="74">
        <f t="shared" si="7"/>
        <v>1194908</v>
      </c>
      <c r="AS54" s="70" t="s">
        <v>2447</v>
      </c>
      <c r="AT54" s="70"/>
      <c r="AU54" s="70"/>
      <c r="AV54" s="70"/>
      <c r="AW54" s="70"/>
      <c r="AX54" s="70" t="s">
        <v>120</v>
      </c>
      <c r="AY54" s="70"/>
      <c r="AZ54" s="70"/>
      <c r="BA54" s="70"/>
      <c r="BB54" s="70"/>
      <c r="BC54" s="70"/>
      <c r="BD54" s="70"/>
      <c r="BE54" s="70">
        <v>1</v>
      </c>
      <c r="BF54" s="70"/>
      <c r="BG54" s="70"/>
      <c r="BH54" s="70"/>
      <c r="BI54" s="70">
        <f t="shared" si="8"/>
        <v>4</v>
      </c>
      <c r="BJ54" s="70" t="s">
        <v>2584</v>
      </c>
      <c r="BK54" s="74">
        <f t="shared" si="9"/>
        <v>2404205</v>
      </c>
      <c r="BL54" s="70"/>
      <c r="BM54" s="70" t="s">
        <v>2562</v>
      </c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</row>
    <row r="55" spans="1:77" x14ac:dyDescent="0.4">
      <c r="A55" s="70">
        <v>51</v>
      </c>
      <c r="B55" s="70" t="s">
        <v>2493</v>
      </c>
      <c r="C55" s="70"/>
      <c r="D55" s="70"/>
      <c r="E55" s="70"/>
      <c r="F55" s="70" t="s">
        <v>1604</v>
      </c>
      <c r="G55" s="70" t="s">
        <v>139</v>
      </c>
      <c r="H55" s="94"/>
      <c r="I55" s="94">
        <v>2</v>
      </c>
      <c r="J55" s="70" t="s">
        <v>2493</v>
      </c>
      <c r="K55" s="70"/>
      <c r="L55" s="70"/>
      <c r="M55" s="70">
        <v>8</v>
      </c>
      <c r="N55" s="70">
        <f>VLOOKUP(M55,'償却率（定額法）'!$B$6:$C$104,2)</f>
        <v>0.125</v>
      </c>
      <c r="O55" s="71">
        <v>42601</v>
      </c>
      <c r="P55" s="70">
        <v>1</v>
      </c>
      <c r="Q55" s="71"/>
      <c r="R55" s="71">
        <f t="shared" si="0"/>
        <v>42601</v>
      </c>
      <c r="S55" s="70">
        <f t="shared" si="1"/>
        <v>2016</v>
      </c>
      <c r="T55" s="70">
        <f t="shared" si="2"/>
        <v>8</v>
      </c>
      <c r="U55" s="70">
        <f t="shared" si="3"/>
        <v>19</v>
      </c>
      <c r="V55" s="70">
        <f t="shared" si="4"/>
        <v>2016</v>
      </c>
      <c r="W55" s="85">
        <v>4582575</v>
      </c>
      <c r="X55" s="90">
        <v>1</v>
      </c>
      <c r="Y55" s="70"/>
      <c r="Z55" s="85">
        <v>1718463</v>
      </c>
      <c r="AA55" s="85">
        <f t="shared" si="5"/>
        <v>2864112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87">
        <f t="shared" si="6"/>
        <v>572822</v>
      </c>
      <c r="AQ55" s="74">
        <f t="shared" si="10"/>
        <v>2291285</v>
      </c>
      <c r="AR55" s="74">
        <f t="shared" si="7"/>
        <v>2291290</v>
      </c>
      <c r="AS55" s="70" t="s">
        <v>2447</v>
      </c>
      <c r="AT55" s="70"/>
      <c r="AU55" s="70"/>
      <c r="AV55" s="70"/>
      <c r="AW55" s="70"/>
      <c r="AX55" s="70" t="s">
        <v>119</v>
      </c>
      <c r="AY55" s="70"/>
      <c r="AZ55" s="70"/>
      <c r="BA55" s="70"/>
      <c r="BB55" s="70"/>
      <c r="BC55" s="70"/>
      <c r="BD55" s="70"/>
      <c r="BE55" s="70">
        <v>1</v>
      </c>
      <c r="BF55" s="70"/>
      <c r="BG55" s="70"/>
      <c r="BH55" s="70"/>
      <c r="BI55" s="70">
        <f t="shared" si="8"/>
        <v>4</v>
      </c>
      <c r="BJ55" s="70" t="s">
        <v>2584</v>
      </c>
      <c r="BK55" s="74">
        <f t="shared" si="9"/>
        <v>2291285</v>
      </c>
      <c r="BL55" s="70"/>
      <c r="BM55" s="70" t="s">
        <v>2563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</row>
    <row r="56" spans="1:77" x14ac:dyDescent="0.4">
      <c r="A56" s="70">
        <v>52</v>
      </c>
      <c r="B56" s="70" t="s">
        <v>2494</v>
      </c>
      <c r="C56" s="70"/>
      <c r="D56" s="70"/>
      <c r="E56" s="70"/>
      <c r="F56" s="70" t="s">
        <v>1604</v>
      </c>
      <c r="G56" s="70" t="s">
        <v>139</v>
      </c>
      <c r="H56" s="94"/>
      <c r="I56" s="94">
        <v>2</v>
      </c>
      <c r="J56" s="70" t="s">
        <v>2494</v>
      </c>
      <c r="K56" s="70"/>
      <c r="L56" s="70"/>
      <c r="M56" s="70">
        <v>8</v>
      </c>
      <c r="N56" s="70">
        <f>VLOOKUP(M56,'償却率（定額法）'!$B$6:$C$104,2)</f>
        <v>0.125</v>
      </c>
      <c r="O56" s="71">
        <v>42601</v>
      </c>
      <c r="P56" s="70">
        <v>1</v>
      </c>
      <c r="Q56" s="71"/>
      <c r="R56" s="71">
        <f t="shared" si="0"/>
        <v>42601</v>
      </c>
      <c r="S56" s="70">
        <f t="shared" si="1"/>
        <v>2016</v>
      </c>
      <c r="T56" s="70">
        <f t="shared" si="2"/>
        <v>8</v>
      </c>
      <c r="U56" s="70">
        <f t="shared" si="3"/>
        <v>19</v>
      </c>
      <c r="V56" s="70">
        <f t="shared" si="4"/>
        <v>2016</v>
      </c>
      <c r="W56" s="85">
        <v>1443825</v>
      </c>
      <c r="X56" s="90">
        <v>1</v>
      </c>
      <c r="Y56" s="70"/>
      <c r="Z56" s="85">
        <v>541434</v>
      </c>
      <c r="AA56" s="85">
        <f t="shared" si="5"/>
        <v>902391</v>
      </c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87">
        <f t="shared" si="6"/>
        <v>180478</v>
      </c>
      <c r="AQ56" s="74">
        <f t="shared" si="10"/>
        <v>721912</v>
      </c>
      <c r="AR56" s="74">
        <f t="shared" si="7"/>
        <v>721913</v>
      </c>
      <c r="AS56" s="70" t="s">
        <v>2447</v>
      </c>
      <c r="AT56" s="70"/>
      <c r="AU56" s="70"/>
      <c r="AV56" s="70"/>
      <c r="AW56" s="70"/>
      <c r="AX56" s="70" t="s">
        <v>118</v>
      </c>
      <c r="AY56" s="70"/>
      <c r="AZ56" s="70"/>
      <c r="BA56" s="70"/>
      <c r="BB56" s="70"/>
      <c r="BC56" s="70"/>
      <c r="BD56" s="70"/>
      <c r="BE56" s="70">
        <v>1</v>
      </c>
      <c r="BF56" s="70"/>
      <c r="BG56" s="70"/>
      <c r="BH56" s="70"/>
      <c r="BI56" s="70">
        <f t="shared" si="8"/>
        <v>4</v>
      </c>
      <c r="BJ56" s="70" t="s">
        <v>2584</v>
      </c>
      <c r="BK56" s="74">
        <f t="shared" si="9"/>
        <v>721912</v>
      </c>
      <c r="BL56" s="70"/>
      <c r="BM56" s="70" t="s">
        <v>2564</v>
      </c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</row>
    <row r="57" spans="1:77" x14ac:dyDescent="0.4">
      <c r="A57" s="70">
        <v>53</v>
      </c>
      <c r="B57" s="70" t="s">
        <v>2495</v>
      </c>
      <c r="C57" s="70"/>
      <c r="D57" s="70"/>
      <c r="E57" s="70"/>
      <c r="F57" s="70" t="s">
        <v>1604</v>
      </c>
      <c r="G57" s="70" t="s">
        <v>139</v>
      </c>
      <c r="H57" s="94"/>
      <c r="I57" s="94">
        <v>2</v>
      </c>
      <c r="J57" s="70" t="s">
        <v>2495</v>
      </c>
      <c r="K57" s="70"/>
      <c r="L57" s="70"/>
      <c r="M57" s="70">
        <v>8</v>
      </c>
      <c r="N57" s="70">
        <f>VLOOKUP(M57,'償却率（定額法）'!$B$6:$C$104,2)</f>
        <v>0.125</v>
      </c>
      <c r="O57" s="71">
        <v>42580</v>
      </c>
      <c r="P57" s="70">
        <v>1</v>
      </c>
      <c r="Q57" s="71"/>
      <c r="R57" s="71">
        <f t="shared" si="0"/>
        <v>42580</v>
      </c>
      <c r="S57" s="70">
        <f t="shared" si="1"/>
        <v>2016</v>
      </c>
      <c r="T57" s="70">
        <f t="shared" si="2"/>
        <v>7</v>
      </c>
      <c r="U57" s="70">
        <f t="shared" si="3"/>
        <v>29</v>
      </c>
      <c r="V57" s="70">
        <f t="shared" si="4"/>
        <v>2016</v>
      </c>
      <c r="W57" s="85">
        <v>503280</v>
      </c>
      <c r="X57" s="90">
        <v>1</v>
      </c>
      <c r="Y57" s="70"/>
      <c r="Z57" s="85">
        <v>188730</v>
      </c>
      <c r="AA57" s="85">
        <f t="shared" si="5"/>
        <v>314550</v>
      </c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87">
        <f t="shared" si="6"/>
        <v>62910</v>
      </c>
      <c r="AQ57" s="74">
        <f t="shared" si="10"/>
        <v>251640</v>
      </c>
      <c r="AR57" s="74">
        <f t="shared" si="7"/>
        <v>251640</v>
      </c>
      <c r="AS57" s="70" t="s">
        <v>2447</v>
      </c>
      <c r="AT57" s="70"/>
      <c r="AU57" s="70"/>
      <c r="AV57" s="70"/>
      <c r="AW57" s="70"/>
      <c r="AX57" s="70" t="s">
        <v>117</v>
      </c>
      <c r="AY57" s="70"/>
      <c r="AZ57" s="70"/>
      <c r="BA57" s="70"/>
      <c r="BB57" s="70"/>
      <c r="BC57" s="70"/>
      <c r="BD57" s="70"/>
      <c r="BE57" s="70">
        <v>1</v>
      </c>
      <c r="BF57" s="70"/>
      <c r="BG57" s="70"/>
      <c r="BH57" s="70"/>
      <c r="BI57" s="70">
        <f t="shared" si="8"/>
        <v>4</v>
      </c>
      <c r="BJ57" s="70" t="s">
        <v>2584</v>
      </c>
      <c r="BK57" s="74">
        <f t="shared" si="9"/>
        <v>251640</v>
      </c>
      <c r="BL57" s="70"/>
      <c r="BM57" s="70" t="s">
        <v>2565</v>
      </c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</row>
    <row r="58" spans="1:77" x14ac:dyDescent="0.4">
      <c r="A58" s="70">
        <v>54</v>
      </c>
      <c r="B58" s="70" t="s">
        <v>2496</v>
      </c>
      <c r="C58" s="70"/>
      <c r="D58" s="70"/>
      <c r="E58" s="70"/>
      <c r="F58" s="70" t="s">
        <v>1604</v>
      </c>
      <c r="G58" s="70" t="s">
        <v>139</v>
      </c>
      <c r="H58" s="94"/>
      <c r="I58" s="94">
        <v>2</v>
      </c>
      <c r="J58" s="70" t="s">
        <v>2496</v>
      </c>
      <c r="K58" s="70"/>
      <c r="L58" s="70"/>
      <c r="M58" s="70">
        <v>8</v>
      </c>
      <c r="N58" s="70">
        <f>VLOOKUP(M58,'償却率（定額法）'!$B$6:$C$104,2)</f>
        <v>0.125</v>
      </c>
      <c r="O58" s="71">
        <v>42580</v>
      </c>
      <c r="P58" s="70">
        <v>1</v>
      </c>
      <c r="Q58" s="71"/>
      <c r="R58" s="71">
        <f t="shared" si="0"/>
        <v>42580</v>
      </c>
      <c r="S58" s="70">
        <f t="shared" si="1"/>
        <v>2016</v>
      </c>
      <c r="T58" s="70">
        <f t="shared" si="2"/>
        <v>7</v>
      </c>
      <c r="U58" s="70">
        <f t="shared" si="3"/>
        <v>29</v>
      </c>
      <c r="V58" s="70">
        <f t="shared" si="4"/>
        <v>2016</v>
      </c>
      <c r="W58" s="85">
        <v>820800</v>
      </c>
      <c r="X58" s="90">
        <v>1</v>
      </c>
      <c r="Y58" s="70"/>
      <c r="Z58" s="85">
        <v>307800</v>
      </c>
      <c r="AA58" s="85">
        <f t="shared" si="5"/>
        <v>513000</v>
      </c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87">
        <f t="shared" si="6"/>
        <v>102600</v>
      </c>
      <c r="AQ58" s="74">
        <f t="shared" si="10"/>
        <v>410400</v>
      </c>
      <c r="AR58" s="74">
        <f t="shared" si="7"/>
        <v>410400</v>
      </c>
      <c r="AS58" s="70" t="s">
        <v>2447</v>
      </c>
      <c r="AT58" s="70"/>
      <c r="AU58" s="70"/>
      <c r="AV58" s="70"/>
      <c r="AW58" s="70"/>
      <c r="AX58" s="70" t="s">
        <v>116</v>
      </c>
      <c r="AY58" s="70"/>
      <c r="AZ58" s="70"/>
      <c r="BA58" s="70"/>
      <c r="BB58" s="70"/>
      <c r="BC58" s="70"/>
      <c r="BD58" s="70"/>
      <c r="BE58" s="70">
        <v>1</v>
      </c>
      <c r="BF58" s="70"/>
      <c r="BG58" s="70"/>
      <c r="BH58" s="70"/>
      <c r="BI58" s="70">
        <f t="shared" si="8"/>
        <v>4</v>
      </c>
      <c r="BJ58" s="70" t="s">
        <v>2584</v>
      </c>
      <c r="BK58" s="74">
        <f t="shared" si="9"/>
        <v>410400</v>
      </c>
      <c r="BL58" s="70"/>
      <c r="BM58" s="70" t="s">
        <v>2566</v>
      </c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</row>
    <row r="59" spans="1:77" x14ac:dyDescent="0.4">
      <c r="A59" s="70">
        <v>55</v>
      </c>
      <c r="B59" s="70" t="s">
        <v>2497</v>
      </c>
      <c r="C59" s="70"/>
      <c r="D59" s="70"/>
      <c r="E59" s="70"/>
      <c r="F59" s="70" t="s">
        <v>2510</v>
      </c>
      <c r="G59" s="70" t="s">
        <v>139</v>
      </c>
      <c r="H59" s="94"/>
      <c r="I59" s="94">
        <v>2</v>
      </c>
      <c r="J59" s="70" t="s">
        <v>2497</v>
      </c>
      <c r="K59" s="70"/>
      <c r="L59" s="70"/>
      <c r="M59" s="70">
        <v>3</v>
      </c>
      <c r="N59" s="70">
        <f>VLOOKUP(M59,'償却率（定額法）'!$B$6:$C$104,2)</f>
        <v>0.33400000000000002</v>
      </c>
      <c r="O59" s="71">
        <v>42585</v>
      </c>
      <c r="P59" s="70">
        <v>1</v>
      </c>
      <c r="Q59" s="71"/>
      <c r="R59" s="71">
        <f t="shared" si="0"/>
        <v>42585</v>
      </c>
      <c r="S59" s="70">
        <f t="shared" si="1"/>
        <v>2016</v>
      </c>
      <c r="T59" s="70">
        <f t="shared" si="2"/>
        <v>8</v>
      </c>
      <c r="U59" s="70">
        <f t="shared" si="3"/>
        <v>3</v>
      </c>
      <c r="V59" s="70">
        <f t="shared" si="4"/>
        <v>2016</v>
      </c>
      <c r="W59" s="85">
        <v>705240</v>
      </c>
      <c r="X59" s="90">
        <v>1</v>
      </c>
      <c r="Y59" s="70"/>
      <c r="Z59" s="85">
        <v>705239</v>
      </c>
      <c r="AA59" s="85">
        <f t="shared" si="5"/>
        <v>1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87">
        <f t="shared" si="6"/>
        <v>0</v>
      </c>
      <c r="AQ59" s="74">
        <f t="shared" si="10"/>
        <v>705239</v>
      </c>
      <c r="AR59" s="74">
        <f t="shared" si="7"/>
        <v>1</v>
      </c>
      <c r="AS59" s="70" t="s">
        <v>2447</v>
      </c>
      <c r="AT59" s="70"/>
      <c r="AU59" s="70"/>
      <c r="AV59" s="70"/>
      <c r="AW59" s="70"/>
      <c r="AX59" s="70" t="s">
        <v>116</v>
      </c>
      <c r="AY59" s="70"/>
      <c r="AZ59" s="70"/>
      <c r="BA59" s="70"/>
      <c r="BB59" s="70"/>
      <c r="BC59" s="70"/>
      <c r="BD59" s="70"/>
      <c r="BE59" s="70">
        <v>1</v>
      </c>
      <c r="BF59" s="70"/>
      <c r="BG59" s="70"/>
      <c r="BH59" s="70"/>
      <c r="BI59" s="70">
        <f t="shared" si="8"/>
        <v>4</v>
      </c>
      <c r="BJ59" s="70" t="s">
        <v>2584</v>
      </c>
      <c r="BK59" s="74">
        <f t="shared" si="9"/>
        <v>705239</v>
      </c>
      <c r="BL59" s="70"/>
      <c r="BM59" s="70" t="s">
        <v>2567</v>
      </c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</row>
    <row r="60" spans="1:77" x14ac:dyDescent="0.4">
      <c r="A60" s="70">
        <v>56</v>
      </c>
      <c r="B60" s="70" t="s">
        <v>2498</v>
      </c>
      <c r="C60" s="70"/>
      <c r="D60" s="70"/>
      <c r="E60" s="70"/>
      <c r="F60" s="70" t="s">
        <v>2511</v>
      </c>
      <c r="G60" s="70" t="s">
        <v>139</v>
      </c>
      <c r="H60" s="94"/>
      <c r="I60" s="94">
        <v>2</v>
      </c>
      <c r="J60" s="70" t="s">
        <v>2498</v>
      </c>
      <c r="K60" s="70"/>
      <c r="L60" s="70"/>
      <c r="M60" s="70">
        <v>5</v>
      </c>
      <c r="N60" s="70">
        <f>VLOOKUP(M60,'償却率（定額法）'!$B$6:$C$104,2)</f>
        <v>0.2</v>
      </c>
      <c r="O60" s="71">
        <v>42513</v>
      </c>
      <c r="P60" s="70">
        <v>1</v>
      </c>
      <c r="Q60" s="71"/>
      <c r="R60" s="71">
        <f t="shared" si="0"/>
        <v>42513</v>
      </c>
      <c r="S60" s="70">
        <f t="shared" si="1"/>
        <v>2016</v>
      </c>
      <c r="T60" s="70">
        <f t="shared" si="2"/>
        <v>5</v>
      </c>
      <c r="U60" s="70">
        <f t="shared" si="3"/>
        <v>23</v>
      </c>
      <c r="V60" s="70">
        <f t="shared" si="4"/>
        <v>2016</v>
      </c>
      <c r="W60" s="85">
        <v>718200</v>
      </c>
      <c r="X60" s="90">
        <v>1</v>
      </c>
      <c r="Y60" s="70"/>
      <c r="Z60" s="85">
        <v>430920</v>
      </c>
      <c r="AA60" s="85">
        <f t="shared" si="5"/>
        <v>287280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87">
        <f t="shared" si="6"/>
        <v>143640</v>
      </c>
      <c r="AQ60" s="74">
        <f t="shared" si="10"/>
        <v>574560</v>
      </c>
      <c r="AR60" s="74">
        <f t="shared" si="7"/>
        <v>143640</v>
      </c>
      <c r="AS60" s="70" t="s">
        <v>2447</v>
      </c>
      <c r="AT60" s="70"/>
      <c r="AU60" s="70"/>
      <c r="AV60" s="70"/>
      <c r="AW60" s="70"/>
      <c r="AX60" s="70" t="s">
        <v>115</v>
      </c>
      <c r="AY60" s="70"/>
      <c r="AZ60" s="70"/>
      <c r="BA60" s="70"/>
      <c r="BB60" s="70"/>
      <c r="BC60" s="70"/>
      <c r="BD60" s="70"/>
      <c r="BE60" s="70">
        <v>1</v>
      </c>
      <c r="BF60" s="70"/>
      <c r="BG60" s="70"/>
      <c r="BH60" s="70"/>
      <c r="BI60" s="70">
        <f t="shared" si="8"/>
        <v>4</v>
      </c>
      <c r="BJ60" s="70" t="s">
        <v>2584</v>
      </c>
      <c r="BK60" s="74">
        <f t="shared" si="9"/>
        <v>574560</v>
      </c>
      <c r="BL60" s="70"/>
      <c r="BM60" s="70" t="s">
        <v>2568</v>
      </c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</row>
    <row r="61" spans="1:77" x14ac:dyDescent="0.4">
      <c r="A61" s="70">
        <v>57</v>
      </c>
      <c r="B61" s="70" t="s">
        <v>2499</v>
      </c>
      <c r="C61" s="70"/>
      <c r="D61" s="70"/>
      <c r="E61" s="70"/>
      <c r="F61" s="70" t="s">
        <v>874</v>
      </c>
      <c r="G61" s="70" t="s">
        <v>139</v>
      </c>
      <c r="H61" s="94"/>
      <c r="I61" s="94">
        <v>7</v>
      </c>
      <c r="J61" s="70" t="s">
        <v>2499</v>
      </c>
      <c r="K61" s="70"/>
      <c r="L61" s="70"/>
      <c r="M61" s="70">
        <v>6</v>
      </c>
      <c r="N61" s="70">
        <f>VLOOKUP(M61,'償却率（定額法）'!$B$6:$C$104,2)</f>
        <v>0.16700000000000001</v>
      </c>
      <c r="O61" s="71">
        <v>43146</v>
      </c>
      <c r="P61" s="70">
        <v>1</v>
      </c>
      <c r="Q61" s="71"/>
      <c r="R61" s="71">
        <f t="shared" si="0"/>
        <v>43146</v>
      </c>
      <c r="S61" s="70">
        <f t="shared" si="1"/>
        <v>2018</v>
      </c>
      <c r="T61" s="70">
        <f t="shared" si="2"/>
        <v>2</v>
      </c>
      <c r="U61" s="70">
        <f t="shared" si="3"/>
        <v>15</v>
      </c>
      <c r="V61" s="70">
        <f t="shared" si="4"/>
        <v>2017</v>
      </c>
      <c r="W61" s="85">
        <v>29484000</v>
      </c>
      <c r="X61" s="90">
        <v>1</v>
      </c>
      <c r="Y61" s="70"/>
      <c r="Z61" s="85">
        <v>9847656</v>
      </c>
      <c r="AA61" s="85">
        <f t="shared" si="5"/>
        <v>19636344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87">
        <f t="shared" si="6"/>
        <v>4923828</v>
      </c>
      <c r="AQ61" s="74">
        <f t="shared" si="10"/>
        <v>14771484</v>
      </c>
      <c r="AR61" s="74">
        <f t="shared" si="7"/>
        <v>14712516</v>
      </c>
      <c r="AS61" s="70" t="s">
        <v>2447</v>
      </c>
      <c r="AT61" s="70"/>
      <c r="AU61" s="70"/>
      <c r="AV61" s="70"/>
      <c r="AW61" s="70"/>
      <c r="AX61" s="70" t="s">
        <v>131</v>
      </c>
      <c r="AY61" s="70"/>
      <c r="AZ61" s="70"/>
      <c r="BA61" s="70"/>
      <c r="BB61" s="70"/>
      <c r="BC61" s="70"/>
      <c r="BD61" s="70"/>
      <c r="BE61" s="70">
        <v>1</v>
      </c>
      <c r="BF61" s="70"/>
      <c r="BG61" s="70"/>
      <c r="BH61" s="70"/>
      <c r="BI61" s="70">
        <f t="shared" si="8"/>
        <v>3</v>
      </c>
      <c r="BJ61" s="70" t="s">
        <v>2584</v>
      </c>
      <c r="BK61" s="74">
        <f t="shared" si="9"/>
        <v>14771484</v>
      </c>
      <c r="BL61" s="70"/>
      <c r="BM61" s="70" t="s">
        <v>2569</v>
      </c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</row>
    <row r="62" spans="1:77" x14ac:dyDescent="0.4">
      <c r="A62" s="70">
        <v>58</v>
      </c>
      <c r="B62" s="70" t="s">
        <v>2483</v>
      </c>
      <c r="C62" s="70"/>
      <c r="D62" s="70"/>
      <c r="E62" s="70"/>
      <c r="F62" s="70" t="s">
        <v>874</v>
      </c>
      <c r="G62" s="70" t="s">
        <v>139</v>
      </c>
      <c r="H62" s="94"/>
      <c r="I62" s="94">
        <v>6</v>
      </c>
      <c r="J62" s="70" t="s">
        <v>2483</v>
      </c>
      <c r="K62" s="70"/>
      <c r="L62" s="70"/>
      <c r="M62" s="70">
        <v>15</v>
      </c>
      <c r="N62" s="70">
        <f>VLOOKUP(M62,'償却率（定額法）'!$B$6:$C$104,2)</f>
        <v>6.7000000000000004E-2</v>
      </c>
      <c r="O62" s="71">
        <v>42892</v>
      </c>
      <c r="P62" s="70">
        <v>1</v>
      </c>
      <c r="Q62" s="71"/>
      <c r="R62" s="71">
        <f t="shared" si="0"/>
        <v>42892</v>
      </c>
      <c r="S62" s="70">
        <f t="shared" si="1"/>
        <v>2017</v>
      </c>
      <c r="T62" s="70">
        <f t="shared" si="2"/>
        <v>6</v>
      </c>
      <c r="U62" s="70">
        <f t="shared" si="3"/>
        <v>6</v>
      </c>
      <c r="V62" s="70">
        <f t="shared" si="4"/>
        <v>2017</v>
      </c>
      <c r="W62" s="85">
        <v>1188000</v>
      </c>
      <c r="X62" s="90">
        <v>1</v>
      </c>
      <c r="Y62" s="70"/>
      <c r="Z62" s="85">
        <v>159192</v>
      </c>
      <c r="AA62" s="85">
        <f t="shared" si="5"/>
        <v>1028808</v>
      </c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87">
        <f t="shared" si="6"/>
        <v>79596</v>
      </c>
      <c r="AQ62" s="74">
        <f t="shared" si="10"/>
        <v>238788</v>
      </c>
      <c r="AR62" s="74">
        <f t="shared" si="7"/>
        <v>949212</v>
      </c>
      <c r="AS62" s="70" t="s">
        <v>2447</v>
      </c>
      <c r="AT62" s="70"/>
      <c r="AU62" s="70"/>
      <c r="AV62" s="70"/>
      <c r="AW62" s="70"/>
      <c r="AX62" s="70" t="s">
        <v>130</v>
      </c>
      <c r="AY62" s="70"/>
      <c r="AZ62" s="70"/>
      <c r="BA62" s="70"/>
      <c r="BB62" s="70"/>
      <c r="BC62" s="70"/>
      <c r="BD62" s="70"/>
      <c r="BE62" s="70">
        <v>1</v>
      </c>
      <c r="BF62" s="70"/>
      <c r="BG62" s="70"/>
      <c r="BH62" s="70"/>
      <c r="BI62" s="70">
        <f t="shared" si="8"/>
        <v>3</v>
      </c>
      <c r="BJ62" s="70" t="s">
        <v>2584</v>
      </c>
      <c r="BK62" s="74">
        <f t="shared" si="9"/>
        <v>238788</v>
      </c>
      <c r="BL62" s="70"/>
      <c r="BM62" s="70" t="s">
        <v>2570</v>
      </c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</row>
    <row r="63" spans="1:77" x14ac:dyDescent="0.4">
      <c r="A63" s="70">
        <v>59</v>
      </c>
      <c r="B63" s="70" t="s">
        <v>2452</v>
      </c>
      <c r="C63" s="70"/>
      <c r="D63" s="70"/>
      <c r="E63" s="70"/>
      <c r="F63" s="70" t="s">
        <v>2509</v>
      </c>
      <c r="G63" s="70" t="s">
        <v>139</v>
      </c>
      <c r="H63" s="94"/>
      <c r="I63" s="94">
        <v>3</v>
      </c>
      <c r="J63" s="70" t="s">
        <v>2452</v>
      </c>
      <c r="K63" s="70"/>
      <c r="L63" s="70"/>
      <c r="M63" s="70">
        <v>8</v>
      </c>
      <c r="N63" s="70">
        <f>VLOOKUP(M63,'償却率（定額法）'!$B$6:$C$104,2)</f>
        <v>0.125</v>
      </c>
      <c r="O63" s="71">
        <v>42857</v>
      </c>
      <c r="P63" s="70">
        <v>1</v>
      </c>
      <c r="Q63" s="71"/>
      <c r="R63" s="71">
        <f t="shared" si="0"/>
        <v>42857</v>
      </c>
      <c r="S63" s="70">
        <f t="shared" si="1"/>
        <v>2017</v>
      </c>
      <c r="T63" s="70">
        <f t="shared" si="2"/>
        <v>5</v>
      </c>
      <c r="U63" s="70">
        <f t="shared" si="3"/>
        <v>2</v>
      </c>
      <c r="V63" s="70">
        <f t="shared" si="4"/>
        <v>2017</v>
      </c>
      <c r="W63" s="85">
        <v>999000</v>
      </c>
      <c r="X63" s="90">
        <v>1</v>
      </c>
      <c r="Y63" s="70"/>
      <c r="Z63" s="85">
        <v>249750</v>
      </c>
      <c r="AA63" s="85">
        <f t="shared" si="5"/>
        <v>749250</v>
      </c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87">
        <f t="shared" si="6"/>
        <v>124875</v>
      </c>
      <c r="AQ63" s="74">
        <f t="shared" si="10"/>
        <v>374625</v>
      </c>
      <c r="AR63" s="74">
        <f t="shared" si="7"/>
        <v>624375</v>
      </c>
      <c r="AS63" s="70" t="s">
        <v>2447</v>
      </c>
      <c r="AT63" s="70"/>
      <c r="AU63" s="70"/>
      <c r="AV63" s="70"/>
      <c r="AW63" s="70"/>
      <c r="AX63" s="70" t="s">
        <v>131</v>
      </c>
      <c r="AY63" s="70"/>
      <c r="AZ63" s="70"/>
      <c r="BA63" s="70"/>
      <c r="BB63" s="70"/>
      <c r="BC63" s="70"/>
      <c r="BD63" s="70"/>
      <c r="BE63" s="70">
        <v>1</v>
      </c>
      <c r="BF63" s="70"/>
      <c r="BG63" s="70"/>
      <c r="BH63" s="70"/>
      <c r="BI63" s="70">
        <f t="shared" si="8"/>
        <v>3</v>
      </c>
      <c r="BJ63" s="70" t="s">
        <v>2584</v>
      </c>
      <c r="BK63" s="74">
        <f t="shared" si="9"/>
        <v>374625</v>
      </c>
      <c r="BL63" s="70"/>
      <c r="BM63" s="70" t="s">
        <v>2571</v>
      </c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</row>
    <row r="64" spans="1:77" x14ac:dyDescent="0.4">
      <c r="A64" s="70">
        <v>60</v>
      </c>
      <c r="B64" s="70" t="s">
        <v>2500</v>
      </c>
      <c r="C64" s="70"/>
      <c r="D64" s="70"/>
      <c r="E64" s="70"/>
      <c r="F64" s="70" t="s">
        <v>2512</v>
      </c>
      <c r="G64" s="70" t="s">
        <v>139</v>
      </c>
      <c r="H64" s="94"/>
      <c r="I64" s="94">
        <v>2</v>
      </c>
      <c r="J64" s="70" t="s">
        <v>2500</v>
      </c>
      <c r="K64" s="70"/>
      <c r="L64" s="70"/>
      <c r="M64" s="70">
        <v>5</v>
      </c>
      <c r="N64" s="70">
        <f>VLOOKUP(M64,'償却率（定額法）'!$B$6:$C$104,2)</f>
        <v>0.2</v>
      </c>
      <c r="O64" s="71">
        <v>43189</v>
      </c>
      <c r="P64" s="70">
        <v>1</v>
      </c>
      <c r="Q64" s="71"/>
      <c r="R64" s="71">
        <f t="shared" si="0"/>
        <v>43189</v>
      </c>
      <c r="S64" s="70">
        <f t="shared" si="1"/>
        <v>2018</v>
      </c>
      <c r="T64" s="70">
        <f t="shared" si="2"/>
        <v>3</v>
      </c>
      <c r="U64" s="70">
        <f t="shared" si="3"/>
        <v>30</v>
      </c>
      <c r="V64" s="70">
        <f t="shared" si="4"/>
        <v>2017</v>
      </c>
      <c r="W64" s="85">
        <v>777600</v>
      </c>
      <c r="X64" s="90">
        <v>1</v>
      </c>
      <c r="Y64" s="70"/>
      <c r="Z64" s="85">
        <v>311040</v>
      </c>
      <c r="AA64" s="85">
        <f t="shared" si="5"/>
        <v>466560</v>
      </c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87">
        <f t="shared" si="6"/>
        <v>155520</v>
      </c>
      <c r="AQ64" s="74">
        <f t="shared" si="10"/>
        <v>466560</v>
      </c>
      <c r="AR64" s="74">
        <f t="shared" si="7"/>
        <v>311040</v>
      </c>
      <c r="AS64" s="70" t="s">
        <v>2447</v>
      </c>
      <c r="AT64" s="70"/>
      <c r="AU64" s="70"/>
      <c r="AV64" s="70"/>
      <c r="AW64" s="70"/>
      <c r="AX64" s="70" t="s">
        <v>132</v>
      </c>
      <c r="AY64" s="70"/>
      <c r="AZ64" s="70"/>
      <c r="BA64" s="70"/>
      <c r="BB64" s="70"/>
      <c r="BC64" s="70"/>
      <c r="BD64" s="70"/>
      <c r="BE64" s="70">
        <v>1</v>
      </c>
      <c r="BF64" s="70"/>
      <c r="BG64" s="70"/>
      <c r="BH64" s="70"/>
      <c r="BI64" s="70">
        <f t="shared" si="8"/>
        <v>3</v>
      </c>
      <c r="BJ64" s="70" t="s">
        <v>2584</v>
      </c>
      <c r="BK64" s="74">
        <f t="shared" si="9"/>
        <v>466560</v>
      </c>
      <c r="BL64" s="70"/>
      <c r="BM64" s="70" t="s">
        <v>2572</v>
      </c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</row>
    <row r="65" spans="1:77" x14ac:dyDescent="0.4">
      <c r="A65" s="70">
        <v>61</v>
      </c>
      <c r="B65" s="70" t="s">
        <v>2500</v>
      </c>
      <c r="C65" s="70"/>
      <c r="D65" s="70"/>
      <c r="E65" s="70"/>
      <c r="F65" s="70" t="s">
        <v>2510</v>
      </c>
      <c r="G65" s="70" t="s">
        <v>139</v>
      </c>
      <c r="H65" s="94"/>
      <c r="I65" s="94">
        <v>2</v>
      </c>
      <c r="J65" s="70" t="s">
        <v>2500</v>
      </c>
      <c r="K65" s="70"/>
      <c r="L65" s="70"/>
      <c r="M65" s="70">
        <v>5</v>
      </c>
      <c r="N65" s="70">
        <f>VLOOKUP(M65,'償却率（定額法）'!$B$6:$C$104,2)</f>
        <v>0.2</v>
      </c>
      <c r="O65" s="71">
        <v>43189</v>
      </c>
      <c r="P65" s="70">
        <v>1</v>
      </c>
      <c r="Q65" s="71"/>
      <c r="R65" s="71">
        <f t="shared" si="0"/>
        <v>43189</v>
      </c>
      <c r="S65" s="70">
        <f t="shared" si="1"/>
        <v>2018</v>
      </c>
      <c r="T65" s="70">
        <f t="shared" si="2"/>
        <v>3</v>
      </c>
      <c r="U65" s="70">
        <f t="shared" si="3"/>
        <v>30</v>
      </c>
      <c r="V65" s="70">
        <f t="shared" si="4"/>
        <v>2017</v>
      </c>
      <c r="W65" s="85">
        <v>777600</v>
      </c>
      <c r="X65" s="90">
        <v>1</v>
      </c>
      <c r="Y65" s="70"/>
      <c r="Z65" s="85">
        <v>311040</v>
      </c>
      <c r="AA65" s="85">
        <f t="shared" si="5"/>
        <v>466560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87">
        <f t="shared" si="6"/>
        <v>155520</v>
      </c>
      <c r="AQ65" s="74">
        <f t="shared" si="10"/>
        <v>466560</v>
      </c>
      <c r="AR65" s="74">
        <f t="shared" si="7"/>
        <v>311040</v>
      </c>
      <c r="AS65" s="70" t="s">
        <v>2447</v>
      </c>
      <c r="AT65" s="70"/>
      <c r="AU65" s="70"/>
      <c r="AV65" s="70"/>
      <c r="AW65" s="70"/>
      <c r="AX65" s="70" t="s">
        <v>114</v>
      </c>
      <c r="AY65" s="70"/>
      <c r="AZ65" s="70"/>
      <c r="BA65" s="70"/>
      <c r="BB65" s="70"/>
      <c r="BC65" s="70"/>
      <c r="BD65" s="70"/>
      <c r="BE65" s="70">
        <v>1</v>
      </c>
      <c r="BF65" s="70"/>
      <c r="BG65" s="70"/>
      <c r="BH65" s="70"/>
      <c r="BI65" s="70">
        <f t="shared" si="8"/>
        <v>3</v>
      </c>
      <c r="BJ65" s="70" t="s">
        <v>2584</v>
      </c>
      <c r="BK65" s="74">
        <f t="shared" si="9"/>
        <v>466560</v>
      </c>
      <c r="BL65" s="70"/>
      <c r="BM65" s="70" t="s">
        <v>2573</v>
      </c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</row>
    <row r="66" spans="1:77" x14ac:dyDescent="0.4">
      <c r="A66" s="70">
        <v>62</v>
      </c>
      <c r="B66" s="70" t="s">
        <v>2501</v>
      </c>
      <c r="C66" s="70"/>
      <c r="D66" s="70"/>
      <c r="E66" s="70"/>
      <c r="F66" s="70" t="s">
        <v>2508</v>
      </c>
      <c r="G66" s="70" t="s">
        <v>139</v>
      </c>
      <c r="H66" s="94"/>
      <c r="I66" s="94">
        <v>3</v>
      </c>
      <c r="J66" s="70" t="s">
        <v>2501</v>
      </c>
      <c r="K66" s="70"/>
      <c r="L66" s="70"/>
      <c r="M66" s="70">
        <v>4</v>
      </c>
      <c r="N66" s="70">
        <f>VLOOKUP(M66,'償却率（定額法）'!$B$6:$C$104,2)</f>
        <v>0.25</v>
      </c>
      <c r="O66" s="71">
        <v>43256</v>
      </c>
      <c r="P66" s="70">
        <v>1</v>
      </c>
      <c r="Q66" s="71"/>
      <c r="R66" s="71">
        <f t="shared" si="0"/>
        <v>43256</v>
      </c>
      <c r="S66" s="70">
        <f t="shared" si="1"/>
        <v>2018</v>
      </c>
      <c r="T66" s="70">
        <f t="shared" si="2"/>
        <v>6</v>
      </c>
      <c r="U66" s="70">
        <f t="shared" si="3"/>
        <v>5</v>
      </c>
      <c r="V66" s="70">
        <f t="shared" si="4"/>
        <v>2018</v>
      </c>
      <c r="W66" s="85">
        <v>691200</v>
      </c>
      <c r="X66" s="90">
        <v>1</v>
      </c>
      <c r="Y66" s="70"/>
      <c r="Z66" s="85">
        <v>172800</v>
      </c>
      <c r="AA66" s="85">
        <f t="shared" si="5"/>
        <v>518400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87">
        <f t="shared" si="6"/>
        <v>172800</v>
      </c>
      <c r="AQ66" s="74">
        <f t="shared" si="10"/>
        <v>345600</v>
      </c>
      <c r="AR66" s="74">
        <f t="shared" si="7"/>
        <v>345600</v>
      </c>
      <c r="AS66" s="70" t="s">
        <v>2447</v>
      </c>
      <c r="AT66" s="70"/>
      <c r="AU66" s="70"/>
      <c r="AV66" s="70"/>
      <c r="AW66" s="70"/>
      <c r="AX66" s="70" t="s">
        <v>114</v>
      </c>
      <c r="AY66" s="70"/>
      <c r="AZ66" s="70"/>
      <c r="BA66" s="70"/>
      <c r="BB66" s="70"/>
      <c r="BC66" s="70"/>
      <c r="BD66" s="70"/>
      <c r="BE66" s="70">
        <v>1</v>
      </c>
      <c r="BF66" s="70"/>
      <c r="BG66" s="70"/>
      <c r="BH66" s="70"/>
      <c r="BI66" s="70">
        <f t="shared" si="8"/>
        <v>2</v>
      </c>
      <c r="BJ66" s="70" t="s">
        <v>2584</v>
      </c>
      <c r="BK66" s="74">
        <f t="shared" si="9"/>
        <v>345600</v>
      </c>
      <c r="BL66" s="70"/>
      <c r="BM66" s="70" t="s">
        <v>2574</v>
      </c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</row>
    <row r="67" spans="1:77" x14ac:dyDescent="0.4">
      <c r="A67" s="70">
        <v>63</v>
      </c>
      <c r="B67" s="70" t="s">
        <v>110</v>
      </c>
      <c r="C67" s="70"/>
      <c r="D67" s="70"/>
      <c r="E67" s="70"/>
      <c r="F67" s="70" t="s">
        <v>2510</v>
      </c>
      <c r="G67" s="70" t="s">
        <v>139</v>
      </c>
      <c r="H67" s="94"/>
      <c r="I67" s="94">
        <v>2</v>
      </c>
      <c r="J67" s="70" t="s">
        <v>110</v>
      </c>
      <c r="K67" s="70"/>
      <c r="L67" s="70"/>
      <c r="M67" s="70">
        <v>5</v>
      </c>
      <c r="N67" s="70">
        <f>VLOOKUP(M67,'償却率（定額法）'!$B$6:$C$104,2)</f>
        <v>0.2</v>
      </c>
      <c r="O67" s="71">
        <v>43270</v>
      </c>
      <c r="P67" s="70">
        <v>1</v>
      </c>
      <c r="Q67" s="71"/>
      <c r="R67" s="71">
        <f t="shared" si="0"/>
        <v>43270</v>
      </c>
      <c r="S67" s="70">
        <f t="shared" si="1"/>
        <v>2018</v>
      </c>
      <c r="T67" s="70">
        <f t="shared" si="2"/>
        <v>6</v>
      </c>
      <c r="U67" s="70">
        <f t="shared" si="3"/>
        <v>19</v>
      </c>
      <c r="V67" s="70">
        <f t="shared" si="4"/>
        <v>2018</v>
      </c>
      <c r="W67" s="85">
        <v>745200</v>
      </c>
      <c r="X67" s="90">
        <v>1</v>
      </c>
      <c r="Y67" s="70"/>
      <c r="Z67" s="85">
        <v>149040</v>
      </c>
      <c r="AA67" s="85">
        <f t="shared" si="5"/>
        <v>596160</v>
      </c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87">
        <f t="shared" si="6"/>
        <v>149040</v>
      </c>
      <c r="AQ67" s="74">
        <f t="shared" si="10"/>
        <v>298080</v>
      </c>
      <c r="AR67" s="74">
        <f t="shared" si="7"/>
        <v>447120</v>
      </c>
      <c r="AS67" s="70" t="s">
        <v>2447</v>
      </c>
      <c r="AT67" s="70"/>
      <c r="AU67" s="70"/>
      <c r="AV67" s="70"/>
      <c r="AW67" s="70"/>
      <c r="AX67" s="70" t="s">
        <v>113</v>
      </c>
      <c r="AY67" s="70"/>
      <c r="AZ67" s="70"/>
      <c r="BA67" s="70"/>
      <c r="BB67" s="70"/>
      <c r="BC67" s="70"/>
      <c r="BD67" s="70"/>
      <c r="BE67" s="70">
        <v>1</v>
      </c>
      <c r="BF67" s="70"/>
      <c r="BG67" s="70"/>
      <c r="BH67" s="70"/>
      <c r="BI67" s="70">
        <f t="shared" si="8"/>
        <v>2</v>
      </c>
      <c r="BJ67" s="70" t="s">
        <v>2584</v>
      </c>
      <c r="BK67" s="74">
        <f t="shared" si="9"/>
        <v>298080</v>
      </c>
      <c r="BL67" s="70"/>
      <c r="BM67" s="70" t="s">
        <v>2575</v>
      </c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</row>
    <row r="68" spans="1:77" x14ac:dyDescent="0.4">
      <c r="A68" s="70">
        <v>64</v>
      </c>
      <c r="B68" s="70" t="s">
        <v>2502</v>
      </c>
      <c r="C68" s="70"/>
      <c r="D68" s="70"/>
      <c r="E68" s="70"/>
      <c r="F68" s="70" t="s">
        <v>874</v>
      </c>
      <c r="G68" s="70" t="s">
        <v>139</v>
      </c>
      <c r="H68" s="94"/>
      <c r="I68" s="94">
        <v>7</v>
      </c>
      <c r="J68" s="70" t="s">
        <v>2502</v>
      </c>
      <c r="K68" s="70"/>
      <c r="L68" s="70"/>
      <c r="M68" s="70">
        <v>6</v>
      </c>
      <c r="N68" s="70">
        <f>VLOOKUP(M68,'償却率（定額法）'!$B$6:$C$104,2)</f>
        <v>0.16700000000000001</v>
      </c>
      <c r="O68" s="71">
        <v>43362</v>
      </c>
      <c r="P68" s="70">
        <v>1</v>
      </c>
      <c r="Q68" s="71"/>
      <c r="R68" s="71">
        <f t="shared" si="0"/>
        <v>43362</v>
      </c>
      <c r="S68" s="70">
        <f t="shared" si="1"/>
        <v>2018</v>
      </c>
      <c r="T68" s="70">
        <f t="shared" si="2"/>
        <v>9</v>
      </c>
      <c r="U68" s="70">
        <f t="shared" si="3"/>
        <v>19</v>
      </c>
      <c r="V68" s="70">
        <f t="shared" si="4"/>
        <v>2018</v>
      </c>
      <c r="W68" s="85">
        <v>1929000</v>
      </c>
      <c r="X68" s="90">
        <v>1</v>
      </c>
      <c r="Y68" s="70"/>
      <c r="Z68" s="85">
        <v>322143</v>
      </c>
      <c r="AA68" s="85">
        <f t="shared" si="5"/>
        <v>1606857</v>
      </c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87">
        <f t="shared" si="6"/>
        <v>322143</v>
      </c>
      <c r="AQ68" s="74">
        <f t="shared" si="10"/>
        <v>644286</v>
      </c>
      <c r="AR68" s="74">
        <f t="shared" si="7"/>
        <v>1284714</v>
      </c>
      <c r="AS68" s="70" t="s">
        <v>2447</v>
      </c>
      <c r="AT68" s="70"/>
      <c r="AU68" s="70"/>
      <c r="AV68" s="70"/>
      <c r="AW68" s="70"/>
      <c r="AX68" s="70" t="s">
        <v>113</v>
      </c>
      <c r="AY68" s="70"/>
      <c r="AZ68" s="70"/>
      <c r="BA68" s="70"/>
      <c r="BB68" s="70"/>
      <c r="BC68" s="70"/>
      <c r="BD68" s="70"/>
      <c r="BE68" s="70">
        <v>1</v>
      </c>
      <c r="BF68" s="70"/>
      <c r="BG68" s="70"/>
      <c r="BH68" s="70"/>
      <c r="BI68" s="70">
        <f t="shared" si="8"/>
        <v>2</v>
      </c>
      <c r="BJ68" s="70" t="s">
        <v>2584</v>
      </c>
      <c r="BK68" s="74">
        <f t="shared" si="9"/>
        <v>644286</v>
      </c>
      <c r="BL68" s="70"/>
      <c r="BM68" s="70" t="s">
        <v>2576</v>
      </c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</row>
    <row r="69" spans="1:77" x14ac:dyDescent="0.4">
      <c r="A69" s="70">
        <v>65</v>
      </c>
      <c r="B69" s="70" t="s">
        <v>2503</v>
      </c>
      <c r="C69" s="70"/>
      <c r="D69" s="70"/>
      <c r="E69" s="70"/>
      <c r="F69" s="70" t="s">
        <v>875</v>
      </c>
      <c r="G69" s="70" t="s">
        <v>139</v>
      </c>
      <c r="H69" s="94"/>
      <c r="I69" s="94">
        <v>1</v>
      </c>
      <c r="J69" s="70" t="s">
        <v>2503</v>
      </c>
      <c r="K69" s="70"/>
      <c r="L69" s="70"/>
      <c r="M69" s="70">
        <v>5</v>
      </c>
      <c r="N69" s="70">
        <f>VLOOKUP(M69,'償却率（定額法）'!$B$6:$C$104,2)</f>
        <v>0.2</v>
      </c>
      <c r="O69" s="71">
        <v>43392</v>
      </c>
      <c r="P69" s="70">
        <v>1</v>
      </c>
      <c r="Q69" s="71"/>
      <c r="R69" s="71">
        <f t="shared" ref="R69:R76" si="11">IF(Q69="",O69,Q69)</f>
        <v>43392</v>
      </c>
      <c r="S69" s="70">
        <f t="shared" ref="S69:S76" si="12">YEAR(R69)</f>
        <v>2018</v>
      </c>
      <c r="T69" s="70">
        <f t="shared" ref="T69:T76" si="13">MONTH(R69)</f>
        <v>10</v>
      </c>
      <c r="U69" s="70">
        <f t="shared" ref="U69:U76" si="14">DAY(O69)</f>
        <v>19</v>
      </c>
      <c r="V69" s="70">
        <f t="shared" ref="V69:V76" si="15">IF(S69=1900,"",IF(T69&lt;4,S69-1,S69))</f>
        <v>2018</v>
      </c>
      <c r="W69" s="85">
        <v>641692</v>
      </c>
      <c r="X69" s="90">
        <v>1</v>
      </c>
      <c r="Y69" s="70"/>
      <c r="Z69" s="85">
        <v>128338</v>
      </c>
      <c r="AA69" s="85">
        <f t="shared" ref="AA69:AA76" si="16">W69-Z69</f>
        <v>513354</v>
      </c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87">
        <f t="shared" ref="AP69:AP76" si="17">IF(BI69=0,0,IF(BI69=M69,AA69-1,IF(AA69=1,0,ROUND(W69*N69,0))))</f>
        <v>128338</v>
      </c>
      <c r="AQ69" s="74">
        <f t="shared" si="10"/>
        <v>256676</v>
      </c>
      <c r="AR69" s="74">
        <f t="shared" ref="AR69:AR76" si="18">AA69-AP69</f>
        <v>385016</v>
      </c>
      <c r="AS69" s="70" t="s">
        <v>2447</v>
      </c>
      <c r="AT69" s="70"/>
      <c r="AU69" s="70"/>
      <c r="AV69" s="70"/>
      <c r="AW69" s="70"/>
      <c r="AX69" s="70" t="s">
        <v>136</v>
      </c>
      <c r="AY69" s="70"/>
      <c r="AZ69" s="70"/>
      <c r="BA69" s="70"/>
      <c r="BB69" s="70"/>
      <c r="BC69" s="70"/>
      <c r="BD69" s="70"/>
      <c r="BE69" s="70">
        <v>1</v>
      </c>
      <c r="BF69" s="70"/>
      <c r="BG69" s="70"/>
      <c r="BH69" s="70"/>
      <c r="BI69" s="70">
        <f t="shared" ref="BI69:BI76" si="19">IF(V69="",0,$Q$1-V69)</f>
        <v>2</v>
      </c>
      <c r="BJ69" s="70" t="s">
        <v>2584</v>
      </c>
      <c r="BK69" s="74">
        <f t="shared" ref="BK69:BK76" si="20">W69-AR69</f>
        <v>256676</v>
      </c>
      <c r="BL69" s="70"/>
      <c r="BM69" s="70" t="s">
        <v>2577</v>
      </c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</row>
    <row r="70" spans="1:77" x14ac:dyDescent="0.4">
      <c r="A70" s="70">
        <v>66</v>
      </c>
      <c r="B70" s="70" t="s">
        <v>2504</v>
      </c>
      <c r="C70" s="70"/>
      <c r="D70" s="70"/>
      <c r="E70" s="70"/>
      <c r="F70" s="70" t="s">
        <v>2511</v>
      </c>
      <c r="G70" s="70" t="s">
        <v>139</v>
      </c>
      <c r="H70" s="94"/>
      <c r="I70" s="94">
        <v>2</v>
      </c>
      <c r="J70" s="70" t="s">
        <v>2504</v>
      </c>
      <c r="K70" s="70"/>
      <c r="L70" s="70"/>
      <c r="M70" s="70">
        <v>6</v>
      </c>
      <c r="N70" s="70">
        <f>VLOOKUP(M70,'償却率（定額法）'!$B$6:$C$104,2)</f>
        <v>0.16700000000000001</v>
      </c>
      <c r="O70" s="71">
        <v>43509</v>
      </c>
      <c r="P70" s="70">
        <v>1</v>
      </c>
      <c r="Q70" s="71"/>
      <c r="R70" s="71">
        <f t="shared" si="11"/>
        <v>43509</v>
      </c>
      <c r="S70" s="70">
        <f t="shared" si="12"/>
        <v>2019</v>
      </c>
      <c r="T70" s="70">
        <f t="shared" si="13"/>
        <v>2</v>
      </c>
      <c r="U70" s="70">
        <f t="shared" si="14"/>
        <v>13</v>
      </c>
      <c r="V70" s="70">
        <f t="shared" si="15"/>
        <v>2018</v>
      </c>
      <c r="W70" s="85">
        <v>521802</v>
      </c>
      <c r="X70" s="90">
        <v>1</v>
      </c>
      <c r="Y70" s="70"/>
      <c r="Z70" s="85">
        <v>87140</v>
      </c>
      <c r="AA70" s="85">
        <f t="shared" si="16"/>
        <v>434662</v>
      </c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87">
        <f t="shared" si="17"/>
        <v>87141</v>
      </c>
      <c r="AQ70" s="74">
        <f t="shared" ref="AQ70:AQ87" si="21">Z70+AP70</f>
        <v>174281</v>
      </c>
      <c r="AR70" s="74">
        <f t="shared" si="18"/>
        <v>347521</v>
      </c>
      <c r="AS70" s="70" t="s">
        <v>2447</v>
      </c>
      <c r="AT70" s="70"/>
      <c r="AU70" s="70"/>
      <c r="AV70" s="70"/>
      <c r="AW70" s="70"/>
      <c r="AX70" s="70" t="s">
        <v>112</v>
      </c>
      <c r="AY70" s="70"/>
      <c r="AZ70" s="70"/>
      <c r="BA70" s="70"/>
      <c r="BB70" s="70"/>
      <c r="BC70" s="70"/>
      <c r="BD70" s="70"/>
      <c r="BE70" s="70">
        <v>1</v>
      </c>
      <c r="BF70" s="70"/>
      <c r="BG70" s="70"/>
      <c r="BH70" s="70"/>
      <c r="BI70" s="70">
        <f t="shared" si="19"/>
        <v>2</v>
      </c>
      <c r="BJ70" s="70" t="s">
        <v>2584</v>
      </c>
      <c r="BK70" s="74">
        <f t="shared" si="20"/>
        <v>174281</v>
      </c>
      <c r="BL70" s="70"/>
      <c r="BM70" s="70" t="s">
        <v>2578</v>
      </c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</row>
    <row r="71" spans="1:77" x14ac:dyDescent="0.4">
      <c r="A71" s="70">
        <v>67</v>
      </c>
      <c r="B71" s="70" t="s">
        <v>2505</v>
      </c>
      <c r="C71" s="70"/>
      <c r="D71" s="70"/>
      <c r="E71" s="70"/>
      <c r="F71" s="70" t="s">
        <v>874</v>
      </c>
      <c r="G71" s="70" t="s">
        <v>139</v>
      </c>
      <c r="H71" s="94"/>
      <c r="I71" s="94">
        <v>6</v>
      </c>
      <c r="J71" s="70" t="s">
        <v>2505</v>
      </c>
      <c r="K71" s="70"/>
      <c r="L71" s="70"/>
      <c r="M71" s="70">
        <v>5</v>
      </c>
      <c r="N71" s="70">
        <f>VLOOKUP(M71,'償却率（定額法）'!$B$6:$C$104,2)</f>
        <v>0.2</v>
      </c>
      <c r="O71" s="71">
        <v>43542</v>
      </c>
      <c r="P71" s="70">
        <v>1</v>
      </c>
      <c r="Q71" s="71"/>
      <c r="R71" s="71">
        <f t="shared" si="11"/>
        <v>43542</v>
      </c>
      <c r="S71" s="70">
        <f t="shared" si="12"/>
        <v>2019</v>
      </c>
      <c r="T71" s="70">
        <f t="shared" si="13"/>
        <v>3</v>
      </c>
      <c r="U71" s="70">
        <f t="shared" si="14"/>
        <v>18</v>
      </c>
      <c r="V71" s="70">
        <f t="shared" si="15"/>
        <v>2018</v>
      </c>
      <c r="W71" s="85">
        <v>5659200</v>
      </c>
      <c r="X71" s="90">
        <v>1</v>
      </c>
      <c r="Y71" s="70"/>
      <c r="Z71" s="85">
        <v>1131840</v>
      </c>
      <c r="AA71" s="85">
        <f t="shared" si="16"/>
        <v>4527360</v>
      </c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87">
        <f t="shared" si="17"/>
        <v>1131840</v>
      </c>
      <c r="AQ71" s="74">
        <f t="shared" si="21"/>
        <v>2263680</v>
      </c>
      <c r="AR71" s="74">
        <f t="shared" si="18"/>
        <v>3395520</v>
      </c>
      <c r="AS71" s="70" t="s">
        <v>2447</v>
      </c>
      <c r="AT71" s="70"/>
      <c r="AU71" s="70"/>
      <c r="AV71" s="70"/>
      <c r="AW71" s="70"/>
      <c r="AX71" s="70" t="s">
        <v>112</v>
      </c>
      <c r="AY71" s="70"/>
      <c r="AZ71" s="70"/>
      <c r="BA71" s="70"/>
      <c r="BB71" s="70"/>
      <c r="BC71" s="70"/>
      <c r="BD71" s="70"/>
      <c r="BE71" s="70">
        <v>1</v>
      </c>
      <c r="BF71" s="70"/>
      <c r="BG71" s="70"/>
      <c r="BH71" s="70"/>
      <c r="BI71" s="70">
        <f t="shared" si="19"/>
        <v>2</v>
      </c>
      <c r="BJ71" s="70" t="s">
        <v>2584</v>
      </c>
      <c r="BK71" s="74">
        <f t="shared" si="20"/>
        <v>2263680</v>
      </c>
      <c r="BL71" s="70"/>
      <c r="BM71" s="70" t="s">
        <v>2579</v>
      </c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</row>
    <row r="72" spans="1:77" x14ac:dyDescent="0.4">
      <c r="A72" s="70">
        <v>68</v>
      </c>
      <c r="B72" s="70" t="s">
        <v>2506</v>
      </c>
      <c r="C72" s="70"/>
      <c r="D72" s="70"/>
      <c r="E72" s="70"/>
      <c r="F72" s="70" t="s">
        <v>874</v>
      </c>
      <c r="G72" s="70" t="s">
        <v>139</v>
      </c>
      <c r="H72" s="94"/>
      <c r="I72" s="94">
        <v>7</v>
      </c>
      <c r="J72" s="70" t="s">
        <v>2506</v>
      </c>
      <c r="K72" s="70"/>
      <c r="L72" s="70"/>
      <c r="M72" s="70">
        <v>4</v>
      </c>
      <c r="N72" s="70">
        <f>VLOOKUP(M72,'償却率（定額法）'!$B$6:$C$104,2)</f>
        <v>0.25</v>
      </c>
      <c r="O72" s="71">
        <v>43826</v>
      </c>
      <c r="P72" s="70">
        <v>1</v>
      </c>
      <c r="Q72" s="71"/>
      <c r="R72" s="71">
        <f t="shared" si="11"/>
        <v>43826</v>
      </c>
      <c r="S72" s="70">
        <f t="shared" si="12"/>
        <v>2019</v>
      </c>
      <c r="T72" s="70">
        <f t="shared" si="13"/>
        <v>12</v>
      </c>
      <c r="U72" s="70">
        <f t="shared" si="14"/>
        <v>27</v>
      </c>
      <c r="V72" s="70">
        <f t="shared" si="15"/>
        <v>2019</v>
      </c>
      <c r="W72" s="85">
        <v>1890000</v>
      </c>
      <c r="X72" s="90">
        <v>1</v>
      </c>
      <c r="Y72" s="70"/>
      <c r="Z72" s="85">
        <v>0</v>
      </c>
      <c r="AA72" s="85">
        <f t="shared" si="16"/>
        <v>1890000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87">
        <f t="shared" si="17"/>
        <v>472500</v>
      </c>
      <c r="AQ72" s="74">
        <f t="shared" si="21"/>
        <v>472500</v>
      </c>
      <c r="AR72" s="74">
        <f t="shared" si="18"/>
        <v>1417500</v>
      </c>
      <c r="AS72" s="70" t="s">
        <v>2447</v>
      </c>
      <c r="AT72" s="70"/>
      <c r="AU72" s="70"/>
      <c r="AV72" s="70"/>
      <c r="AW72" s="70"/>
      <c r="AX72" s="70" t="s">
        <v>133</v>
      </c>
      <c r="AY72" s="70"/>
      <c r="AZ72" s="70"/>
      <c r="BA72" s="70"/>
      <c r="BB72" s="70"/>
      <c r="BC72" s="70"/>
      <c r="BD72" s="70"/>
      <c r="BE72" s="70">
        <v>1</v>
      </c>
      <c r="BF72" s="70"/>
      <c r="BG72" s="70"/>
      <c r="BH72" s="70"/>
      <c r="BI72" s="70">
        <f t="shared" si="19"/>
        <v>1</v>
      </c>
      <c r="BJ72" s="70" t="s">
        <v>2584</v>
      </c>
      <c r="BK72" s="74">
        <f t="shared" si="20"/>
        <v>472500</v>
      </c>
      <c r="BL72" s="70"/>
      <c r="BM72" s="70" t="s">
        <v>2580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</row>
    <row r="73" spans="1:77" x14ac:dyDescent="0.4">
      <c r="A73" s="70">
        <v>69</v>
      </c>
      <c r="B73" s="70" t="s">
        <v>2479</v>
      </c>
      <c r="C73" s="70"/>
      <c r="D73" s="70"/>
      <c r="E73" s="70"/>
      <c r="F73" s="70" t="s">
        <v>874</v>
      </c>
      <c r="G73" s="70" t="s">
        <v>139</v>
      </c>
      <c r="H73" s="94"/>
      <c r="I73" s="94">
        <v>6</v>
      </c>
      <c r="J73" s="70" t="s">
        <v>2479</v>
      </c>
      <c r="K73" s="70"/>
      <c r="L73" s="70"/>
      <c r="M73" s="70">
        <v>15</v>
      </c>
      <c r="N73" s="70">
        <f>VLOOKUP(M73,'償却率（定額法）'!$B$6:$C$104,2)</f>
        <v>6.7000000000000004E-2</v>
      </c>
      <c r="O73" s="71">
        <v>43889</v>
      </c>
      <c r="P73" s="70">
        <v>1</v>
      </c>
      <c r="Q73" s="71"/>
      <c r="R73" s="71">
        <f t="shared" si="11"/>
        <v>43889</v>
      </c>
      <c r="S73" s="70">
        <f t="shared" si="12"/>
        <v>2020</v>
      </c>
      <c r="T73" s="70">
        <f t="shared" si="13"/>
        <v>2</v>
      </c>
      <c r="U73" s="70">
        <f t="shared" si="14"/>
        <v>28</v>
      </c>
      <c r="V73" s="70">
        <f t="shared" si="15"/>
        <v>2019</v>
      </c>
      <c r="W73" s="85">
        <v>1265000</v>
      </c>
      <c r="X73" s="90">
        <v>1</v>
      </c>
      <c r="Y73" s="70"/>
      <c r="Z73" s="85">
        <v>0</v>
      </c>
      <c r="AA73" s="85">
        <f t="shared" si="16"/>
        <v>1265000</v>
      </c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87">
        <f t="shared" si="17"/>
        <v>84755</v>
      </c>
      <c r="AQ73" s="74">
        <f t="shared" si="21"/>
        <v>84755</v>
      </c>
      <c r="AR73" s="74">
        <f t="shared" si="18"/>
        <v>1180245</v>
      </c>
      <c r="AS73" s="70" t="s">
        <v>2447</v>
      </c>
      <c r="AT73" s="70"/>
      <c r="AU73" s="70"/>
      <c r="AV73" s="70"/>
      <c r="AW73" s="70"/>
      <c r="AX73" s="70" t="s">
        <v>128</v>
      </c>
      <c r="AY73" s="70"/>
      <c r="AZ73" s="70"/>
      <c r="BA73" s="70"/>
      <c r="BB73" s="70"/>
      <c r="BC73" s="70"/>
      <c r="BD73" s="70"/>
      <c r="BE73" s="70">
        <v>1</v>
      </c>
      <c r="BF73" s="70"/>
      <c r="BG73" s="70"/>
      <c r="BH73" s="70"/>
      <c r="BI73" s="70">
        <f t="shared" si="19"/>
        <v>1</v>
      </c>
      <c r="BJ73" s="70" t="s">
        <v>2584</v>
      </c>
      <c r="BK73" s="74">
        <f t="shared" si="20"/>
        <v>84755</v>
      </c>
      <c r="BL73" s="70"/>
      <c r="BM73" s="70" t="s">
        <v>2581</v>
      </c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</row>
    <row r="74" spans="1:77" x14ac:dyDescent="0.4">
      <c r="A74" s="70">
        <v>70</v>
      </c>
      <c r="B74" s="70" t="s">
        <v>2507</v>
      </c>
      <c r="C74" s="70"/>
      <c r="D74" s="70"/>
      <c r="E74" s="70"/>
      <c r="F74" s="70" t="s">
        <v>2512</v>
      </c>
      <c r="G74" s="70" t="s">
        <v>139</v>
      </c>
      <c r="H74" s="94"/>
      <c r="I74" s="94">
        <v>2</v>
      </c>
      <c r="J74" s="70" t="s">
        <v>2507</v>
      </c>
      <c r="K74" s="70"/>
      <c r="L74" s="70"/>
      <c r="M74" s="70">
        <v>4</v>
      </c>
      <c r="N74" s="70">
        <f>VLOOKUP(M74,'償却率（定額法）'!$B$6:$C$104,2)</f>
        <v>0.25</v>
      </c>
      <c r="O74" s="71">
        <v>43790</v>
      </c>
      <c r="P74" s="70">
        <v>1</v>
      </c>
      <c r="Q74" s="71"/>
      <c r="R74" s="71">
        <f t="shared" si="11"/>
        <v>43790</v>
      </c>
      <c r="S74" s="70">
        <f t="shared" si="12"/>
        <v>2019</v>
      </c>
      <c r="T74" s="70">
        <f t="shared" si="13"/>
        <v>11</v>
      </c>
      <c r="U74" s="70">
        <f t="shared" si="14"/>
        <v>21</v>
      </c>
      <c r="V74" s="70">
        <f t="shared" si="15"/>
        <v>2019</v>
      </c>
      <c r="W74" s="85">
        <v>1705000</v>
      </c>
      <c r="X74" s="90">
        <v>1</v>
      </c>
      <c r="Y74" s="70"/>
      <c r="Z74" s="85">
        <v>0</v>
      </c>
      <c r="AA74" s="85">
        <f t="shared" si="16"/>
        <v>1705000</v>
      </c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87">
        <f t="shared" si="17"/>
        <v>426250</v>
      </c>
      <c r="AQ74" s="74">
        <f t="shared" si="21"/>
        <v>426250</v>
      </c>
      <c r="AR74" s="74">
        <f t="shared" si="18"/>
        <v>1278750</v>
      </c>
      <c r="AS74" s="70" t="s">
        <v>2447</v>
      </c>
      <c r="AT74" s="70"/>
      <c r="AU74" s="70"/>
      <c r="AV74" s="70"/>
      <c r="AW74" s="70"/>
      <c r="AX74" s="70" t="s">
        <v>135</v>
      </c>
      <c r="AY74" s="70"/>
      <c r="AZ74" s="70"/>
      <c r="BA74" s="70"/>
      <c r="BB74" s="70"/>
      <c r="BC74" s="70"/>
      <c r="BD74" s="70"/>
      <c r="BE74" s="70">
        <v>1</v>
      </c>
      <c r="BF74" s="70"/>
      <c r="BG74" s="70"/>
      <c r="BH74" s="70"/>
      <c r="BI74" s="70">
        <f t="shared" si="19"/>
        <v>1</v>
      </c>
      <c r="BJ74" s="70" t="s">
        <v>2584</v>
      </c>
      <c r="BK74" s="74">
        <f t="shared" si="20"/>
        <v>426250</v>
      </c>
      <c r="BL74" s="70"/>
      <c r="BM74" s="70" t="s">
        <v>2582</v>
      </c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</row>
    <row r="75" spans="1:77" x14ac:dyDescent="0.4">
      <c r="A75" s="70">
        <v>71</v>
      </c>
      <c r="B75" s="70" t="s">
        <v>2500</v>
      </c>
      <c r="C75" s="70"/>
      <c r="D75" s="70"/>
      <c r="E75" s="70"/>
      <c r="F75" s="70" t="s">
        <v>2512</v>
      </c>
      <c r="G75" s="70" t="s">
        <v>139</v>
      </c>
      <c r="H75" s="94"/>
      <c r="I75" s="94">
        <v>2</v>
      </c>
      <c r="J75" s="70" t="s">
        <v>2500</v>
      </c>
      <c r="K75" s="70"/>
      <c r="L75" s="70"/>
      <c r="M75" s="70">
        <v>5</v>
      </c>
      <c r="N75" s="70">
        <f>VLOOKUP(M75,'償却率（定額法）'!$B$6:$C$104,2)</f>
        <v>0.2</v>
      </c>
      <c r="O75" s="71">
        <v>43747</v>
      </c>
      <c r="P75" s="70">
        <v>1</v>
      </c>
      <c r="Q75" s="71"/>
      <c r="R75" s="71">
        <f t="shared" si="11"/>
        <v>43747</v>
      </c>
      <c r="S75" s="70">
        <f t="shared" si="12"/>
        <v>2019</v>
      </c>
      <c r="T75" s="70">
        <f t="shared" si="13"/>
        <v>10</v>
      </c>
      <c r="U75" s="70">
        <f t="shared" si="14"/>
        <v>9</v>
      </c>
      <c r="V75" s="70">
        <f t="shared" si="15"/>
        <v>2019</v>
      </c>
      <c r="W75" s="85">
        <v>718200</v>
      </c>
      <c r="X75" s="90">
        <v>1</v>
      </c>
      <c r="Y75" s="70"/>
      <c r="Z75" s="85">
        <v>0</v>
      </c>
      <c r="AA75" s="85">
        <f t="shared" si="16"/>
        <v>718200</v>
      </c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87">
        <f t="shared" si="17"/>
        <v>143640</v>
      </c>
      <c r="AQ75" s="74">
        <f t="shared" si="21"/>
        <v>143640</v>
      </c>
      <c r="AR75" s="74">
        <f t="shared" si="18"/>
        <v>574560</v>
      </c>
      <c r="AS75" s="70" t="s">
        <v>2447</v>
      </c>
      <c r="AT75" s="70"/>
      <c r="AU75" s="70"/>
      <c r="AV75" s="70"/>
      <c r="AW75" s="70"/>
      <c r="AX75" s="70" t="s">
        <v>111</v>
      </c>
      <c r="AY75" s="70"/>
      <c r="AZ75" s="70"/>
      <c r="BA75" s="70"/>
      <c r="BB75" s="70"/>
      <c r="BC75" s="70"/>
      <c r="BD75" s="70"/>
      <c r="BE75" s="70">
        <v>1</v>
      </c>
      <c r="BF75" s="70"/>
      <c r="BG75" s="70"/>
      <c r="BH75" s="70"/>
      <c r="BI75" s="70">
        <f t="shared" si="19"/>
        <v>1</v>
      </c>
      <c r="BJ75" s="70" t="s">
        <v>2584</v>
      </c>
      <c r="BK75" s="74">
        <f t="shared" si="20"/>
        <v>143640</v>
      </c>
      <c r="BL75" s="70"/>
      <c r="BM75" s="70" t="s">
        <v>2583</v>
      </c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</row>
    <row r="76" spans="1:77" x14ac:dyDescent="0.4">
      <c r="A76" s="70">
        <v>72</v>
      </c>
      <c r="B76" s="70" t="s">
        <v>2631</v>
      </c>
      <c r="C76" s="70"/>
      <c r="D76" s="70"/>
      <c r="E76" s="70"/>
      <c r="F76" s="70" t="s">
        <v>874</v>
      </c>
      <c r="G76" s="70" t="s">
        <v>139</v>
      </c>
      <c r="H76" s="94"/>
      <c r="I76" s="94">
        <v>7</v>
      </c>
      <c r="J76" s="70" t="s">
        <v>2631</v>
      </c>
      <c r="K76" s="70"/>
      <c r="L76" s="70"/>
      <c r="M76" s="70">
        <v>5</v>
      </c>
      <c r="N76" s="70">
        <f>VLOOKUP(M76,'償却率（定額法）'!$B$6:$C$104,2)</f>
        <v>0.2</v>
      </c>
      <c r="O76" s="71">
        <v>44099</v>
      </c>
      <c r="P76" s="70">
        <v>1</v>
      </c>
      <c r="Q76" s="71"/>
      <c r="R76" s="71">
        <f t="shared" si="11"/>
        <v>44099</v>
      </c>
      <c r="S76" s="70">
        <f t="shared" si="12"/>
        <v>2020</v>
      </c>
      <c r="T76" s="70">
        <f t="shared" si="13"/>
        <v>9</v>
      </c>
      <c r="U76" s="70">
        <f t="shared" si="14"/>
        <v>25</v>
      </c>
      <c r="V76" s="70">
        <f t="shared" si="15"/>
        <v>2020</v>
      </c>
      <c r="W76" s="85">
        <v>2692800</v>
      </c>
      <c r="X76" s="90">
        <v>1</v>
      </c>
      <c r="Y76" s="70"/>
      <c r="Z76" s="85">
        <f>IF(BI76=0,0,IF(BI76&gt;M76,W76-1,ROUND((W76*N76)*(BI76-1),0)))</f>
        <v>0</v>
      </c>
      <c r="AA76" s="85">
        <f t="shared" si="16"/>
        <v>2692800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87">
        <f t="shared" si="17"/>
        <v>0</v>
      </c>
      <c r="AQ76" s="74">
        <f t="shared" si="21"/>
        <v>0</v>
      </c>
      <c r="AR76" s="74">
        <f t="shared" si="18"/>
        <v>2692800</v>
      </c>
      <c r="AS76" s="70" t="s">
        <v>2447</v>
      </c>
      <c r="AT76" s="70"/>
      <c r="AU76" s="70"/>
      <c r="AV76" s="70"/>
      <c r="AW76" s="70"/>
      <c r="AX76" s="70" t="s">
        <v>2626</v>
      </c>
      <c r="AY76" s="70"/>
      <c r="AZ76" s="70"/>
      <c r="BA76" s="70"/>
      <c r="BB76" s="70"/>
      <c r="BC76" s="70"/>
      <c r="BD76" s="70"/>
      <c r="BE76" s="70">
        <v>1</v>
      </c>
      <c r="BF76" s="70"/>
      <c r="BG76" s="70"/>
      <c r="BH76" s="70"/>
      <c r="BI76" s="70">
        <f t="shared" si="19"/>
        <v>0</v>
      </c>
      <c r="BJ76" s="70" t="s">
        <v>873</v>
      </c>
      <c r="BK76" s="74">
        <f t="shared" si="20"/>
        <v>0</v>
      </c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</row>
    <row r="77" spans="1:77" x14ac:dyDescent="0.4">
      <c r="A77" s="70">
        <v>73</v>
      </c>
      <c r="B77" s="70" t="s">
        <v>2632</v>
      </c>
      <c r="C77" s="70"/>
      <c r="D77" s="70"/>
      <c r="E77" s="70"/>
      <c r="F77" s="70" t="s">
        <v>874</v>
      </c>
      <c r="G77" s="70" t="s">
        <v>139</v>
      </c>
      <c r="H77" s="94"/>
      <c r="I77" s="94">
        <v>7</v>
      </c>
      <c r="J77" s="70" t="s">
        <v>2632</v>
      </c>
      <c r="K77" s="70"/>
      <c r="L77" s="70"/>
      <c r="M77" s="70">
        <v>5</v>
      </c>
      <c r="N77" s="70">
        <f>VLOOKUP(M77,'償却率（定額法）'!$B$6:$C$104,2)</f>
        <v>0.2</v>
      </c>
      <c r="O77" s="71">
        <v>44099</v>
      </c>
      <c r="P77" s="70">
        <v>1</v>
      </c>
      <c r="Q77" s="71"/>
      <c r="R77" s="71">
        <f t="shared" ref="R77:R87" si="22">IF(Q77="",O77,Q77)</f>
        <v>44099</v>
      </c>
      <c r="S77" s="70">
        <f t="shared" ref="S77:S87" si="23">YEAR(R77)</f>
        <v>2020</v>
      </c>
      <c r="T77" s="70">
        <f t="shared" ref="T77:T87" si="24">MONTH(R77)</f>
        <v>9</v>
      </c>
      <c r="U77" s="70">
        <f t="shared" ref="U77:U87" si="25">DAY(O77)</f>
        <v>25</v>
      </c>
      <c r="V77" s="70">
        <f t="shared" ref="V77:V87" si="26">IF(S77=1900,"",IF(T77&lt;4,S77-1,S77))</f>
        <v>2020</v>
      </c>
      <c r="W77" s="85">
        <v>1870000</v>
      </c>
      <c r="X77" s="90">
        <v>1</v>
      </c>
      <c r="Y77" s="70"/>
      <c r="Z77" s="85">
        <f t="shared" ref="Z77:Z87" si="27">IF(BI77=0,0,IF(BI77&gt;M77,W77-1,ROUND((W77*N77)*(BI77-1),0)))</f>
        <v>0</v>
      </c>
      <c r="AA77" s="85">
        <f t="shared" ref="AA77:AA87" si="28">W77-Z77</f>
        <v>1870000</v>
      </c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87">
        <f t="shared" ref="AP77:AP87" si="29">IF(BI77=0,0,IF(BI77=M77,AA77-1,IF(AA77=1,0,ROUND(W77*N77,0))))</f>
        <v>0</v>
      </c>
      <c r="AQ77" s="74">
        <f t="shared" si="21"/>
        <v>0</v>
      </c>
      <c r="AR77" s="74">
        <f t="shared" ref="AR77:AR87" si="30">AA77-AP77</f>
        <v>1870000</v>
      </c>
      <c r="AS77" s="70" t="s">
        <v>2447</v>
      </c>
      <c r="AT77" s="70"/>
      <c r="AU77" s="70"/>
      <c r="AV77" s="70"/>
      <c r="AW77" s="70"/>
      <c r="AX77" s="70" t="s">
        <v>2626</v>
      </c>
      <c r="AY77" s="70"/>
      <c r="AZ77" s="70"/>
      <c r="BA77" s="70"/>
      <c r="BB77" s="70"/>
      <c r="BC77" s="70"/>
      <c r="BD77" s="70"/>
      <c r="BE77" s="70">
        <v>1</v>
      </c>
      <c r="BF77" s="70"/>
      <c r="BG77" s="70"/>
      <c r="BH77" s="70"/>
      <c r="BI77" s="70">
        <f t="shared" ref="BI77:BI87" si="31">IF(V77="",0,$Q$1-V77)</f>
        <v>0</v>
      </c>
      <c r="BJ77" s="70" t="s">
        <v>873</v>
      </c>
      <c r="BK77" s="74">
        <f t="shared" ref="BK77:BK87" si="32">W77-AR77</f>
        <v>0</v>
      </c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</row>
    <row r="78" spans="1:77" x14ac:dyDescent="0.4">
      <c r="A78" s="70">
        <v>74</v>
      </c>
      <c r="B78" s="70" t="s">
        <v>2633</v>
      </c>
      <c r="C78" s="70"/>
      <c r="D78" s="70"/>
      <c r="E78" s="70"/>
      <c r="F78" s="70" t="s">
        <v>874</v>
      </c>
      <c r="G78" s="70" t="s">
        <v>139</v>
      </c>
      <c r="H78" s="94"/>
      <c r="I78" s="94">
        <v>7</v>
      </c>
      <c r="J78" s="70" t="s">
        <v>2633</v>
      </c>
      <c r="K78" s="70"/>
      <c r="L78" s="70"/>
      <c r="M78" s="70">
        <v>5</v>
      </c>
      <c r="N78" s="70">
        <f>VLOOKUP(M78,'償却率（定額法）'!$B$6:$C$104,2)</f>
        <v>0.2</v>
      </c>
      <c r="O78" s="71">
        <v>44099</v>
      </c>
      <c r="P78" s="70">
        <v>1</v>
      </c>
      <c r="Q78" s="71"/>
      <c r="R78" s="71">
        <f t="shared" si="22"/>
        <v>44099</v>
      </c>
      <c r="S78" s="70">
        <f t="shared" si="23"/>
        <v>2020</v>
      </c>
      <c r="T78" s="70">
        <f t="shared" si="24"/>
        <v>9</v>
      </c>
      <c r="U78" s="70">
        <f t="shared" si="25"/>
        <v>25</v>
      </c>
      <c r="V78" s="70">
        <f t="shared" si="26"/>
        <v>2020</v>
      </c>
      <c r="W78" s="85">
        <v>2496450</v>
      </c>
      <c r="X78" s="90">
        <v>1</v>
      </c>
      <c r="Y78" s="70"/>
      <c r="Z78" s="85">
        <f t="shared" si="27"/>
        <v>0</v>
      </c>
      <c r="AA78" s="85">
        <f t="shared" si="28"/>
        <v>2496450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87">
        <f t="shared" si="29"/>
        <v>0</v>
      </c>
      <c r="AQ78" s="74">
        <f t="shared" si="21"/>
        <v>0</v>
      </c>
      <c r="AR78" s="74">
        <f t="shared" si="30"/>
        <v>2496450</v>
      </c>
      <c r="AS78" s="70" t="s">
        <v>2447</v>
      </c>
      <c r="AT78" s="70"/>
      <c r="AU78" s="70"/>
      <c r="AV78" s="70"/>
      <c r="AW78" s="70"/>
      <c r="AX78" s="70" t="s">
        <v>2626</v>
      </c>
      <c r="AY78" s="70"/>
      <c r="AZ78" s="70"/>
      <c r="BA78" s="70"/>
      <c r="BB78" s="70"/>
      <c r="BC78" s="70"/>
      <c r="BD78" s="70"/>
      <c r="BE78" s="70">
        <v>1</v>
      </c>
      <c r="BF78" s="70"/>
      <c r="BG78" s="70"/>
      <c r="BH78" s="70"/>
      <c r="BI78" s="70">
        <f t="shared" si="31"/>
        <v>0</v>
      </c>
      <c r="BJ78" s="70" t="s">
        <v>873</v>
      </c>
      <c r="BK78" s="74">
        <f t="shared" si="32"/>
        <v>0</v>
      </c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</row>
    <row r="79" spans="1:77" x14ac:dyDescent="0.4">
      <c r="A79" s="70">
        <v>75</v>
      </c>
      <c r="B79" s="70" t="s">
        <v>2634</v>
      </c>
      <c r="C79" s="70"/>
      <c r="D79" s="70"/>
      <c r="E79" s="70"/>
      <c r="F79" s="70" t="s">
        <v>874</v>
      </c>
      <c r="G79" s="70" t="s">
        <v>139</v>
      </c>
      <c r="H79" s="94"/>
      <c r="I79" s="94">
        <v>7</v>
      </c>
      <c r="J79" s="70" t="s">
        <v>2634</v>
      </c>
      <c r="K79" s="70"/>
      <c r="L79" s="70"/>
      <c r="M79" s="70">
        <v>5</v>
      </c>
      <c r="N79" s="70">
        <f>VLOOKUP(M79,'償却率（定額法）'!$B$6:$C$104,2)</f>
        <v>0.2</v>
      </c>
      <c r="O79" s="71">
        <v>44127</v>
      </c>
      <c r="P79" s="70">
        <v>1</v>
      </c>
      <c r="Q79" s="71"/>
      <c r="R79" s="71">
        <f t="shared" si="22"/>
        <v>44127</v>
      </c>
      <c r="S79" s="70">
        <f t="shared" si="23"/>
        <v>2020</v>
      </c>
      <c r="T79" s="70">
        <f t="shared" si="24"/>
        <v>10</v>
      </c>
      <c r="U79" s="70">
        <f t="shared" si="25"/>
        <v>23</v>
      </c>
      <c r="V79" s="70">
        <f t="shared" si="26"/>
        <v>2020</v>
      </c>
      <c r="W79" s="85">
        <v>3061300</v>
      </c>
      <c r="X79" s="90">
        <v>1</v>
      </c>
      <c r="Y79" s="70"/>
      <c r="Z79" s="85">
        <f t="shared" si="27"/>
        <v>0</v>
      </c>
      <c r="AA79" s="85">
        <f t="shared" si="28"/>
        <v>3061300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87">
        <f t="shared" si="29"/>
        <v>0</v>
      </c>
      <c r="AQ79" s="74">
        <f t="shared" si="21"/>
        <v>0</v>
      </c>
      <c r="AR79" s="74">
        <f t="shared" si="30"/>
        <v>3061300</v>
      </c>
      <c r="AS79" s="70" t="s">
        <v>2447</v>
      </c>
      <c r="AT79" s="70"/>
      <c r="AU79" s="70"/>
      <c r="AV79" s="70"/>
      <c r="AW79" s="70"/>
      <c r="AX79" s="70" t="s">
        <v>2626</v>
      </c>
      <c r="AY79" s="70"/>
      <c r="AZ79" s="70"/>
      <c r="BA79" s="70"/>
      <c r="BB79" s="70"/>
      <c r="BC79" s="70"/>
      <c r="BD79" s="70"/>
      <c r="BE79" s="70">
        <v>1</v>
      </c>
      <c r="BF79" s="70"/>
      <c r="BG79" s="70"/>
      <c r="BH79" s="70"/>
      <c r="BI79" s="70">
        <f t="shared" si="31"/>
        <v>0</v>
      </c>
      <c r="BJ79" s="70" t="s">
        <v>873</v>
      </c>
      <c r="BK79" s="74">
        <f t="shared" si="32"/>
        <v>0</v>
      </c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</row>
    <row r="80" spans="1:77" x14ac:dyDescent="0.4">
      <c r="A80" s="70">
        <v>76</v>
      </c>
      <c r="B80" s="70" t="s">
        <v>2635</v>
      </c>
      <c r="C80" s="70"/>
      <c r="D80" s="70"/>
      <c r="E80" s="70"/>
      <c r="F80" s="70" t="s">
        <v>874</v>
      </c>
      <c r="G80" s="70" t="s">
        <v>139</v>
      </c>
      <c r="H80" s="94"/>
      <c r="I80" s="94">
        <v>7</v>
      </c>
      <c r="J80" s="70" t="s">
        <v>2635</v>
      </c>
      <c r="K80" s="70"/>
      <c r="L80" s="70"/>
      <c r="M80" s="70">
        <v>5</v>
      </c>
      <c r="N80" s="70">
        <f>VLOOKUP(M80,'償却率（定額法）'!$B$6:$C$104,2)</f>
        <v>0.2</v>
      </c>
      <c r="O80" s="71">
        <v>44139</v>
      </c>
      <c r="P80" s="70">
        <v>1</v>
      </c>
      <c r="Q80" s="71"/>
      <c r="R80" s="71">
        <f t="shared" si="22"/>
        <v>44139</v>
      </c>
      <c r="S80" s="70">
        <f t="shared" si="23"/>
        <v>2020</v>
      </c>
      <c r="T80" s="70">
        <f t="shared" si="24"/>
        <v>11</v>
      </c>
      <c r="U80" s="70">
        <f t="shared" si="25"/>
        <v>4</v>
      </c>
      <c r="V80" s="70">
        <f t="shared" si="26"/>
        <v>2020</v>
      </c>
      <c r="W80" s="85">
        <v>2464000</v>
      </c>
      <c r="X80" s="90">
        <v>1</v>
      </c>
      <c r="Y80" s="70"/>
      <c r="Z80" s="85">
        <f t="shared" si="27"/>
        <v>0</v>
      </c>
      <c r="AA80" s="85">
        <f t="shared" si="28"/>
        <v>2464000</v>
      </c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87">
        <f t="shared" si="29"/>
        <v>0</v>
      </c>
      <c r="AQ80" s="74">
        <f t="shared" si="21"/>
        <v>0</v>
      </c>
      <c r="AR80" s="74">
        <f t="shared" si="30"/>
        <v>2464000</v>
      </c>
      <c r="AS80" s="70" t="s">
        <v>2447</v>
      </c>
      <c r="AT80" s="70"/>
      <c r="AU80" s="70"/>
      <c r="AV80" s="70"/>
      <c r="AW80" s="70"/>
      <c r="AX80" s="70" t="s">
        <v>2626</v>
      </c>
      <c r="AY80" s="70"/>
      <c r="AZ80" s="70"/>
      <c r="BA80" s="70"/>
      <c r="BB80" s="70"/>
      <c r="BC80" s="70"/>
      <c r="BD80" s="70"/>
      <c r="BE80" s="70">
        <v>1</v>
      </c>
      <c r="BF80" s="70"/>
      <c r="BG80" s="70"/>
      <c r="BH80" s="70"/>
      <c r="BI80" s="70">
        <f t="shared" si="31"/>
        <v>0</v>
      </c>
      <c r="BJ80" s="70" t="s">
        <v>873</v>
      </c>
      <c r="BK80" s="74">
        <f t="shared" si="32"/>
        <v>0</v>
      </c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</row>
    <row r="81" spans="1:77" x14ac:dyDescent="0.4">
      <c r="A81" s="70">
        <v>77</v>
      </c>
      <c r="B81" s="70" t="s">
        <v>2637</v>
      </c>
      <c r="C81" s="70"/>
      <c r="D81" s="70"/>
      <c r="E81" s="70"/>
      <c r="F81" s="70" t="s">
        <v>2636</v>
      </c>
      <c r="G81" s="70" t="s">
        <v>139</v>
      </c>
      <c r="H81" s="94"/>
      <c r="I81" s="94">
        <v>7</v>
      </c>
      <c r="J81" s="70" t="s">
        <v>2637</v>
      </c>
      <c r="K81" s="70"/>
      <c r="L81" s="70"/>
      <c r="M81" s="70">
        <v>6</v>
      </c>
      <c r="N81" s="70">
        <f>VLOOKUP(M81,'償却率（定額法）'!$B$6:$C$104,2)</f>
        <v>0.16700000000000001</v>
      </c>
      <c r="O81" s="71">
        <v>44180</v>
      </c>
      <c r="P81" s="70">
        <v>1</v>
      </c>
      <c r="Q81" s="71"/>
      <c r="R81" s="71">
        <f t="shared" si="22"/>
        <v>44180</v>
      </c>
      <c r="S81" s="70">
        <f t="shared" si="23"/>
        <v>2020</v>
      </c>
      <c r="T81" s="70">
        <f t="shared" si="24"/>
        <v>12</v>
      </c>
      <c r="U81" s="70">
        <f t="shared" si="25"/>
        <v>15</v>
      </c>
      <c r="V81" s="70">
        <f t="shared" si="26"/>
        <v>2020</v>
      </c>
      <c r="W81" s="85">
        <v>1500225</v>
      </c>
      <c r="X81" s="90">
        <v>1</v>
      </c>
      <c r="Y81" s="70"/>
      <c r="Z81" s="85">
        <f t="shared" si="27"/>
        <v>0</v>
      </c>
      <c r="AA81" s="85">
        <f t="shared" si="28"/>
        <v>1500225</v>
      </c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87">
        <f t="shared" si="29"/>
        <v>0</v>
      </c>
      <c r="AQ81" s="74">
        <f t="shared" si="21"/>
        <v>0</v>
      </c>
      <c r="AR81" s="74">
        <f t="shared" si="30"/>
        <v>1500225</v>
      </c>
      <c r="AS81" s="70" t="s">
        <v>2447</v>
      </c>
      <c r="AT81" s="70"/>
      <c r="AU81" s="70"/>
      <c r="AV81" s="70"/>
      <c r="AW81" s="70"/>
      <c r="AX81" s="70" t="s">
        <v>2627</v>
      </c>
      <c r="AY81" s="70"/>
      <c r="AZ81" s="70"/>
      <c r="BA81" s="70"/>
      <c r="BB81" s="70"/>
      <c r="BC81" s="70"/>
      <c r="BD81" s="70"/>
      <c r="BE81" s="70">
        <v>1</v>
      </c>
      <c r="BF81" s="70"/>
      <c r="BG81" s="70"/>
      <c r="BH81" s="70"/>
      <c r="BI81" s="70">
        <f t="shared" si="31"/>
        <v>0</v>
      </c>
      <c r="BJ81" s="70" t="s">
        <v>873</v>
      </c>
      <c r="BK81" s="74">
        <f t="shared" si="32"/>
        <v>0</v>
      </c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</row>
    <row r="82" spans="1:77" x14ac:dyDescent="0.4">
      <c r="A82" s="70">
        <v>78</v>
      </c>
      <c r="B82" s="70" t="s">
        <v>2638</v>
      </c>
      <c r="C82" s="70"/>
      <c r="D82" s="70"/>
      <c r="E82" s="70"/>
      <c r="F82" s="70" t="s">
        <v>874</v>
      </c>
      <c r="G82" s="70" t="s">
        <v>139</v>
      </c>
      <c r="H82" s="94"/>
      <c r="I82" s="94">
        <v>7</v>
      </c>
      <c r="J82" s="70" t="s">
        <v>2638</v>
      </c>
      <c r="K82" s="70"/>
      <c r="L82" s="70"/>
      <c r="M82" s="70">
        <v>5</v>
      </c>
      <c r="N82" s="70">
        <f>VLOOKUP(M82,'償却率（定額法）'!$B$6:$C$104,2)</f>
        <v>0.2</v>
      </c>
      <c r="O82" s="71">
        <v>44286</v>
      </c>
      <c r="P82" s="70">
        <v>1</v>
      </c>
      <c r="Q82" s="71"/>
      <c r="R82" s="71">
        <f t="shared" si="22"/>
        <v>44286</v>
      </c>
      <c r="S82" s="70">
        <f t="shared" si="23"/>
        <v>2021</v>
      </c>
      <c r="T82" s="70">
        <f t="shared" si="24"/>
        <v>3</v>
      </c>
      <c r="U82" s="70">
        <f t="shared" si="25"/>
        <v>31</v>
      </c>
      <c r="V82" s="70">
        <f t="shared" si="26"/>
        <v>2020</v>
      </c>
      <c r="W82" s="85">
        <v>607200</v>
      </c>
      <c r="X82" s="90">
        <v>1</v>
      </c>
      <c r="Y82" s="70"/>
      <c r="Z82" s="85">
        <f t="shared" si="27"/>
        <v>0</v>
      </c>
      <c r="AA82" s="85">
        <f t="shared" si="28"/>
        <v>607200</v>
      </c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87">
        <f t="shared" si="29"/>
        <v>0</v>
      </c>
      <c r="AQ82" s="74">
        <f t="shared" si="21"/>
        <v>0</v>
      </c>
      <c r="AR82" s="74">
        <f t="shared" si="30"/>
        <v>607200</v>
      </c>
      <c r="AS82" s="70" t="s">
        <v>2447</v>
      </c>
      <c r="AT82" s="70"/>
      <c r="AU82" s="70"/>
      <c r="AV82" s="70"/>
      <c r="AW82" s="70"/>
      <c r="AX82" s="70" t="s">
        <v>2628</v>
      </c>
      <c r="AY82" s="70"/>
      <c r="AZ82" s="70"/>
      <c r="BA82" s="70"/>
      <c r="BB82" s="70"/>
      <c r="BC82" s="70"/>
      <c r="BD82" s="70"/>
      <c r="BE82" s="70">
        <v>1</v>
      </c>
      <c r="BF82" s="70"/>
      <c r="BG82" s="70"/>
      <c r="BH82" s="70"/>
      <c r="BI82" s="70">
        <f t="shared" si="31"/>
        <v>0</v>
      </c>
      <c r="BJ82" s="70" t="s">
        <v>873</v>
      </c>
      <c r="BK82" s="74">
        <f t="shared" si="32"/>
        <v>0</v>
      </c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</row>
    <row r="83" spans="1:77" x14ac:dyDescent="0.4">
      <c r="A83" s="70">
        <v>79</v>
      </c>
      <c r="B83" s="70" t="s">
        <v>2639</v>
      </c>
      <c r="C83" s="70"/>
      <c r="D83" s="70"/>
      <c r="E83" s="70"/>
      <c r="F83" s="70" t="s">
        <v>874</v>
      </c>
      <c r="G83" s="70" t="s">
        <v>139</v>
      </c>
      <c r="H83" s="94"/>
      <c r="I83" s="94">
        <v>7</v>
      </c>
      <c r="J83" s="70" t="s">
        <v>2639</v>
      </c>
      <c r="K83" s="70"/>
      <c r="L83" s="70"/>
      <c r="M83" s="70">
        <v>10</v>
      </c>
      <c r="N83" s="70">
        <f>VLOOKUP(M83,'償却率（定額法）'!$B$6:$C$104,2)</f>
        <v>0.1</v>
      </c>
      <c r="O83" s="71">
        <v>44286</v>
      </c>
      <c r="P83" s="70">
        <v>1</v>
      </c>
      <c r="Q83" s="71"/>
      <c r="R83" s="71">
        <f t="shared" si="22"/>
        <v>44286</v>
      </c>
      <c r="S83" s="70">
        <f t="shared" si="23"/>
        <v>2021</v>
      </c>
      <c r="T83" s="70">
        <f t="shared" si="24"/>
        <v>3</v>
      </c>
      <c r="U83" s="70">
        <f t="shared" si="25"/>
        <v>31</v>
      </c>
      <c r="V83" s="70">
        <f t="shared" si="26"/>
        <v>2020</v>
      </c>
      <c r="W83" s="85">
        <v>2482700</v>
      </c>
      <c r="X83" s="90">
        <v>1</v>
      </c>
      <c r="Y83" s="70"/>
      <c r="Z83" s="85">
        <f t="shared" si="27"/>
        <v>0</v>
      </c>
      <c r="AA83" s="85">
        <f t="shared" si="28"/>
        <v>2482700</v>
      </c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87">
        <f t="shared" si="29"/>
        <v>0</v>
      </c>
      <c r="AQ83" s="74">
        <f t="shared" si="21"/>
        <v>0</v>
      </c>
      <c r="AR83" s="74">
        <f t="shared" si="30"/>
        <v>2482700</v>
      </c>
      <c r="AS83" s="70" t="s">
        <v>2447</v>
      </c>
      <c r="AT83" s="70"/>
      <c r="AU83" s="70"/>
      <c r="AV83" s="70"/>
      <c r="AW83" s="70"/>
      <c r="AX83" s="70" t="s">
        <v>2626</v>
      </c>
      <c r="AY83" s="70"/>
      <c r="AZ83" s="70"/>
      <c r="BA83" s="70"/>
      <c r="BB83" s="70"/>
      <c r="BC83" s="70"/>
      <c r="BD83" s="70"/>
      <c r="BE83" s="70">
        <v>1</v>
      </c>
      <c r="BF83" s="70"/>
      <c r="BG83" s="70"/>
      <c r="BH83" s="70"/>
      <c r="BI83" s="70">
        <f t="shared" si="31"/>
        <v>0</v>
      </c>
      <c r="BJ83" s="70" t="s">
        <v>873</v>
      </c>
      <c r="BK83" s="74">
        <f t="shared" si="32"/>
        <v>0</v>
      </c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</row>
    <row r="84" spans="1:77" x14ac:dyDescent="0.4">
      <c r="A84" s="70">
        <v>80</v>
      </c>
      <c r="B84" s="70" t="s">
        <v>2640</v>
      </c>
      <c r="C84" s="70"/>
      <c r="D84" s="70"/>
      <c r="E84" s="70"/>
      <c r="F84" s="70" t="s">
        <v>877</v>
      </c>
      <c r="G84" s="70" t="s">
        <v>139</v>
      </c>
      <c r="H84" s="94"/>
      <c r="I84" s="94">
        <v>1</v>
      </c>
      <c r="J84" s="70" t="s">
        <v>2640</v>
      </c>
      <c r="K84" s="70"/>
      <c r="L84" s="70"/>
      <c r="M84" s="70">
        <v>6</v>
      </c>
      <c r="N84" s="70">
        <f>VLOOKUP(M84,'償却率（定額法）'!$B$6:$C$104,2)</f>
        <v>0.16700000000000001</v>
      </c>
      <c r="O84" s="71">
        <v>44286</v>
      </c>
      <c r="P84" s="70">
        <v>1</v>
      </c>
      <c r="Q84" s="71"/>
      <c r="R84" s="71">
        <f t="shared" si="22"/>
        <v>44286</v>
      </c>
      <c r="S84" s="70">
        <f t="shared" si="23"/>
        <v>2021</v>
      </c>
      <c r="T84" s="70">
        <f t="shared" si="24"/>
        <v>3</v>
      </c>
      <c r="U84" s="70">
        <f t="shared" si="25"/>
        <v>31</v>
      </c>
      <c r="V84" s="70">
        <f t="shared" si="26"/>
        <v>2020</v>
      </c>
      <c r="W84" s="85">
        <v>4335000</v>
      </c>
      <c r="X84" s="90">
        <v>1</v>
      </c>
      <c r="Y84" s="70"/>
      <c r="Z84" s="85">
        <f t="shared" si="27"/>
        <v>0</v>
      </c>
      <c r="AA84" s="85">
        <f t="shared" si="28"/>
        <v>4335000</v>
      </c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87">
        <f t="shared" si="29"/>
        <v>0</v>
      </c>
      <c r="AQ84" s="74">
        <f t="shared" si="21"/>
        <v>0</v>
      </c>
      <c r="AR84" s="74">
        <f t="shared" si="30"/>
        <v>4335000</v>
      </c>
      <c r="AS84" s="70" t="s">
        <v>2447</v>
      </c>
      <c r="AT84" s="70"/>
      <c r="AU84" s="70"/>
      <c r="AV84" s="70"/>
      <c r="AW84" s="70"/>
      <c r="AX84" s="70" t="s">
        <v>2629</v>
      </c>
      <c r="AY84" s="70"/>
      <c r="AZ84" s="70"/>
      <c r="BA84" s="70"/>
      <c r="BB84" s="70"/>
      <c r="BC84" s="70"/>
      <c r="BD84" s="70"/>
      <c r="BE84" s="70">
        <v>1</v>
      </c>
      <c r="BF84" s="70"/>
      <c r="BG84" s="70"/>
      <c r="BH84" s="70"/>
      <c r="BI84" s="70">
        <f t="shared" si="31"/>
        <v>0</v>
      </c>
      <c r="BJ84" s="70" t="s">
        <v>873</v>
      </c>
      <c r="BK84" s="74">
        <f t="shared" si="32"/>
        <v>0</v>
      </c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</row>
    <row r="85" spans="1:77" x14ac:dyDescent="0.4">
      <c r="A85" s="70">
        <v>81</v>
      </c>
      <c r="B85" s="70" t="s">
        <v>2641</v>
      </c>
      <c r="C85" s="70"/>
      <c r="D85" s="70"/>
      <c r="E85" s="70"/>
      <c r="F85" s="70" t="s">
        <v>606</v>
      </c>
      <c r="G85" s="70" t="s">
        <v>139</v>
      </c>
      <c r="H85" s="94"/>
      <c r="I85" s="94">
        <v>2</v>
      </c>
      <c r="J85" s="70" t="s">
        <v>2641</v>
      </c>
      <c r="K85" s="70"/>
      <c r="L85" s="70"/>
      <c r="M85" s="70">
        <v>5</v>
      </c>
      <c r="N85" s="70">
        <f>VLOOKUP(M85,'償却率（定額法）'!$B$6:$C$104,2)</f>
        <v>0.2</v>
      </c>
      <c r="O85" s="71">
        <v>44286</v>
      </c>
      <c r="P85" s="70">
        <v>1</v>
      </c>
      <c r="Q85" s="71"/>
      <c r="R85" s="71">
        <f t="shared" si="22"/>
        <v>44286</v>
      </c>
      <c r="S85" s="70">
        <f t="shared" si="23"/>
        <v>2021</v>
      </c>
      <c r="T85" s="70">
        <f t="shared" si="24"/>
        <v>3</v>
      </c>
      <c r="U85" s="70">
        <f t="shared" si="25"/>
        <v>31</v>
      </c>
      <c r="V85" s="70">
        <f t="shared" si="26"/>
        <v>2020</v>
      </c>
      <c r="W85" s="85">
        <v>18990950</v>
      </c>
      <c r="X85" s="90">
        <v>1</v>
      </c>
      <c r="Y85" s="70"/>
      <c r="Z85" s="85">
        <f t="shared" si="27"/>
        <v>0</v>
      </c>
      <c r="AA85" s="85">
        <f t="shared" si="28"/>
        <v>18990950</v>
      </c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87">
        <f t="shared" si="29"/>
        <v>0</v>
      </c>
      <c r="AQ85" s="74">
        <f t="shared" si="21"/>
        <v>0</v>
      </c>
      <c r="AR85" s="74">
        <f t="shared" si="30"/>
        <v>18990950</v>
      </c>
      <c r="AS85" s="70" t="s">
        <v>2447</v>
      </c>
      <c r="AT85" s="70"/>
      <c r="AU85" s="70"/>
      <c r="AV85" s="70"/>
      <c r="AW85" s="70"/>
      <c r="AX85" s="70" t="s">
        <v>2630</v>
      </c>
      <c r="AY85" s="70"/>
      <c r="AZ85" s="70"/>
      <c r="BA85" s="70"/>
      <c r="BB85" s="70"/>
      <c r="BC85" s="70"/>
      <c r="BD85" s="70"/>
      <c r="BE85" s="70">
        <v>1</v>
      </c>
      <c r="BF85" s="70"/>
      <c r="BG85" s="70"/>
      <c r="BH85" s="70"/>
      <c r="BI85" s="70">
        <f t="shared" si="31"/>
        <v>0</v>
      </c>
      <c r="BJ85" s="70" t="s">
        <v>873</v>
      </c>
      <c r="BK85" s="74">
        <f t="shared" si="32"/>
        <v>0</v>
      </c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</row>
    <row r="86" spans="1:77" x14ac:dyDescent="0.4">
      <c r="A86" s="70">
        <v>82</v>
      </c>
      <c r="B86" s="70" t="s">
        <v>2641</v>
      </c>
      <c r="C86" s="70"/>
      <c r="D86" s="70"/>
      <c r="E86" s="70"/>
      <c r="F86" s="70" t="s">
        <v>607</v>
      </c>
      <c r="G86" s="70" t="s">
        <v>139</v>
      </c>
      <c r="H86" s="94"/>
      <c r="I86" s="94">
        <v>2</v>
      </c>
      <c r="J86" s="70" t="s">
        <v>2641</v>
      </c>
      <c r="K86" s="70"/>
      <c r="L86" s="70"/>
      <c r="M86" s="70">
        <v>5</v>
      </c>
      <c r="N86" s="70">
        <f>VLOOKUP(M86,'償却率（定額法）'!$B$6:$C$104,2)</f>
        <v>0.2</v>
      </c>
      <c r="O86" s="71">
        <v>44286</v>
      </c>
      <c r="P86" s="70">
        <v>1</v>
      </c>
      <c r="Q86" s="71"/>
      <c r="R86" s="71">
        <f t="shared" si="22"/>
        <v>44286</v>
      </c>
      <c r="S86" s="70">
        <f t="shared" si="23"/>
        <v>2021</v>
      </c>
      <c r="T86" s="70">
        <f t="shared" si="24"/>
        <v>3</v>
      </c>
      <c r="U86" s="70">
        <f t="shared" si="25"/>
        <v>31</v>
      </c>
      <c r="V86" s="70">
        <f t="shared" si="26"/>
        <v>2020</v>
      </c>
      <c r="W86" s="85">
        <v>4974585</v>
      </c>
      <c r="X86" s="90">
        <v>1</v>
      </c>
      <c r="Y86" s="70"/>
      <c r="Z86" s="85">
        <f t="shared" si="27"/>
        <v>0</v>
      </c>
      <c r="AA86" s="85">
        <f t="shared" si="28"/>
        <v>4974585</v>
      </c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87">
        <f t="shared" si="29"/>
        <v>0</v>
      </c>
      <c r="AQ86" s="74">
        <f t="shared" si="21"/>
        <v>0</v>
      </c>
      <c r="AR86" s="74">
        <f t="shared" si="30"/>
        <v>4974585</v>
      </c>
      <c r="AS86" s="70" t="s">
        <v>2447</v>
      </c>
      <c r="AT86" s="70"/>
      <c r="AU86" s="70"/>
      <c r="AV86" s="70"/>
      <c r="AW86" s="70"/>
      <c r="AX86" s="70" t="s">
        <v>2630</v>
      </c>
      <c r="AY86" s="70"/>
      <c r="AZ86" s="70"/>
      <c r="BA86" s="70"/>
      <c r="BB86" s="70"/>
      <c r="BC86" s="70"/>
      <c r="BD86" s="70"/>
      <c r="BE86" s="70">
        <v>1</v>
      </c>
      <c r="BF86" s="70"/>
      <c r="BG86" s="70"/>
      <c r="BH86" s="70"/>
      <c r="BI86" s="70">
        <f t="shared" si="31"/>
        <v>0</v>
      </c>
      <c r="BJ86" s="70" t="s">
        <v>873</v>
      </c>
      <c r="BK86" s="74">
        <f t="shared" si="32"/>
        <v>0</v>
      </c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</row>
    <row r="87" spans="1:77" x14ac:dyDescent="0.4">
      <c r="A87" s="70">
        <v>83</v>
      </c>
      <c r="B87" s="70" t="s">
        <v>2641</v>
      </c>
      <c r="C87" s="70"/>
      <c r="D87" s="70"/>
      <c r="E87" s="70"/>
      <c r="F87" s="70" t="s">
        <v>608</v>
      </c>
      <c r="G87" s="70" t="s">
        <v>139</v>
      </c>
      <c r="H87" s="94"/>
      <c r="I87" s="94">
        <v>2</v>
      </c>
      <c r="J87" s="70" t="s">
        <v>2641</v>
      </c>
      <c r="K87" s="70"/>
      <c r="L87" s="70"/>
      <c r="M87" s="70">
        <v>5</v>
      </c>
      <c r="N87" s="70">
        <f>VLOOKUP(M87,'償却率（定額法）'!$B$6:$C$104,2)</f>
        <v>0.2</v>
      </c>
      <c r="O87" s="71">
        <v>44286</v>
      </c>
      <c r="P87" s="70">
        <v>1</v>
      </c>
      <c r="Q87" s="71"/>
      <c r="R87" s="71">
        <f t="shared" si="22"/>
        <v>44286</v>
      </c>
      <c r="S87" s="70">
        <f t="shared" si="23"/>
        <v>2021</v>
      </c>
      <c r="T87" s="70">
        <f t="shared" si="24"/>
        <v>3</v>
      </c>
      <c r="U87" s="70">
        <f t="shared" si="25"/>
        <v>31</v>
      </c>
      <c r="V87" s="70">
        <f t="shared" si="26"/>
        <v>2020</v>
      </c>
      <c r="W87" s="85">
        <v>16184465</v>
      </c>
      <c r="X87" s="90">
        <v>1</v>
      </c>
      <c r="Y87" s="70"/>
      <c r="Z87" s="85">
        <f t="shared" si="27"/>
        <v>0</v>
      </c>
      <c r="AA87" s="85">
        <f t="shared" si="28"/>
        <v>16184465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87">
        <f t="shared" si="29"/>
        <v>0</v>
      </c>
      <c r="AQ87" s="74">
        <f t="shared" si="21"/>
        <v>0</v>
      </c>
      <c r="AR87" s="74">
        <f t="shared" si="30"/>
        <v>16184465</v>
      </c>
      <c r="AS87" s="70" t="s">
        <v>2447</v>
      </c>
      <c r="AT87" s="70"/>
      <c r="AU87" s="70"/>
      <c r="AV87" s="70"/>
      <c r="AW87" s="70"/>
      <c r="AX87" s="70" t="s">
        <v>2630</v>
      </c>
      <c r="AY87" s="70"/>
      <c r="AZ87" s="70"/>
      <c r="BA87" s="70"/>
      <c r="BB87" s="70"/>
      <c r="BC87" s="70"/>
      <c r="BD87" s="70"/>
      <c r="BE87" s="70">
        <v>1</v>
      </c>
      <c r="BF87" s="70"/>
      <c r="BG87" s="70"/>
      <c r="BH87" s="70"/>
      <c r="BI87" s="70">
        <f t="shared" si="31"/>
        <v>0</v>
      </c>
      <c r="BJ87" s="70" t="s">
        <v>873</v>
      </c>
      <c r="BK87" s="74">
        <f t="shared" si="32"/>
        <v>0</v>
      </c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</row>
    <row r="89" spans="1:77" x14ac:dyDescent="0.4">
      <c r="W89" s="80">
        <f>SUBTOTAL(9,W5:W87)</f>
        <v>220290681</v>
      </c>
      <c r="AR89" s="80">
        <f>SUBTOTAL(9,AR5:AR87)</f>
        <v>103533837</v>
      </c>
    </row>
  </sheetData>
  <sheetProtection algorithmName="SHA-512" hashValue="DQFiY7NYIllgoptMVTFo5dH8JBS9qGSDt8GFX5jXgDRGMKW6VpBEm0gy9T44tLu8pQzmbIYLbhkxvfrJ4WSotA==" saltValue="G4U9Ul07IKJTP/tuDuwNJg==" spinCount="100000" sheet="1" objects="1" scenarios="1"/>
  <autoFilter ref="A4:BY87">
    <sortState ref="A6:BX1003">
      <sortCondition descending="1" ref="J4:J1003"/>
    </sortState>
  </autoFilter>
  <mergeCells count="62">
    <mergeCell ref="N3:N4"/>
    <mergeCell ref="A1:D1"/>
    <mergeCell ref="E1:H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3:B4"/>
    <mergeCell ref="AC3:AC4"/>
    <mergeCell ref="O3:O4"/>
    <mergeCell ref="Q3:Q4"/>
    <mergeCell ref="R3:R4"/>
    <mergeCell ref="S3:U3"/>
    <mergeCell ref="V3:V4"/>
    <mergeCell ref="W3:W4"/>
    <mergeCell ref="X3:X4"/>
    <mergeCell ref="Y3:Y4"/>
    <mergeCell ref="Z3:Z4"/>
    <mergeCell ref="AA3:AA4"/>
    <mergeCell ref="AB3:AB4"/>
    <mergeCell ref="P3:P4"/>
    <mergeCell ref="BC3:BC4"/>
    <mergeCell ref="AD3:AI3"/>
    <mergeCell ref="AJ3:AJ4"/>
    <mergeCell ref="AR3:AR4"/>
    <mergeCell ref="AS3:AS4"/>
    <mergeCell ref="AT3:AW3"/>
    <mergeCell ref="AX3:AX4"/>
    <mergeCell ref="AY3:AY4"/>
    <mergeCell ref="AZ3:AZ4"/>
    <mergeCell ref="BA3:BA4"/>
    <mergeCell ref="BB3:BB4"/>
    <mergeCell ref="AK3:AQ4"/>
    <mergeCell ref="BP3:BP4"/>
    <mergeCell ref="BD3:BD4"/>
    <mergeCell ref="BE3:BF3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W3:BW4"/>
    <mergeCell ref="BX3:BX4"/>
    <mergeCell ref="BY3:BY4"/>
    <mergeCell ref="BQ3:BQ4"/>
    <mergeCell ref="BR3:BR4"/>
    <mergeCell ref="BS3:BS4"/>
    <mergeCell ref="BT3:BT4"/>
    <mergeCell ref="BU3:BU4"/>
    <mergeCell ref="BV3:BV4"/>
  </mergeCells>
  <phoneticPr fontId="2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W100"/>
  <sheetViews>
    <sheetView topLeftCell="A3" zoomScale="75" zoomScaleNormal="75" workbookViewId="0">
      <pane xSplit="9" ySplit="2" topLeftCell="J5" activePane="bottomRight" state="frozen"/>
      <selection activeCell="A3" sqref="A3"/>
      <selection pane="topRight" activeCell="J3" sqref="J3"/>
      <selection pane="bottomLeft" activeCell="A5" sqref="A5"/>
      <selection pane="bottomRight" activeCell="I5" sqref="I5"/>
    </sheetView>
  </sheetViews>
  <sheetFormatPr defaultRowHeight="13.5" outlineLevelCol="1" x14ac:dyDescent="0.15"/>
  <cols>
    <col min="1" max="2" width="5.25" style="1" bestFit="1" customWidth="1"/>
    <col min="3" max="3" width="31" style="1" customWidth="1"/>
    <col min="4" max="4" width="9.5" style="1" bestFit="1" customWidth="1"/>
    <col min="5" max="5" width="11.625" style="1" bestFit="1" customWidth="1"/>
    <col min="6" max="6" width="11.375" style="1" bestFit="1" customWidth="1"/>
    <col min="7" max="8" width="11.375" style="1" customWidth="1"/>
    <col min="9" max="9" width="52.125" style="1" customWidth="1"/>
    <col min="10" max="10" width="10.125" style="1" bestFit="1" customWidth="1"/>
    <col min="11" max="11" width="13" style="1" bestFit="1" customWidth="1"/>
    <col min="12" max="13" width="9" style="1"/>
    <col min="14" max="14" width="11" style="2" bestFit="1" customWidth="1"/>
    <col min="15" max="15" width="10.5" style="2" bestFit="1" customWidth="1"/>
    <col min="16" max="16" width="11" style="2" customWidth="1"/>
    <col min="17" max="17" width="10.5" style="1" bestFit="1" customWidth="1"/>
    <col min="18" max="20" width="9.5" style="1" customWidth="1"/>
    <col min="21" max="21" width="11.5" style="4" bestFit="1" customWidth="1"/>
    <col min="22" max="22" width="9" style="1"/>
    <col min="23" max="23" width="13" style="1" bestFit="1" customWidth="1"/>
    <col min="24" max="24" width="16.875" style="1" customWidth="1"/>
    <col min="25" max="25" width="19.5" style="1" customWidth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bestFit="1" customWidth="1" collapsed="1"/>
    <col min="41" max="41" width="11" style="1" bestFit="1" customWidth="1"/>
    <col min="42" max="42" width="15.125" style="1" bestFit="1" customWidth="1"/>
    <col min="43" max="43" width="9" style="1" customWidth="1" outlineLevel="1"/>
    <col min="44" max="44" width="7.5" style="1" customWidth="1" outlineLevel="1"/>
    <col min="45" max="45" width="11.625" style="1" customWidth="1" outlineLevel="1"/>
    <col min="46" max="46" width="16.125" style="1" customWidth="1" outlineLevel="1"/>
    <col min="47" max="47" width="9" style="1" customWidth="1" outlineLevel="1"/>
    <col min="48" max="48" width="5.25" style="1" customWidth="1" outlineLevel="1"/>
    <col min="49" max="49" width="9" style="1" customWidth="1" outlineLevel="1"/>
    <col min="50" max="50" width="15.125" style="1" customWidth="1" outlineLevel="1"/>
    <col min="51" max="52" width="13" style="1" customWidth="1" outlineLevel="1"/>
    <col min="53" max="53" width="7.125" style="1" customWidth="1" outlineLevel="1"/>
    <col min="54" max="54" width="15.125" style="1" customWidth="1" outlineLevel="1"/>
    <col min="55" max="55" width="8.625" style="1" customWidth="1" outlineLevel="1"/>
    <col min="56" max="56" width="11.75" style="1" customWidth="1" outlineLevel="1"/>
    <col min="57" max="57" width="6.5" style="1" customWidth="1" outlineLevel="1"/>
    <col min="58" max="58" width="7.25" style="1" customWidth="1" outlineLevel="1"/>
    <col min="59" max="59" width="9" style="1"/>
    <col min="60" max="60" width="11" style="1" bestFit="1" customWidth="1"/>
    <col min="61" max="61" width="15.125" style="1" customWidth="1"/>
    <col min="62" max="62" width="20.5" style="1" bestFit="1" customWidth="1"/>
    <col min="63" max="65" width="9" style="1"/>
    <col min="66" max="66" width="11.125" style="1" bestFit="1" customWidth="1"/>
    <col min="67" max="67" width="11" style="1" bestFit="1" customWidth="1"/>
    <col min="68" max="68" width="9" style="1"/>
    <col min="69" max="69" width="7.125" style="1" bestFit="1" customWidth="1"/>
    <col min="70" max="70" width="9" style="1"/>
    <col min="71" max="71" width="7.125" style="1" bestFit="1" customWidth="1"/>
    <col min="72" max="74" width="9" style="1"/>
    <col min="75" max="75" width="12.5" style="1" customWidth="1"/>
    <col min="76" max="256" width="9" style="1"/>
    <col min="257" max="258" width="5.25" style="1" bestFit="1" customWidth="1"/>
    <col min="259" max="259" width="9.875" style="1" bestFit="1" customWidth="1"/>
    <col min="260" max="260" width="9.5" style="1" bestFit="1" customWidth="1"/>
    <col min="261" max="261" width="11.625" style="1" bestFit="1" customWidth="1"/>
    <col min="262" max="262" width="11.375" style="1" bestFit="1" customWidth="1"/>
    <col min="263" max="264" width="11.375" style="1" customWidth="1"/>
    <col min="265" max="265" width="20.5" style="1" bestFit="1" customWidth="1"/>
    <col min="266" max="266" width="10.125" style="1" bestFit="1" customWidth="1"/>
    <col min="267" max="267" width="13" style="1" bestFit="1" customWidth="1"/>
    <col min="268" max="269" width="9" style="1"/>
    <col min="270" max="270" width="11" style="1" bestFit="1" customWidth="1"/>
    <col min="271" max="273" width="10.5" style="1" bestFit="1" customWidth="1"/>
    <col min="274" max="276" width="9.5" style="1" customWidth="1"/>
    <col min="277" max="277" width="11.5" style="1" bestFit="1" customWidth="1"/>
    <col min="278" max="278" width="9" style="1"/>
    <col min="279" max="279" width="13" style="1" bestFit="1" customWidth="1"/>
    <col min="280" max="280" width="16.875" style="1" customWidth="1"/>
    <col min="281" max="281" width="19.5" style="1" customWidth="1"/>
    <col min="282" max="295" width="0" style="1" hidden="1" customWidth="1"/>
    <col min="296" max="297" width="11" style="1" bestFit="1" customWidth="1"/>
    <col min="298" max="298" width="15.125" style="1" bestFit="1" customWidth="1"/>
    <col min="299" max="314" width="0" style="1" hidden="1" customWidth="1"/>
    <col min="315" max="315" width="9" style="1"/>
    <col min="316" max="316" width="11" style="1" bestFit="1" customWidth="1"/>
    <col min="317" max="317" width="15.125" style="1" customWidth="1"/>
    <col min="318" max="318" width="20.5" style="1" bestFit="1" customWidth="1"/>
    <col min="319" max="321" width="9" style="1"/>
    <col min="322" max="322" width="11.125" style="1" bestFit="1" customWidth="1"/>
    <col min="323" max="323" width="11" style="1" bestFit="1" customWidth="1"/>
    <col min="324" max="324" width="9" style="1"/>
    <col min="325" max="325" width="7.125" style="1" bestFit="1" customWidth="1"/>
    <col min="326" max="326" width="9" style="1"/>
    <col min="327" max="327" width="7.125" style="1" bestFit="1" customWidth="1"/>
    <col min="328" max="330" width="9" style="1"/>
    <col min="331" max="331" width="12.5" style="1" customWidth="1"/>
    <col min="332" max="512" width="9" style="1"/>
    <col min="513" max="514" width="5.25" style="1" bestFit="1" customWidth="1"/>
    <col min="515" max="515" width="9.875" style="1" bestFit="1" customWidth="1"/>
    <col min="516" max="516" width="9.5" style="1" bestFit="1" customWidth="1"/>
    <col min="517" max="517" width="11.625" style="1" bestFit="1" customWidth="1"/>
    <col min="518" max="518" width="11.375" style="1" bestFit="1" customWidth="1"/>
    <col min="519" max="520" width="11.375" style="1" customWidth="1"/>
    <col min="521" max="521" width="20.5" style="1" bestFit="1" customWidth="1"/>
    <col min="522" max="522" width="10.125" style="1" bestFit="1" customWidth="1"/>
    <col min="523" max="523" width="13" style="1" bestFit="1" customWidth="1"/>
    <col min="524" max="525" width="9" style="1"/>
    <col min="526" max="526" width="11" style="1" bestFit="1" customWidth="1"/>
    <col min="527" max="529" width="10.5" style="1" bestFit="1" customWidth="1"/>
    <col min="530" max="532" width="9.5" style="1" customWidth="1"/>
    <col min="533" max="533" width="11.5" style="1" bestFit="1" customWidth="1"/>
    <col min="534" max="534" width="9" style="1"/>
    <col min="535" max="535" width="13" style="1" bestFit="1" customWidth="1"/>
    <col min="536" max="536" width="16.875" style="1" customWidth="1"/>
    <col min="537" max="537" width="19.5" style="1" customWidth="1"/>
    <col min="538" max="551" width="0" style="1" hidden="1" customWidth="1"/>
    <col min="552" max="553" width="11" style="1" bestFit="1" customWidth="1"/>
    <col min="554" max="554" width="15.125" style="1" bestFit="1" customWidth="1"/>
    <col min="555" max="570" width="0" style="1" hidden="1" customWidth="1"/>
    <col min="571" max="571" width="9" style="1"/>
    <col min="572" max="572" width="11" style="1" bestFit="1" customWidth="1"/>
    <col min="573" max="573" width="15.125" style="1" customWidth="1"/>
    <col min="574" max="574" width="20.5" style="1" bestFit="1" customWidth="1"/>
    <col min="575" max="577" width="9" style="1"/>
    <col min="578" max="578" width="11.125" style="1" bestFit="1" customWidth="1"/>
    <col min="579" max="579" width="11" style="1" bestFit="1" customWidth="1"/>
    <col min="580" max="580" width="9" style="1"/>
    <col min="581" max="581" width="7.125" style="1" bestFit="1" customWidth="1"/>
    <col min="582" max="582" width="9" style="1"/>
    <col min="583" max="583" width="7.125" style="1" bestFit="1" customWidth="1"/>
    <col min="584" max="586" width="9" style="1"/>
    <col min="587" max="587" width="12.5" style="1" customWidth="1"/>
    <col min="588" max="768" width="9" style="1"/>
    <col min="769" max="770" width="5.25" style="1" bestFit="1" customWidth="1"/>
    <col min="771" max="771" width="9.875" style="1" bestFit="1" customWidth="1"/>
    <col min="772" max="772" width="9.5" style="1" bestFit="1" customWidth="1"/>
    <col min="773" max="773" width="11.625" style="1" bestFit="1" customWidth="1"/>
    <col min="774" max="774" width="11.375" style="1" bestFit="1" customWidth="1"/>
    <col min="775" max="776" width="11.375" style="1" customWidth="1"/>
    <col min="777" max="777" width="20.5" style="1" bestFit="1" customWidth="1"/>
    <col min="778" max="778" width="10.125" style="1" bestFit="1" customWidth="1"/>
    <col min="779" max="779" width="13" style="1" bestFit="1" customWidth="1"/>
    <col min="780" max="781" width="9" style="1"/>
    <col min="782" max="782" width="11" style="1" bestFit="1" customWidth="1"/>
    <col min="783" max="785" width="10.5" style="1" bestFit="1" customWidth="1"/>
    <col min="786" max="788" width="9.5" style="1" customWidth="1"/>
    <col min="789" max="789" width="11.5" style="1" bestFit="1" customWidth="1"/>
    <col min="790" max="790" width="9" style="1"/>
    <col min="791" max="791" width="13" style="1" bestFit="1" customWidth="1"/>
    <col min="792" max="792" width="16.875" style="1" customWidth="1"/>
    <col min="793" max="793" width="19.5" style="1" customWidth="1"/>
    <col min="794" max="807" width="0" style="1" hidden="1" customWidth="1"/>
    <col min="808" max="809" width="11" style="1" bestFit="1" customWidth="1"/>
    <col min="810" max="810" width="15.125" style="1" bestFit="1" customWidth="1"/>
    <col min="811" max="826" width="0" style="1" hidden="1" customWidth="1"/>
    <col min="827" max="827" width="9" style="1"/>
    <col min="828" max="828" width="11" style="1" bestFit="1" customWidth="1"/>
    <col min="829" max="829" width="15.125" style="1" customWidth="1"/>
    <col min="830" max="830" width="20.5" style="1" bestFit="1" customWidth="1"/>
    <col min="831" max="833" width="9" style="1"/>
    <col min="834" max="834" width="11.125" style="1" bestFit="1" customWidth="1"/>
    <col min="835" max="835" width="11" style="1" bestFit="1" customWidth="1"/>
    <col min="836" max="836" width="9" style="1"/>
    <col min="837" max="837" width="7.125" style="1" bestFit="1" customWidth="1"/>
    <col min="838" max="838" width="9" style="1"/>
    <col min="839" max="839" width="7.125" style="1" bestFit="1" customWidth="1"/>
    <col min="840" max="842" width="9" style="1"/>
    <col min="843" max="843" width="12.5" style="1" customWidth="1"/>
    <col min="844" max="1024" width="9" style="1"/>
    <col min="1025" max="1026" width="5.25" style="1" bestFit="1" customWidth="1"/>
    <col min="1027" max="1027" width="9.875" style="1" bestFit="1" customWidth="1"/>
    <col min="1028" max="1028" width="9.5" style="1" bestFit="1" customWidth="1"/>
    <col min="1029" max="1029" width="11.625" style="1" bestFit="1" customWidth="1"/>
    <col min="1030" max="1030" width="11.375" style="1" bestFit="1" customWidth="1"/>
    <col min="1031" max="1032" width="11.375" style="1" customWidth="1"/>
    <col min="1033" max="1033" width="20.5" style="1" bestFit="1" customWidth="1"/>
    <col min="1034" max="1034" width="10.125" style="1" bestFit="1" customWidth="1"/>
    <col min="1035" max="1035" width="13" style="1" bestFit="1" customWidth="1"/>
    <col min="1036" max="1037" width="9" style="1"/>
    <col min="1038" max="1038" width="11" style="1" bestFit="1" customWidth="1"/>
    <col min="1039" max="1041" width="10.5" style="1" bestFit="1" customWidth="1"/>
    <col min="1042" max="1044" width="9.5" style="1" customWidth="1"/>
    <col min="1045" max="1045" width="11.5" style="1" bestFit="1" customWidth="1"/>
    <col min="1046" max="1046" width="9" style="1"/>
    <col min="1047" max="1047" width="13" style="1" bestFit="1" customWidth="1"/>
    <col min="1048" max="1048" width="16.875" style="1" customWidth="1"/>
    <col min="1049" max="1049" width="19.5" style="1" customWidth="1"/>
    <col min="1050" max="1063" width="0" style="1" hidden="1" customWidth="1"/>
    <col min="1064" max="1065" width="11" style="1" bestFit="1" customWidth="1"/>
    <col min="1066" max="1066" width="15.125" style="1" bestFit="1" customWidth="1"/>
    <col min="1067" max="1082" width="0" style="1" hidden="1" customWidth="1"/>
    <col min="1083" max="1083" width="9" style="1"/>
    <col min="1084" max="1084" width="11" style="1" bestFit="1" customWidth="1"/>
    <col min="1085" max="1085" width="15.125" style="1" customWidth="1"/>
    <col min="1086" max="1086" width="20.5" style="1" bestFit="1" customWidth="1"/>
    <col min="1087" max="1089" width="9" style="1"/>
    <col min="1090" max="1090" width="11.125" style="1" bestFit="1" customWidth="1"/>
    <col min="1091" max="1091" width="11" style="1" bestFit="1" customWidth="1"/>
    <col min="1092" max="1092" width="9" style="1"/>
    <col min="1093" max="1093" width="7.125" style="1" bestFit="1" customWidth="1"/>
    <col min="1094" max="1094" width="9" style="1"/>
    <col min="1095" max="1095" width="7.125" style="1" bestFit="1" customWidth="1"/>
    <col min="1096" max="1098" width="9" style="1"/>
    <col min="1099" max="1099" width="12.5" style="1" customWidth="1"/>
    <col min="1100" max="1280" width="9" style="1"/>
    <col min="1281" max="1282" width="5.25" style="1" bestFit="1" customWidth="1"/>
    <col min="1283" max="1283" width="9.875" style="1" bestFit="1" customWidth="1"/>
    <col min="1284" max="1284" width="9.5" style="1" bestFit="1" customWidth="1"/>
    <col min="1285" max="1285" width="11.625" style="1" bestFit="1" customWidth="1"/>
    <col min="1286" max="1286" width="11.375" style="1" bestFit="1" customWidth="1"/>
    <col min="1287" max="1288" width="11.375" style="1" customWidth="1"/>
    <col min="1289" max="1289" width="20.5" style="1" bestFit="1" customWidth="1"/>
    <col min="1290" max="1290" width="10.125" style="1" bestFit="1" customWidth="1"/>
    <col min="1291" max="1291" width="13" style="1" bestFit="1" customWidth="1"/>
    <col min="1292" max="1293" width="9" style="1"/>
    <col min="1294" max="1294" width="11" style="1" bestFit="1" customWidth="1"/>
    <col min="1295" max="1297" width="10.5" style="1" bestFit="1" customWidth="1"/>
    <col min="1298" max="1300" width="9.5" style="1" customWidth="1"/>
    <col min="1301" max="1301" width="11.5" style="1" bestFit="1" customWidth="1"/>
    <col min="1302" max="1302" width="9" style="1"/>
    <col min="1303" max="1303" width="13" style="1" bestFit="1" customWidth="1"/>
    <col min="1304" max="1304" width="16.875" style="1" customWidth="1"/>
    <col min="1305" max="1305" width="19.5" style="1" customWidth="1"/>
    <col min="1306" max="1319" width="0" style="1" hidden="1" customWidth="1"/>
    <col min="1320" max="1321" width="11" style="1" bestFit="1" customWidth="1"/>
    <col min="1322" max="1322" width="15.125" style="1" bestFit="1" customWidth="1"/>
    <col min="1323" max="1338" width="0" style="1" hidden="1" customWidth="1"/>
    <col min="1339" max="1339" width="9" style="1"/>
    <col min="1340" max="1340" width="11" style="1" bestFit="1" customWidth="1"/>
    <col min="1341" max="1341" width="15.125" style="1" customWidth="1"/>
    <col min="1342" max="1342" width="20.5" style="1" bestFit="1" customWidth="1"/>
    <col min="1343" max="1345" width="9" style="1"/>
    <col min="1346" max="1346" width="11.125" style="1" bestFit="1" customWidth="1"/>
    <col min="1347" max="1347" width="11" style="1" bestFit="1" customWidth="1"/>
    <col min="1348" max="1348" width="9" style="1"/>
    <col min="1349" max="1349" width="7.125" style="1" bestFit="1" customWidth="1"/>
    <col min="1350" max="1350" width="9" style="1"/>
    <col min="1351" max="1351" width="7.125" style="1" bestFit="1" customWidth="1"/>
    <col min="1352" max="1354" width="9" style="1"/>
    <col min="1355" max="1355" width="12.5" style="1" customWidth="1"/>
    <col min="1356" max="1536" width="9" style="1"/>
    <col min="1537" max="1538" width="5.25" style="1" bestFit="1" customWidth="1"/>
    <col min="1539" max="1539" width="9.875" style="1" bestFit="1" customWidth="1"/>
    <col min="1540" max="1540" width="9.5" style="1" bestFit="1" customWidth="1"/>
    <col min="1541" max="1541" width="11.625" style="1" bestFit="1" customWidth="1"/>
    <col min="1542" max="1542" width="11.375" style="1" bestFit="1" customWidth="1"/>
    <col min="1543" max="1544" width="11.375" style="1" customWidth="1"/>
    <col min="1545" max="1545" width="20.5" style="1" bestFit="1" customWidth="1"/>
    <col min="1546" max="1546" width="10.125" style="1" bestFit="1" customWidth="1"/>
    <col min="1547" max="1547" width="13" style="1" bestFit="1" customWidth="1"/>
    <col min="1548" max="1549" width="9" style="1"/>
    <col min="1550" max="1550" width="11" style="1" bestFit="1" customWidth="1"/>
    <col min="1551" max="1553" width="10.5" style="1" bestFit="1" customWidth="1"/>
    <col min="1554" max="1556" width="9.5" style="1" customWidth="1"/>
    <col min="1557" max="1557" width="11.5" style="1" bestFit="1" customWidth="1"/>
    <col min="1558" max="1558" width="9" style="1"/>
    <col min="1559" max="1559" width="13" style="1" bestFit="1" customWidth="1"/>
    <col min="1560" max="1560" width="16.875" style="1" customWidth="1"/>
    <col min="1561" max="1561" width="19.5" style="1" customWidth="1"/>
    <col min="1562" max="1575" width="0" style="1" hidden="1" customWidth="1"/>
    <col min="1576" max="1577" width="11" style="1" bestFit="1" customWidth="1"/>
    <col min="1578" max="1578" width="15.125" style="1" bestFit="1" customWidth="1"/>
    <col min="1579" max="1594" width="0" style="1" hidden="1" customWidth="1"/>
    <col min="1595" max="1595" width="9" style="1"/>
    <col min="1596" max="1596" width="11" style="1" bestFit="1" customWidth="1"/>
    <col min="1597" max="1597" width="15.125" style="1" customWidth="1"/>
    <col min="1598" max="1598" width="20.5" style="1" bestFit="1" customWidth="1"/>
    <col min="1599" max="1601" width="9" style="1"/>
    <col min="1602" max="1602" width="11.125" style="1" bestFit="1" customWidth="1"/>
    <col min="1603" max="1603" width="11" style="1" bestFit="1" customWidth="1"/>
    <col min="1604" max="1604" width="9" style="1"/>
    <col min="1605" max="1605" width="7.125" style="1" bestFit="1" customWidth="1"/>
    <col min="1606" max="1606" width="9" style="1"/>
    <col min="1607" max="1607" width="7.125" style="1" bestFit="1" customWidth="1"/>
    <col min="1608" max="1610" width="9" style="1"/>
    <col min="1611" max="1611" width="12.5" style="1" customWidth="1"/>
    <col min="1612" max="1792" width="9" style="1"/>
    <col min="1793" max="1794" width="5.25" style="1" bestFit="1" customWidth="1"/>
    <col min="1795" max="1795" width="9.875" style="1" bestFit="1" customWidth="1"/>
    <col min="1796" max="1796" width="9.5" style="1" bestFit="1" customWidth="1"/>
    <col min="1797" max="1797" width="11.625" style="1" bestFit="1" customWidth="1"/>
    <col min="1798" max="1798" width="11.375" style="1" bestFit="1" customWidth="1"/>
    <col min="1799" max="1800" width="11.375" style="1" customWidth="1"/>
    <col min="1801" max="1801" width="20.5" style="1" bestFit="1" customWidth="1"/>
    <col min="1802" max="1802" width="10.125" style="1" bestFit="1" customWidth="1"/>
    <col min="1803" max="1803" width="13" style="1" bestFit="1" customWidth="1"/>
    <col min="1804" max="1805" width="9" style="1"/>
    <col min="1806" max="1806" width="11" style="1" bestFit="1" customWidth="1"/>
    <col min="1807" max="1809" width="10.5" style="1" bestFit="1" customWidth="1"/>
    <col min="1810" max="1812" width="9.5" style="1" customWidth="1"/>
    <col min="1813" max="1813" width="11.5" style="1" bestFit="1" customWidth="1"/>
    <col min="1814" max="1814" width="9" style="1"/>
    <col min="1815" max="1815" width="13" style="1" bestFit="1" customWidth="1"/>
    <col min="1816" max="1816" width="16.875" style="1" customWidth="1"/>
    <col min="1817" max="1817" width="19.5" style="1" customWidth="1"/>
    <col min="1818" max="1831" width="0" style="1" hidden="1" customWidth="1"/>
    <col min="1832" max="1833" width="11" style="1" bestFit="1" customWidth="1"/>
    <col min="1834" max="1834" width="15.125" style="1" bestFit="1" customWidth="1"/>
    <col min="1835" max="1850" width="0" style="1" hidden="1" customWidth="1"/>
    <col min="1851" max="1851" width="9" style="1"/>
    <col min="1852" max="1852" width="11" style="1" bestFit="1" customWidth="1"/>
    <col min="1853" max="1853" width="15.125" style="1" customWidth="1"/>
    <col min="1854" max="1854" width="20.5" style="1" bestFit="1" customWidth="1"/>
    <col min="1855" max="1857" width="9" style="1"/>
    <col min="1858" max="1858" width="11.125" style="1" bestFit="1" customWidth="1"/>
    <col min="1859" max="1859" width="11" style="1" bestFit="1" customWidth="1"/>
    <col min="1860" max="1860" width="9" style="1"/>
    <col min="1861" max="1861" width="7.125" style="1" bestFit="1" customWidth="1"/>
    <col min="1862" max="1862" width="9" style="1"/>
    <col min="1863" max="1863" width="7.125" style="1" bestFit="1" customWidth="1"/>
    <col min="1864" max="1866" width="9" style="1"/>
    <col min="1867" max="1867" width="12.5" style="1" customWidth="1"/>
    <col min="1868" max="2048" width="9" style="1"/>
    <col min="2049" max="2050" width="5.25" style="1" bestFit="1" customWidth="1"/>
    <col min="2051" max="2051" width="9.875" style="1" bestFit="1" customWidth="1"/>
    <col min="2052" max="2052" width="9.5" style="1" bestFit="1" customWidth="1"/>
    <col min="2053" max="2053" width="11.625" style="1" bestFit="1" customWidth="1"/>
    <col min="2054" max="2054" width="11.375" style="1" bestFit="1" customWidth="1"/>
    <col min="2055" max="2056" width="11.375" style="1" customWidth="1"/>
    <col min="2057" max="2057" width="20.5" style="1" bestFit="1" customWidth="1"/>
    <col min="2058" max="2058" width="10.125" style="1" bestFit="1" customWidth="1"/>
    <col min="2059" max="2059" width="13" style="1" bestFit="1" customWidth="1"/>
    <col min="2060" max="2061" width="9" style="1"/>
    <col min="2062" max="2062" width="11" style="1" bestFit="1" customWidth="1"/>
    <col min="2063" max="2065" width="10.5" style="1" bestFit="1" customWidth="1"/>
    <col min="2066" max="2068" width="9.5" style="1" customWidth="1"/>
    <col min="2069" max="2069" width="11.5" style="1" bestFit="1" customWidth="1"/>
    <col min="2070" max="2070" width="9" style="1"/>
    <col min="2071" max="2071" width="13" style="1" bestFit="1" customWidth="1"/>
    <col min="2072" max="2072" width="16.875" style="1" customWidth="1"/>
    <col min="2073" max="2073" width="19.5" style="1" customWidth="1"/>
    <col min="2074" max="2087" width="0" style="1" hidden="1" customWidth="1"/>
    <col min="2088" max="2089" width="11" style="1" bestFit="1" customWidth="1"/>
    <col min="2090" max="2090" width="15.125" style="1" bestFit="1" customWidth="1"/>
    <col min="2091" max="2106" width="0" style="1" hidden="1" customWidth="1"/>
    <col min="2107" max="2107" width="9" style="1"/>
    <col min="2108" max="2108" width="11" style="1" bestFit="1" customWidth="1"/>
    <col min="2109" max="2109" width="15.125" style="1" customWidth="1"/>
    <col min="2110" max="2110" width="20.5" style="1" bestFit="1" customWidth="1"/>
    <col min="2111" max="2113" width="9" style="1"/>
    <col min="2114" max="2114" width="11.125" style="1" bestFit="1" customWidth="1"/>
    <col min="2115" max="2115" width="11" style="1" bestFit="1" customWidth="1"/>
    <col min="2116" max="2116" width="9" style="1"/>
    <col min="2117" max="2117" width="7.125" style="1" bestFit="1" customWidth="1"/>
    <col min="2118" max="2118" width="9" style="1"/>
    <col min="2119" max="2119" width="7.125" style="1" bestFit="1" customWidth="1"/>
    <col min="2120" max="2122" width="9" style="1"/>
    <col min="2123" max="2123" width="12.5" style="1" customWidth="1"/>
    <col min="2124" max="2304" width="9" style="1"/>
    <col min="2305" max="2306" width="5.25" style="1" bestFit="1" customWidth="1"/>
    <col min="2307" max="2307" width="9.875" style="1" bestFit="1" customWidth="1"/>
    <col min="2308" max="2308" width="9.5" style="1" bestFit="1" customWidth="1"/>
    <col min="2309" max="2309" width="11.625" style="1" bestFit="1" customWidth="1"/>
    <col min="2310" max="2310" width="11.375" style="1" bestFit="1" customWidth="1"/>
    <col min="2311" max="2312" width="11.375" style="1" customWidth="1"/>
    <col min="2313" max="2313" width="20.5" style="1" bestFit="1" customWidth="1"/>
    <col min="2314" max="2314" width="10.125" style="1" bestFit="1" customWidth="1"/>
    <col min="2315" max="2315" width="13" style="1" bestFit="1" customWidth="1"/>
    <col min="2316" max="2317" width="9" style="1"/>
    <col min="2318" max="2318" width="11" style="1" bestFit="1" customWidth="1"/>
    <col min="2319" max="2321" width="10.5" style="1" bestFit="1" customWidth="1"/>
    <col min="2322" max="2324" width="9.5" style="1" customWidth="1"/>
    <col min="2325" max="2325" width="11.5" style="1" bestFit="1" customWidth="1"/>
    <col min="2326" max="2326" width="9" style="1"/>
    <col min="2327" max="2327" width="13" style="1" bestFit="1" customWidth="1"/>
    <col min="2328" max="2328" width="16.875" style="1" customWidth="1"/>
    <col min="2329" max="2329" width="19.5" style="1" customWidth="1"/>
    <col min="2330" max="2343" width="0" style="1" hidden="1" customWidth="1"/>
    <col min="2344" max="2345" width="11" style="1" bestFit="1" customWidth="1"/>
    <col min="2346" max="2346" width="15.125" style="1" bestFit="1" customWidth="1"/>
    <col min="2347" max="2362" width="0" style="1" hidden="1" customWidth="1"/>
    <col min="2363" max="2363" width="9" style="1"/>
    <col min="2364" max="2364" width="11" style="1" bestFit="1" customWidth="1"/>
    <col min="2365" max="2365" width="15.125" style="1" customWidth="1"/>
    <col min="2366" max="2366" width="20.5" style="1" bestFit="1" customWidth="1"/>
    <col min="2367" max="2369" width="9" style="1"/>
    <col min="2370" max="2370" width="11.125" style="1" bestFit="1" customWidth="1"/>
    <col min="2371" max="2371" width="11" style="1" bestFit="1" customWidth="1"/>
    <col min="2372" max="2372" width="9" style="1"/>
    <col min="2373" max="2373" width="7.125" style="1" bestFit="1" customWidth="1"/>
    <col min="2374" max="2374" width="9" style="1"/>
    <col min="2375" max="2375" width="7.125" style="1" bestFit="1" customWidth="1"/>
    <col min="2376" max="2378" width="9" style="1"/>
    <col min="2379" max="2379" width="12.5" style="1" customWidth="1"/>
    <col min="2380" max="2560" width="9" style="1"/>
    <col min="2561" max="2562" width="5.25" style="1" bestFit="1" customWidth="1"/>
    <col min="2563" max="2563" width="9.875" style="1" bestFit="1" customWidth="1"/>
    <col min="2564" max="2564" width="9.5" style="1" bestFit="1" customWidth="1"/>
    <col min="2565" max="2565" width="11.625" style="1" bestFit="1" customWidth="1"/>
    <col min="2566" max="2566" width="11.375" style="1" bestFit="1" customWidth="1"/>
    <col min="2567" max="2568" width="11.375" style="1" customWidth="1"/>
    <col min="2569" max="2569" width="20.5" style="1" bestFit="1" customWidth="1"/>
    <col min="2570" max="2570" width="10.125" style="1" bestFit="1" customWidth="1"/>
    <col min="2571" max="2571" width="13" style="1" bestFit="1" customWidth="1"/>
    <col min="2572" max="2573" width="9" style="1"/>
    <col min="2574" max="2574" width="11" style="1" bestFit="1" customWidth="1"/>
    <col min="2575" max="2577" width="10.5" style="1" bestFit="1" customWidth="1"/>
    <col min="2578" max="2580" width="9.5" style="1" customWidth="1"/>
    <col min="2581" max="2581" width="11.5" style="1" bestFit="1" customWidth="1"/>
    <col min="2582" max="2582" width="9" style="1"/>
    <col min="2583" max="2583" width="13" style="1" bestFit="1" customWidth="1"/>
    <col min="2584" max="2584" width="16.875" style="1" customWidth="1"/>
    <col min="2585" max="2585" width="19.5" style="1" customWidth="1"/>
    <col min="2586" max="2599" width="0" style="1" hidden="1" customWidth="1"/>
    <col min="2600" max="2601" width="11" style="1" bestFit="1" customWidth="1"/>
    <col min="2602" max="2602" width="15.125" style="1" bestFit="1" customWidth="1"/>
    <col min="2603" max="2618" width="0" style="1" hidden="1" customWidth="1"/>
    <col min="2619" max="2619" width="9" style="1"/>
    <col min="2620" max="2620" width="11" style="1" bestFit="1" customWidth="1"/>
    <col min="2621" max="2621" width="15.125" style="1" customWidth="1"/>
    <col min="2622" max="2622" width="20.5" style="1" bestFit="1" customWidth="1"/>
    <col min="2623" max="2625" width="9" style="1"/>
    <col min="2626" max="2626" width="11.125" style="1" bestFit="1" customWidth="1"/>
    <col min="2627" max="2627" width="11" style="1" bestFit="1" customWidth="1"/>
    <col min="2628" max="2628" width="9" style="1"/>
    <col min="2629" max="2629" width="7.125" style="1" bestFit="1" customWidth="1"/>
    <col min="2630" max="2630" width="9" style="1"/>
    <col min="2631" max="2631" width="7.125" style="1" bestFit="1" customWidth="1"/>
    <col min="2632" max="2634" width="9" style="1"/>
    <col min="2635" max="2635" width="12.5" style="1" customWidth="1"/>
    <col min="2636" max="2816" width="9" style="1"/>
    <col min="2817" max="2818" width="5.25" style="1" bestFit="1" customWidth="1"/>
    <col min="2819" max="2819" width="9.875" style="1" bestFit="1" customWidth="1"/>
    <col min="2820" max="2820" width="9.5" style="1" bestFit="1" customWidth="1"/>
    <col min="2821" max="2821" width="11.625" style="1" bestFit="1" customWidth="1"/>
    <col min="2822" max="2822" width="11.375" style="1" bestFit="1" customWidth="1"/>
    <col min="2823" max="2824" width="11.375" style="1" customWidth="1"/>
    <col min="2825" max="2825" width="20.5" style="1" bestFit="1" customWidth="1"/>
    <col min="2826" max="2826" width="10.125" style="1" bestFit="1" customWidth="1"/>
    <col min="2827" max="2827" width="13" style="1" bestFit="1" customWidth="1"/>
    <col min="2828" max="2829" width="9" style="1"/>
    <col min="2830" max="2830" width="11" style="1" bestFit="1" customWidth="1"/>
    <col min="2831" max="2833" width="10.5" style="1" bestFit="1" customWidth="1"/>
    <col min="2834" max="2836" width="9.5" style="1" customWidth="1"/>
    <col min="2837" max="2837" width="11.5" style="1" bestFit="1" customWidth="1"/>
    <col min="2838" max="2838" width="9" style="1"/>
    <col min="2839" max="2839" width="13" style="1" bestFit="1" customWidth="1"/>
    <col min="2840" max="2840" width="16.875" style="1" customWidth="1"/>
    <col min="2841" max="2841" width="19.5" style="1" customWidth="1"/>
    <col min="2842" max="2855" width="0" style="1" hidden="1" customWidth="1"/>
    <col min="2856" max="2857" width="11" style="1" bestFit="1" customWidth="1"/>
    <col min="2858" max="2858" width="15.125" style="1" bestFit="1" customWidth="1"/>
    <col min="2859" max="2874" width="0" style="1" hidden="1" customWidth="1"/>
    <col min="2875" max="2875" width="9" style="1"/>
    <col min="2876" max="2876" width="11" style="1" bestFit="1" customWidth="1"/>
    <col min="2877" max="2877" width="15.125" style="1" customWidth="1"/>
    <col min="2878" max="2878" width="20.5" style="1" bestFit="1" customWidth="1"/>
    <col min="2879" max="2881" width="9" style="1"/>
    <col min="2882" max="2882" width="11.125" style="1" bestFit="1" customWidth="1"/>
    <col min="2883" max="2883" width="11" style="1" bestFit="1" customWidth="1"/>
    <col min="2884" max="2884" width="9" style="1"/>
    <col min="2885" max="2885" width="7.125" style="1" bestFit="1" customWidth="1"/>
    <col min="2886" max="2886" width="9" style="1"/>
    <col min="2887" max="2887" width="7.125" style="1" bestFit="1" customWidth="1"/>
    <col min="2888" max="2890" width="9" style="1"/>
    <col min="2891" max="2891" width="12.5" style="1" customWidth="1"/>
    <col min="2892" max="3072" width="9" style="1"/>
    <col min="3073" max="3074" width="5.25" style="1" bestFit="1" customWidth="1"/>
    <col min="3075" max="3075" width="9.875" style="1" bestFit="1" customWidth="1"/>
    <col min="3076" max="3076" width="9.5" style="1" bestFit="1" customWidth="1"/>
    <col min="3077" max="3077" width="11.625" style="1" bestFit="1" customWidth="1"/>
    <col min="3078" max="3078" width="11.375" style="1" bestFit="1" customWidth="1"/>
    <col min="3079" max="3080" width="11.375" style="1" customWidth="1"/>
    <col min="3081" max="3081" width="20.5" style="1" bestFit="1" customWidth="1"/>
    <col min="3082" max="3082" width="10.125" style="1" bestFit="1" customWidth="1"/>
    <col min="3083" max="3083" width="13" style="1" bestFit="1" customWidth="1"/>
    <col min="3084" max="3085" width="9" style="1"/>
    <col min="3086" max="3086" width="11" style="1" bestFit="1" customWidth="1"/>
    <col min="3087" max="3089" width="10.5" style="1" bestFit="1" customWidth="1"/>
    <col min="3090" max="3092" width="9.5" style="1" customWidth="1"/>
    <col min="3093" max="3093" width="11.5" style="1" bestFit="1" customWidth="1"/>
    <col min="3094" max="3094" width="9" style="1"/>
    <col min="3095" max="3095" width="13" style="1" bestFit="1" customWidth="1"/>
    <col min="3096" max="3096" width="16.875" style="1" customWidth="1"/>
    <col min="3097" max="3097" width="19.5" style="1" customWidth="1"/>
    <col min="3098" max="3111" width="0" style="1" hidden="1" customWidth="1"/>
    <col min="3112" max="3113" width="11" style="1" bestFit="1" customWidth="1"/>
    <col min="3114" max="3114" width="15.125" style="1" bestFit="1" customWidth="1"/>
    <col min="3115" max="3130" width="0" style="1" hidden="1" customWidth="1"/>
    <col min="3131" max="3131" width="9" style="1"/>
    <col min="3132" max="3132" width="11" style="1" bestFit="1" customWidth="1"/>
    <col min="3133" max="3133" width="15.125" style="1" customWidth="1"/>
    <col min="3134" max="3134" width="20.5" style="1" bestFit="1" customWidth="1"/>
    <col min="3135" max="3137" width="9" style="1"/>
    <col min="3138" max="3138" width="11.125" style="1" bestFit="1" customWidth="1"/>
    <col min="3139" max="3139" width="11" style="1" bestFit="1" customWidth="1"/>
    <col min="3140" max="3140" width="9" style="1"/>
    <col min="3141" max="3141" width="7.125" style="1" bestFit="1" customWidth="1"/>
    <col min="3142" max="3142" width="9" style="1"/>
    <col min="3143" max="3143" width="7.125" style="1" bestFit="1" customWidth="1"/>
    <col min="3144" max="3146" width="9" style="1"/>
    <col min="3147" max="3147" width="12.5" style="1" customWidth="1"/>
    <col min="3148" max="3328" width="9" style="1"/>
    <col min="3329" max="3330" width="5.25" style="1" bestFit="1" customWidth="1"/>
    <col min="3331" max="3331" width="9.875" style="1" bestFit="1" customWidth="1"/>
    <col min="3332" max="3332" width="9.5" style="1" bestFit="1" customWidth="1"/>
    <col min="3333" max="3333" width="11.625" style="1" bestFit="1" customWidth="1"/>
    <col min="3334" max="3334" width="11.375" style="1" bestFit="1" customWidth="1"/>
    <col min="3335" max="3336" width="11.375" style="1" customWidth="1"/>
    <col min="3337" max="3337" width="20.5" style="1" bestFit="1" customWidth="1"/>
    <col min="3338" max="3338" width="10.125" style="1" bestFit="1" customWidth="1"/>
    <col min="3339" max="3339" width="13" style="1" bestFit="1" customWidth="1"/>
    <col min="3340" max="3341" width="9" style="1"/>
    <col min="3342" max="3342" width="11" style="1" bestFit="1" customWidth="1"/>
    <col min="3343" max="3345" width="10.5" style="1" bestFit="1" customWidth="1"/>
    <col min="3346" max="3348" width="9.5" style="1" customWidth="1"/>
    <col min="3349" max="3349" width="11.5" style="1" bestFit="1" customWidth="1"/>
    <col min="3350" max="3350" width="9" style="1"/>
    <col min="3351" max="3351" width="13" style="1" bestFit="1" customWidth="1"/>
    <col min="3352" max="3352" width="16.875" style="1" customWidth="1"/>
    <col min="3353" max="3353" width="19.5" style="1" customWidth="1"/>
    <col min="3354" max="3367" width="0" style="1" hidden="1" customWidth="1"/>
    <col min="3368" max="3369" width="11" style="1" bestFit="1" customWidth="1"/>
    <col min="3370" max="3370" width="15.125" style="1" bestFit="1" customWidth="1"/>
    <col min="3371" max="3386" width="0" style="1" hidden="1" customWidth="1"/>
    <col min="3387" max="3387" width="9" style="1"/>
    <col min="3388" max="3388" width="11" style="1" bestFit="1" customWidth="1"/>
    <col min="3389" max="3389" width="15.125" style="1" customWidth="1"/>
    <col min="3390" max="3390" width="20.5" style="1" bestFit="1" customWidth="1"/>
    <col min="3391" max="3393" width="9" style="1"/>
    <col min="3394" max="3394" width="11.125" style="1" bestFit="1" customWidth="1"/>
    <col min="3395" max="3395" width="11" style="1" bestFit="1" customWidth="1"/>
    <col min="3396" max="3396" width="9" style="1"/>
    <col min="3397" max="3397" width="7.125" style="1" bestFit="1" customWidth="1"/>
    <col min="3398" max="3398" width="9" style="1"/>
    <col min="3399" max="3399" width="7.125" style="1" bestFit="1" customWidth="1"/>
    <col min="3400" max="3402" width="9" style="1"/>
    <col min="3403" max="3403" width="12.5" style="1" customWidth="1"/>
    <col min="3404" max="3584" width="9" style="1"/>
    <col min="3585" max="3586" width="5.25" style="1" bestFit="1" customWidth="1"/>
    <col min="3587" max="3587" width="9.875" style="1" bestFit="1" customWidth="1"/>
    <col min="3588" max="3588" width="9.5" style="1" bestFit="1" customWidth="1"/>
    <col min="3589" max="3589" width="11.625" style="1" bestFit="1" customWidth="1"/>
    <col min="3590" max="3590" width="11.375" style="1" bestFit="1" customWidth="1"/>
    <col min="3591" max="3592" width="11.375" style="1" customWidth="1"/>
    <col min="3593" max="3593" width="20.5" style="1" bestFit="1" customWidth="1"/>
    <col min="3594" max="3594" width="10.125" style="1" bestFit="1" customWidth="1"/>
    <col min="3595" max="3595" width="13" style="1" bestFit="1" customWidth="1"/>
    <col min="3596" max="3597" width="9" style="1"/>
    <col min="3598" max="3598" width="11" style="1" bestFit="1" customWidth="1"/>
    <col min="3599" max="3601" width="10.5" style="1" bestFit="1" customWidth="1"/>
    <col min="3602" max="3604" width="9.5" style="1" customWidth="1"/>
    <col min="3605" max="3605" width="11.5" style="1" bestFit="1" customWidth="1"/>
    <col min="3606" max="3606" width="9" style="1"/>
    <col min="3607" max="3607" width="13" style="1" bestFit="1" customWidth="1"/>
    <col min="3608" max="3608" width="16.875" style="1" customWidth="1"/>
    <col min="3609" max="3609" width="19.5" style="1" customWidth="1"/>
    <col min="3610" max="3623" width="0" style="1" hidden="1" customWidth="1"/>
    <col min="3624" max="3625" width="11" style="1" bestFit="1" customWidth="1"/>
    <col min="3626" max="3626" width="15.125" style="1" bestFit="1" customWidth="1"/>
    <col min="3627" max="3642" width="0" style="1" hidden="1" customWidth="1"/>
    <col min="3643" max="3643" width="9" style="1"/>
    <col min="3644" max="3644" width="11" style="1" bestFit="1" customWidth="1"/>
    <col min="3645" max="3645" width="15.125" style="1" customWidth="1"/>
    <col min="3646" max="3646" width="20.5" style="1" bestFit="1" customWidth="1"/>
    <col min="3647" max="3649" width="9" style="1"/>
    <col min="3650" max="3650" width="11.125" style="1" bestFit="1" customWidth="1"/>
    <col min="3651" max="3651" width="11" style="1" bestFit="1" customWidth="1"/>
    <col min="3652" max="3652" width="9" style="1"/>
    <col min="3653" max="3653" width="7.125" style="1" bestFit="1" customWidth="1"/>
    <col min="3654" max="3654" width="9" style="1"/>
    <col min="3655" max="3655" width="7.125" style="1" bestFit="1" customWidth="1"/>
    <col min="3656" max="3658" width="9" style="1"/>
    <col min="3659" max="3659" width="12.5" style="1" customWidth="1"/>
    <col min="3660" max="3840" width="9" style="1"/>
    <col min="3841" max="3842" width="5.25" style="1" bestFit="1" customWidth="1"/>
    <col min="3843" max="3843" width="9.875" style="1" bestFit="1" customWidth="1"/>
    <col min="3844" max="3844" width="9.5" style="1" bestFit="1" customWidth="1"/>
    <col min="3845" max="3845" width="11.625" style="1" bestFit="1" customWidth="1"/>
    <col min="3846" max="3846" width="11.375" style="1" bestFit="1" customWidth="1"/>
    <col min="3847" max="3848" width="11.375" style="1" customWidth="1"/>
    <col min="3849" max="3849" width="20.5" style="1" bestFit="1" customWidth="1"/>
    <col min="3850" max="3850" width="10.125" style="1" bestFit="1" customWidth="1"/>
    <col min="3851" max="3851" width="13" style="1" bestFit="1" customWidth="1"/>
    <col min="3852" max="3853" width="9" style="1"/>
    <col min="3854" max="3854" width="11" style="1" bestFit="1" customWidth="1"/>
    <col min="3855" max="3857" width="10.5" style="1" bestFit="1" customWidth="1"/>
    <col min="3858" max="3860" width="9.5" style="1" customWidth="1"/>
    <col min="3861" max="3861" width="11.5" style="1" bestFit="1" customWidth="1"/>
    <col min="3862" max="3862" width="9" style="1"/>
    <col min="3863" max="3863" width="13" style="1" bestFit="1" customWidth="1"/>
    <col min="3864" max="3864" width="16.875" style="1" customWidth="1"/>
    <col min="3865" max="3865" width="19.5" style="1" customWidth="1"/>
    <col min="3866" max="3879" width="0" style="1" hidden="1" customWidth="1"/>
    <col min="3880" max="3881" width="11" style="1" bestFit="1" customWidth="1"/>
    <col min="3882" max="3882" width="15.125" style="1" bestFit="1" customWidth="1"/>
    <col min="3883" max="3898" width="0" style="1" hidden="1" customWidth="1"/>
    <col min="3899" max="3899" width="9" style="1"/>
    <col min="3900" max="3900" width="11" style="1" bestFit="1" customWidth="1"/>
    <col min="3901" max="3901" width="15.125" style="1" customWidth="1"/>
    <col min="3902" max="3902" width="20.5" style="1" bestFit="1" customWidth="1"/>
    <col min="3903" max="3905" width="9" style="1"/>
    <col min="3906" max="3906" width="11.125" style="1" bestFit="1" customWidth="1"/>
    <col min="3907" max="3907" width="11" style="1" bestFit="1" customWidth="1"/>
    <col min="3908" max="3908" width="9" style="1"/>
    <col min="3909" max="3909" width="7.125" style="1" bestFit="1" customWidth="1"/>
    <col min="3910" max="3910" width="9" style="1"/>
    <col min="3911" max="3911" width="7.125" style="1" bestFit="1" customWidth="1"/>
    <col min="3912" max="3914" width="9" style="1"/>
    <col min="3915" max="3915" width="12.5" style="1" customWidth="1"/>
    <col min="3916" max="4096" width="9" style="1"/>
    <col min="4097" max="4098" width="5.25" style="1" bestFit="1" customWidth="1"/>
    <col min="4099" max="4099" width="9.875" style="1" bestFit="1" customWidth="1"/>
    <col min="4100" max="4100" width="9.5" style="1" bestFit="1" customWidth="1"/>
    <col min="4101" max="4101" width="11.625" style="1" bestFit="1" customWidth="1"/>
    <col min="4102" max="4102" width="11.375" style="1" bestFit="1" customWidth="1"/>
    <col min="4103" max="4104" width="11.375" style="1" customWidth="1"/>
    <col min="4105" max="4105" width="20.5" style="1" bestFit="1" customWidth="1"/>
    <col min="4106" max="4106" width="10.125" style="1" bestFit="1" customWidth="1"/>
    <col min="4107" max="4107" width="13" style="1" bestFit="1" customWidth="1"/>
    <col min="4108" max="4109" width="9" style="1"/>
    <col min="4110" max="4110" width="11" style="1" bestFit="1" customWidth="1"/>
    <col min="4111" max="4113" width="10.5" style="1" bestFit="1" customWidth="1"/>
    <col min="4114" max="4116" width="9.5" style="1" customWidth="1"/>
    <col min="4117" max="4117" width="11.5" style="1" bestFit="1" customWidth="1"/>
    <col min="4118" max="4118" width="9" style="1"/>
    <col min="4119" max="4119" width="13" style="1" bestFit="1" customWidth="1"/>
    <col min="4120" max="4120" width="16.875" style="1" customWidth="1"/>
    <col min="4121" max="4121" width="19.5" style="1" customWidth="1"/>
    <col min="4122" max="4135" width="0" style="1" hidden="1" customWidth="1"/>
    <col min="4136" max="4137" width="11" style="1" bestFit="1" customWidth="1"/>
    <col min="4138" max="4138" width="15.125" style="1" bestFit="1" customWidth="1"/>
    <col min="4139" max="4154" width="0" style="1" hidden="1" customWidth="1"/>
    <col min="4155" max="4155" width="9" style="1"/>
    <col min="4156" max="4156" width="11" style="1" bestFit="1" customWidth="1"/>
    <col min="4157" max="4157" width="15.125" style="1" customWidth="1"/>
    <col min="4158" max="4158" width="20.5" style="1" bestFit="1" customWidth="1"/>
    <col min="4159" max="4161" width="9" style="1"/>
    <col min="4162" max="4162" width="11.125" style="1" bestFit="1" customWidth="1"/>
    <col min="4163" max="4163" width="11" style="1" bestFit="1" customWidth="1"/>
    <col min="4164" max="4164" width="9" style="1"/>
    <col min="4165" max="4165" width="7.125" style="1" bestFit="1" customWidth="1"/>
    <col min="4166" max="4166" width="9" style="1"/>
    <col min="4167" max="4167" width="7.125" style="1" bestFit="1" customWidth="1"/>
    <col min="4168" max="4170" width="9" style="1"/>
    <col min="4171" max="4171" width="12.5" style="1" customWidth="1"/>
    <col min="4172" max="4352" width="9" style="1"/>
    <col min="4353" max="4354" width="5.25" style="1" bestFit="1" customWidth="1"/>
    <col min="4355" max="4355" width="9.875" style="1" bestFit="1" customWidth="1"/>
    <col min="4356" max="4356" width="9.5" style="1" bestFit="1" customWidth="1"/>
    <col min="4357" max="4357" width="11.625" style="1" bestFit="1" customWidth="1"/>
    <col min="4358" max="4358" width="11.375" style="1" bestFit="1" customWidth="1"/>
    <col min="4359" max="4360" width="11.375" style="1" customWidth="1"/>
    <col min="4361" max="4361" width="20.5" style="1" bestFit="1" customWidth="1"/>
    <col min="4362" max="4362" width="10.125" style="1" bestFit="1" customWidth="1"/>
    <col min="4363" max="4363" width="13" style="1" bestFit="1" customWidth="1"/>
    <col min="4364" max="4365" width="9" style="1"/>
    <col min="4366" max="4366" width="11" style="1" bestFit="1" customWidth="1"/>
    <col min="4367" max="4369" width="10.5" style="1" bestFit="1" customWidth="1"/>
    <col min="4370" max="4372" width="9.5" style="1" customWidth="1"/>
    <col min="4373" max="4373" width="11.5" style="1" bestFit="1" customWidth="1"/>
    <col min="4374" max="4374" width="9" style="1"/>
    <col min="4375" max="4375" width="13" style="1" bestFit="1" customWidth="1"/>
    <col min="4376" max="4376" width="16.875" style="1" customWidth="1"/>
    <col min="4377" max="4377" width="19.5" style="1" customWidth="1"/>
    <col min="4378" max="4391" width="0" style="1" hidden="1" customWidth="1"/>
    <col min="4392" max="4393" width="11" style="1" bestFit="1" customWidth="1"/>
    <col min="4394" max="4394" width="15.125" style="1" bestFit="1" customWidth="1"/>
    <col min="4395" max="4410" width="0" style="1" hidden="1" customWidth="1"/>
    <col min="4411" max="4411" width="9" style="1"/>
    <col min="4412" max="4412" width="11" style="1" bestFit="1" customWidth="1"/>
    <col min="4413" max="4413" width="15.125" style="1" customWidth="1"/>
    <col min="4414" max="4414" width="20.5" style="1" bestFit="1" customWidth="1"/>
    <col min="4415" max="4417" width="9" style="1"/>
    <col min="4418" max="4418" width="11.125" style="1" bestFit="1" customWidth="1"/>
    <col min="4419" max="4419" width="11" style="1" bestFit="1" customWidth="1"/>
    <col min="4420" max="4420" width="9" style="1"/>
    <col min="4421" max="4421" width="7.125" style="1" bestFit="1" customWidth="1"/>
    <col min="4422" max="4422" width="9" style="1"/>
    <col min="4423" max="4423" width="7.125" style="1" bestFit="1" customWidth="1"/>
    <col min="4424" max="4426" width="9" style="1"/>
    <col min="4427" max="4427" width="12.5" style="1" customWidth="1"/>
    <col min="4428" max="4608" width="9" style="1"/>
    <col min="4609" max="4610" width="5.25" style="1" bestFit="1" customWidth="1"/>
    <col min="4611" max="4611" width="9.875" style="1" bestFit="1" customWidth="1"/>
    <col min="4612" max="4612" width="9.5" style="1" bestFit="1" customWidth="1"/>
    <col min="4613" max="4613" width="11.625" style="1" bestFit="1" customWidth="1"/>
    <col min="4614" max="4614" width="11.375" style="1" bestFit="1" customWidth="1"/>
    <col min="4615" max="4616" width="11.375" style="1" customWidth="1"/>
    <col min="4617" max="4617" width="20.5" style="1" bestFit="1" customWidth="1"/>
    <col min="4618" max="4618" width="10.125" style="1" bestFit="1" customWidth="1"/>
    <col min="4619" max="4619" width="13" style="1" bestFit="1" customWidth="1"/>
    <col min="4620" max="4621" width="9" style="1"/>
    <col min="4622" max="4622" width="11" style="1" bestFit="1" customWidth="1"/>
    <col min="4623" max="4625" width="10.5" style="1" bestFit="1" customWidth="1"/>
    <col min="4626" max="4628" width="9.5" style="1" customWidth="1"/>
    <col min="4629" max="4629" width="11.5" style="1" bestFit="1" customWidth="1"/>
    <col min="4630" max="4630" width="9" style="1"/>
    <col min="4631" max="4631" width="13" style="1" bestFit="1" customWidth="1"/>
    <col min="4632" max="4632" width="16.875" style="1" customWidth="1"/>
    <col min="4633" max="4633" width="19.5" style="1" customWidth="1"/>
    <col min="4634" max="4647" width="0" style="1" hidden="1" customWidth="1"/>
    <col min="4648" max="4649" width="11" style="1" bestFit="1" customWidth="1"/>
    <col min="4650" max="4650" width="15.125" style="1" bestFit="1" customWidth="1"/>
    <col min="4651" max="4666" width="0" style="1" hidden="1" customWidth="1"/>
    <col min="4667" max="4667" width="9" style="1"/>
    <col min="4668" max="4668" width="11" style="1" bestFit="1" customWidth="1"/>
    <col min="4669" max="4669" width="15.125" style="1" customWidth="1"/>
    <col min="4670" max="4670" width="20.5" style="1" bestFit="1" customWidth="1"/>
    <col min="4671" max="4673" width="9" style="1"/>
    <col min="4674" max="4674" width="11.125" style="1" bestFit="1" customWidth="1"/>
    <col min="4675" max="4675" width="11" style="1" bestFit="1" customWidth="1"/>
    <col min="4676" max="4676" width="9" style="1"/>
    <col min="4677" max="4677" width="7.125" style="1" bestFit="1" customWidth="1"/>
    <col min="4678" max="4678" width="9" style="1"/>
    <col min="4679" max="4679" width="7.125" style="1" bestFit="1" customWidth="1"/>
    <col min="4680" max="4682" width="9" style="1"/>
    <col min="4683" max="4683" width="12.5" style="1" customWidth="1"/>
    <col min="4684" max="4864" width="9" style="1"/>
    <col min="4865" max="4866" width="5.25" style="1" bestFit="1" customWidth="1"/>
    <col min="4867" max="4867" width="9.875" style="1" bestFit="1" customWidth="1"/>
    <col min="4868" max="4868" width="9.5" style="1" bestFit="1" customWidth="1"/>
    <col min="4869" max="4869" width="11.625" style="1" bestFit="1" customWidth="1"/>
    <col min="4870" max="4870" width="11.375" style="1" bestFit="1" customWidth="1"/>
    <col min="4871" max="4872" width="11.375" style="1" customWidth="1"/>
    <col min="4873" max="4873" width="20.5" style="1" bestFit="1" customWidth="1"/>
    <col min="4874" max="4874" width="10.125" style="1" bestFit="1" customWidth="1"/>
    <col min="4875" max="4875" width="13" style="1" bestFit="1" customWidth="1"/>
    <col min="4876" max="4877" width="9" style="1"/>
    <col min="4878" max="4878" width="11" style="1" bestFit="1" customWidth="1"/>
    <col min="4879" max="4881" width="10.5" style="1" bestFit="1" customWidth="1"/>
    <col min="4882" max="4884" width="9.5" style="1" customWidth="1"/>
    <col min="4885" max="4885" width="11.5" style="1" bestFit="1" customWidth="1"/>
    <col min="4886" max="4886" width="9" style="1"/>
    <col min="4887" max="4887" width="13" style="1" bestFit="1" customWidth="1"/>
    <col min="4888" max="4888" width="16.875" style="1" customWidth="1"/>
    <col min="4889" max="4889" width="19.5" style="1" customWidth="1"/>
    <col min="4890" max="4903" width="0" style="1" hidden="1" customWidth="1"/>
    <col min="4904" max="4905" width="11" style="1" bestFit="1" customWidth="1"/>
    <col min="4906" max="4906" width="15.125" style="1" bestFit="1" customWidth="1"/>
    <col min="4907" max="4922" width="0" style="1" hidden="1" customWidth="1"/>
    <col min="4923" max="4923" width="9" style="1"/>
    <col min="4924" max="4924" width="11" style="1" bestFit="1" customWidth="1"/>
    <col min="4925" max="4925" width="15.125" style="1" customWidth="1"/>
    <col min="4926" max="4926" width="20.5" style="1" bestFit="1" customWidth="1"/>
    <col min="4927" max="4929" width="9" style="1"/>
    <col min="4930" max="4930" width="11.125" style="1" bestFit="1" customWidth="1"/>
    <col min="4931" max="4931" width="11" style="1" bestFit="1" customWidth="1"/>
    <col min="4932" max="4932" width="9" style="1"/>
    <col min="4933" max="4933" width="7.125" style="1" bestFit="1" customWidth="1"/>
    <col min="4934" max="4934" width="9" style="1"/>
    <col min="4935" max="4935" width="7.125" style="1" bestFit="1" customWidth="1"/>
    <col min="4936" max="4938" width="9" style="1"/>
    <col min="4939" max="4939" width="12.5" style="1" customWidth="1"/>
    <col min="4940" max="5120" width="9" style="1"/>
    <col min="5121" max="5122" width="5.25" style="1" bestFit="1" customWidth="1"/>
    <col min="5123" max="5123" width="9.875" style="1" bestFit="1" customWidth="1"/>
    <col min="5124" max="5124" width="9.5" style="1" bestFit="1" customWidth="1"/>
    <col min="5125" max="5125" width="11.625" style="1" bestFit="1" customWidth="1"/>
    <col min="5126" max="5126" width="11.375" style="1" bestFit="1" customWidth="1"/>
    <col min="5127" max="5128" width="11.375" style="1" customWidth="1"/>
    <col min="5129" max="5129" width="20.5" style="1" bestFit="1" customWidth="1"/>
    <col min="5130" max="5130" width="10.125" style="1" bestFit="1" customWidth="1"/>
    <col min="5131" max="5131" width="13" style="1" bestFit="1" customWidth="1"/>
    <col min="5132" max="5133" width="9" style="1"/>
    <col min="5134" max="5134" width="11" style="1" bestFit="1" customWidth="1"/>
    <col min="5135" max="5137" width="10.5" style="1" bestFit="1" customWidth="1"/>
    <col min="5138" max="5140" width="9.5" style="1" customWidth="1"/>
    <col min="5141" max="5141" width="11.5" style="1" bestFit="1" customWidth="1"/>
    <col min="5142" max="5142" width="9" style="1"/>
    <col min="5143" max="5143" width="13" style="1" bestFit="1" customWidth="1"/>
    <col min="5144" max="5144" width="16.875" style="1" customWidth="1"/>
    <col min="5145" max="5145" width="19.5" style="1" customWidth="1"/>
    <col min="5146" max="5159" width="0" style="1" hidden="1" customWidth="1"/>
    <col min="5160" max="5161" width="11" style="1" bestFit="1" customWidth="1"/>
    <col min="5162" max="5162" width="15.125" style="1" bestFit="1" customWidth="1"/>
    <col min="5163" max="5178" width="0" style="1" hidden="1" customWidth="1"/>
    <col min="5179" max="5179" width="9" style="1"/>
    <col min="5180" max="5180" width="11" style="1" bestFit="1" customWidth="1"/>
    <col min="5181" max="5181" width="15.125" style="1" customWidth="1"/>
    <col min="5182" max="5182" width="20.5" style="1" bestFit="1" customWidth="1"/>
    <col min="5183" max="5185" width="9" style="1"/>
    <col min="5186" max="5186" width="11.125" style="1" bestFit="1" customWidth="1"/>
    <col min="5187" max="5187" width="11" style="1" bestFit="1" customWidth="1"/>
    <col min="5188" max="5188" width="9" style="1"/>
    <col min="5189" max="5189" width="7.125" style="1" bestFit="1" customWidth="1"/>
    <col min="5190" max="5190" width="9" style="1"/>
    <col min="5191" max="5191" width="7.125" style="1" bestFit="1" customWidth="1"/>
    <col min="5192" max="5194" width="9" style="1"/>
    <col min="5195" max="5195" width="12.5" style="1" customWidth="1"/>
    <col min="5196" max="5376" width="9" style="1"/>
    <col min="5377" max="5378" width="5.25" style="1" bestFit="1" customWidth="1"/>
    <col min="5379" max="5379" width="9.875" style="1" bestFit="1" customWidth="1"/>
    <col min="5380" max="5380" width="9.5" style="1" bestFit="1" customWidth="1"/>
    <col min="5381" max="5381" width="11.625" style="1" bestFit="1" customWidth="1"/>
    <col min="5382" max="5382" width="11.375" style="1" bestFit="1" customWidth="1"/>
    <col min="5383" max="5384" width="11.375" style="1" customWidth="1"/>
    <col min="5385" max="5385" width="20.5" style="1" bestFit="1" customWidth="1"/>
    <col min="5386" max="5386" width="10.125" style="1" bestFit="1" customWidth="1"/>
    <col min="5387" max="5387" width="13" style="1" bestFit="1" customWidth="1"/>
    <col min="5388" max="5389" width="9" style="1"/>
    <col min="5390" max="5390" width="11" style="1" bestFit="1" customWidth="1"/>
    <col min="5391" max="5393" width="10.5" style="1" bestFit="1" customWidth="1"/>
    <col min="5394" max="5396" width="9.5" style="1" customWidth="1"/>
    <col min="5397" max="5397" width="11.5" style="1" bestFit="1" customWidth="1"/>
    <col min="5398" max="5398" width="9" style="1"/>
    <col min="5399" max="5399" width="13" style="1" bestFit="1" customWidth="1"/>
    <col min="5400" max="5400" width="16.875" style="1" customWidth="1"/>
    <col min="5401" max="5401" width="19.5" style="1" customWidth="1"/>
    <col min="5402" max="5415" width="0" style="1" hidden="1" customWidth="1"/>
    <col min="5416" max="5417" width="11" style="1" bestFit="1" customWidth="1"/>
    <col min="5418" max="5418" width="15.125" style="1" bestFit="1" customWidth="1"/>
    <col min="5419" max="5434" width="0" style="1" hidden="1" customWidth="1"/>
    <col min="5435" max="5435" width="9" style="1"/>
    <col min="5436" max="5436" width="11" style="1" bestFit="1" customWidth="1"/>
    <col min="5437" max="5437" width="15.125" style="1" customWidth="1"/>
    <col min="5438" max="5438" width="20.5" style="1" bestFit="1" customWidth="1"/>
    <col min="5439" max="5441" width="9" style="1"/>
    <col min="5442" max="5442" width="11.125" style="1" bestFit="1" customWidth="1"/>
    <col min="5443" max="5443" width="11" style="1" bestFit="1" customWidth="1"/>
    <col min="5444" max="5444" width="9" style="1"/>
    <col min="5445" max="5445" width="7.125" style="1" bestFit="1" customWidth="1"/>
    <col min="5446" max="5446" width="9" style="1"/>
    <col min="5447" max="5447" width="7.125" style="1" bestFit="1" customWidth="1"/>
    <col min="5448" max="5450" width="9" style="1"/>
    <col min="5451" max="5451" width="12.5" style="1" customWidth="1"/>
    <col min="5452" max="5632" width="9" style="1"/>
    <col min="5633" max="5634" width="5.25" style="1" bestFit="1" customWidth="1"/>
    <col min="5635" max="5635" width="9.875" style="1" bestFit="1" customWidth="1"/>
    <col min="5636" max="5636" width="9.5" style="1" bestFit="1" customWidth="1"/>
    <col min="5637" max="5637" width="11.625" style="1" bestFit="1" customWidth="1"/>
    <col min="5638" max="5638" width="11.375" style="1" bestFit="1" customWidth="1"/>
    <col min="5639" max="5640" width="11.375" style="1" customWidth="1"/>
    <col min="5641" max="5641" width="20.5" style="1" bestFit="1" customWidth="1"/>
    <col min="5642" max="5642" width="10.125" style="1" bestFit="1" customWidth="1"/>
    <col min="5643" max="5643" width="13" style="1" bestFit="1" customWidth="1"/>
    <col min="5644" max="5645" width="9" style="1"/>
    <col min="5646" max="5646" width="11" style="1" bestFit="1" customWidth="1"/>
    <col min="5647" max="5649" width="10.5" style="1" bestFit="1" customWidth="1"/>
    <col min="5650" max="5652" width="9.5" style="1" customWidth="1"/>
    <col min="5653" max="5653" width="11.5" style="1" bestFit="1" customWidth="1"/>
    <col min="5654" max="5654" width="9" style="1"/>
    <col min="5655" max="5655" width="13" style="1" bestFit="1" customWidth="1"/>
    <col min="5656" max="5656" width="16.875" style="1" customWidth="1"/>
    <col min="5657" max="5657" width="19.5" style="1" customWidth="1"/>
    <col min="5658" max="5671" width="0" style="1" hidden="1" customWidth="1"/>
    <col min="5672" max="5673" width="11" style="1" bestFit="1" customWidth="1"/>
    <col min="5674" max="5674" width="15.125" style="1" bestFit="1" customWidth="1"/>
    <col min="5675" max="5690" width="0" style="1" hidden="1" customWidth="1"/>
    <col min="5691" max="5691" width="9" style="1"/>
    <col min="5692" max="5692" width="11" style="1" bestFit="1" customWidth="1"/>
    <col min="5693" max="5693" width="15.125" style="1" customWidth="1"/>
    <col min="5694" max="5694" width="20.5" style="1" bestFit="1" customWidth="1"/>
    <col min="5695" max="5697" width="9" style="1"/>
    <col min="5698" max="5698" width="11.125" style="1" bestFit="1" customWidth="1"/>
    <col min="5699" max="5699" width="11" style="1" bestFit="1" customWidth="1"/>
    <col min="5700" max="5700" width="9" style="1"/>
    <col min="5701" max="5701" width="7.125" style="1" bestFit="1" customWidth="1"/>
    <col min="5702" max="5702" width="9" style="1"/>
    <col min="5703" max="5703" width="7.125" style="1" bestFit="1" customWidth="1"/>
    <col min="5704" max="5706" width="9" style="1"/>
    <col min="5707" max="5707" width="12.5" style="1" customWidth="1"/>
    <col min="5708" max="5888" width="9" style="1"/>
    <col min="5889" max="5890" width="5.25" style="1" bestFit="1" customWidth="1"/>
    <col min="5891" max="5891" width="9.875" style="1" bestFit="1" customWidth="1"/>
    <col min="5892" max="5892" width="9.5" style="1" bestFit="1" customWidth="1"/>
    <col min="5893" max="5893" width="11.625" style="1" bestFit="1" customWidth="1"/>
    <col min="5894" max="5894" width="11.375" style="1" bestFit="1" customWidth="1"/>
    <col min="5895" max="5896" width="11.375" style="1" customWidth="1"/>
    <col min="5897" max="5897" width="20.5" style="1" bestFit="1" customWidth="1"/>
    <col min="5898" max="5898" width="10.125" style="1" bestFit="1" customWidth="1"/>
    <col min="5899" max="5899" width="13" style="1" bestFit="1" customWidth="1"/>
    <col min="5900" max="5901" width="9" style="1"/>
    <col min="5902" max="5902" width="11" style="1" bestFit="1" customWidth="1"/>
    <col min="5903" max="5905" width="10.5" style="1" bestFit="1" customWidth="1"/>
    <col min="5906" max="5908" width="9.5" style="1" customWidth="1"/>
    <col min="5909" max="5909" width="11.5" style="1" bestFit="1" customWidth="1"/>
    <col min="5910" max="5910" width="9" style="1"/>
    <col min="5911" max="5911" width="13" style="1" bestFit="1" customWidth="1"/>
    <col min="5912" max="5912" width="16.875" style="1" customWidth="1"/>
    <col min="5913" max="5913" width="19.5" style="1" customWidth="1"/>
    <col min="5914" max="5927" width="0" style="1" hidden="1" customWidth="1"/>
    <col min="5928" max="5929" width="11" style="1" bestFit="1" customWidth="1"/>
    <col min="5930" max="5930" width="15.125" style="1" bestFit="1" customWidth="1"/>
    <col min="5931" max="5946" width="0" style="1" hidden="1" customWidth="1"/>
    <col min="5947" max="5947" width="9" style="1"/>
    <col min="5948" max="5948" width="11" style="1" bestFit="1" customWidth="1"/>
    <col min="5949" max="5949" width="15.125" style="1" customWidth="1"/>
    <col min="5950" max="5950" width="20.5" style="1" bestFit="1" customWidth="1"/>
    <col min="5951" max="5953" width="9" style="1"/>
    <col min="5954" max="5954" width="11.125" style="1" bestFit="1" customWidth="1"/>
    <col min="5955" max="5955" width="11" style="1" bestFit="1" customWidth="1"/>
    <col min="5956" max="5956" width="9" style="1"/>
    <col min="5957" max="5957" width="7.125" style="1" bestFit="1" customWidth="1"/>
    <col min="5958" max="5958" width="9" style="1"/>
    <col min="5959" max="5959" width="7.125" style="1" bestFit="1" customWidth="1"/>
    <col min="5960" max="5962" width="9" style="1"/>
    <col min="5963" max="5963" width="12.5" style="1" customWidth="1"/>
    <col min="5964" max="6144" width="9" style="1"/>
    <col min="6145" max="6146" width="5.25" style="1" bestFit="1" customWidth="1"/>
    <col min="6147" max="6147" width="9.875" style="1" bestFit="1" customWidth="1"/>
    <col min="6148" max="6148" width="9.5" style="1" bestFit="1" customWidth="1"/>
    <col min="6149" max="6149" width="11.625" style="1" bestFit="1" customWidth="1"/>
    <col min="6150" max="6150" width="11.375" style="1" bestFit="1" customWidth="1"/>
    <col min="6151" max="6152" width="11.375" style="1" customWidth="1"/>
    <col min="6153" max="6153" width="20.5" style="1" bestFit="1" customWidth="1"/>
    <col min="6154" max="6154" width="10.125" style="1" bestFit="1" customWidth="1"/>
    <col min="6155" max="6155" width="13" style="1" bestFit="1" customWidth="1"/>
    <col min="6156" max="6157" width="9" style="1"/>
    <col min="6158" max="6158" width="11" style="1" bestFit="1" customWidth="1"/>
    <col min="6159" max="6161" width="10.5" style="1" bestFit="1" customWidth="1"/>
    <col min="6162" max="6164" width="9.5" style="1" customWidth="1"/>
    <col min="6165" max="6165" width="11.5" style="1" bestFit="1" customWidth="1"/>
    <col min="6166" max="6166" width="9" style="1"/>
    <col min="6167" max="6167" width="13" style="1" bestFit="1" customWidth="1"/>
    <col min="6168" max="6168" width="16.875" style="1" customWidth="1"/>
    <col min="6169" max="6169" width="19.5" style="1" customWidth="1"/>
    <col min="6170" max="6183" width="0" style="1" hidden="1" customWidth="1"/>
    <col min="6184" max="6185" width="11" style="1" bestFit="1" customWidth="1"/>
    <col min="6186" max="6186" width="15.125" style="1" bestFit="1" customWidth="1"/>
    <col min="6187" max="6202" width="0" style="1" hidden="1" customWidth="1"/>
    <col min="6203" max="6203" width="9" style="1"/>
    <col min="6204" max="6204" width="11" style="1" bestFit="1" customWidth="1"/>
    <col min="6205" max="6205" width="15.125" style="1" customWidth="1"/>
    <col min="6206" max="6206" width="20.5" style="1" bestFit="1" customWidth="1"/>
    <col min="6207" max="6209" width="9" style="1"/>
    <col min="6210" max="6210" width="11.125" style="1" bestFit="1" customWidth="1"/>
    <col min="6211" max="6211" width="11" style="1" bestFit="1" customWidth="1"/>
    <col min="6212" max="6212" width="9" style="1"/>
    <col min="6213" max="6213" width="7.125" style="1" bestFit="1" customWidth="1"/>
    <col min="6214" max="6214" width="9" style="1"/>
    <col min="6215" max="6215" width="7.125" style="1" bestFit="1" customWidth="1"/>
    <col min="6216" max="6218" width="9" style="1"/>
    <col min="6219" max="6219" width="12.5" style="1" customWidth="1"/>
    <col min="6220" max="6400" width="9" style="1"/>
    <col min="6401" max="6402" width="5.25" style="1" bestFit="1" customWidth="1"/>
    <col min="6403" max="6403" width="9.875" style="1" bestFit="1" customWidth="1"/>
    <col min="6404" max="6404" width="9.5" style="1" bestFit="1" customWidth="1"/>
    <col min="6405" max="6405" width="11.625" style="1" bestFit="1" customWidth="1"/>
    <col min="6406" max="6406" width="11.375" style="1" bestFit="1" customWidth="1"/>
    <col min="6407" max="6408" width="11.375" style="1" customWidth="1"/>
    <col min="6409" max="6409" width="20.5" style="1" bestFit="1" customWidth="1"/>
    <col min="6410" max="6410" width="10.125" style="1" bestFit="1" customWidth="1"/>
    <col min="6411" max="6411" width="13" style="1" bestFit="1" customWidth="1"/>
    <col min="6412" max="6413" width="9" style="1"/>
    <col min="6414" max="6414" width="11" style="1" bestFit="1" customWidth="1"/>
    <col min="6415" max="6417" width="10.5" style="1" bestFit="1" customWidth="1"/>
    <col min="6418" max="6420" width="9.5" style="1" customWidth="1"/>
    <col min="6421" max="6421" width="11.5" style="1" bestFit="1" customWidth="1"/>
    <col min="6422" max="6422" width="9" style="1"/>
    <col min="6423" max="6423" width="13" style="1" bestFit="1" customWidth="1"/>
    <col min="6424" max="6424" width="16.875" style="1" customWidth="1"/>
    <col min="6425" max="6425" width="19.5" style="1" customWidth="1"/>
    <col min="6426" max="6439" width="0" style="1" hidden="1" customWidth="1"/>
    <col min="6440" max="6441" width="11" style="1" bestFit="1" customWidth="1"/>
    <col min="6442" max="6442" width="15.125" style="1" bestFit="1" customWidth="1"/>
    <col min="6443" max="6458" width="0" style="1" hidden="1" customWidth="1"/>
    <col min="6459" max="6459" width="9" style="1"/>
    <col min="6460" max="6460" width="11" style="1" bestFit="1" customWidth="1"/>
    <col min="6461" max="6461" width="15.125" style="1" customWidth="1"/>
    <col min="6462" max="6462" width="20.5" style="1" bestFit="1" customWidth="1"/>
    <col min="6463" max="6465" width="9" style="1"/>
    <col min="6466" max="6466" width="11.125" style="1" bestFit="1" customWidth="1"/>
    <col min="6467" max="6467" width="11" style="1" bestFit="1" customWidth="1"/>
    <col min="6468" max="6468" width="9" style="1"/>
    <col min="6469" max="6469" width="7.125" style="1" bestFit="1" customWidth="1"/>
    <col min="6470" max="6470" width="9" style="1"/>
    <col min="6471" max="6471" width="7.125" style="1" bestFit="1" customWidth="1"/>
    <col min="6472" max="6474" width="9" style="1"/>
    <col min="6475" max="6475" width="12.5" style="1" customWidth="1"/>
    <col min="6476" max="6656" width="9" style="1"/>
    <col min="6657" max="6658" width="5.25" style="1" bestFit="1" customWidth="1"/>
    <col min="6659" max="6659" width="9.875" style="1" bestFit="1" customWidth="1"/>
    <col min="6660" max="6660" width="9.5" style="1" bestFit="1" customWidth="1"/>
    <col min="6661" max="6661" width="11.625" style="1" bestFit="1" customWidth="1"/>
    <col min="6662" max="6662" width="11.375" style="1" bestFit="1" customWidth="1"/>
    <col min="6663" max="6664" width="11.375" style="1" customWidth="1"/>
    <col min="6665" max="6665" width="20.5" style="1" bestFit="1" customWidth="1"/>
    <col min="6666" max="6666" width="10.125" style="1" bestFit="1" customWidth="1"/>
    <col min="6667" max="6667" width="13" style="1" bestFit="1" customWidth="1"/>
    <col min="6668" max="6669" width="9" style="1"/>
    <col min="6670" max="6670" width="11" style="1" bestFit="1" customWidth="1"/>
    <col min="6671" max="6673" width="10.5" style="1" bestFit="1" customWidth="1"/>
    <col min="6674" max="6676" width="9.5" style="1" customWidth="1"/>
    <col min="6677" max="6677" width="11.5" style="1" bestFit="1" customWidth="1"/>
    <col min="6678" max="6678" width="9" style="1"/>
    <col min="6679" max="6679" width="13" style="1" bestFit="1" customWidth="1"/>
    <col min="6680" max="6680" width="16.875" style="1" customWidth="1"/>
    <col min="6681" max="6681" width="19.5" style="1" customWidth="1"/>
    <col min="6682" max="6695" width="0" style="1" hidden="1" customWidth="1"/>
    <col min="6696" max="6697" width="11" style="1" bestFit="1" customWidth="1"/>
    <col min="6698" max="6698" width="15.125" style="1" bestFit="1" customWidth="1"/>
    <col min="6699" max="6714" width="0" style="1" hidden="1" customWidth="1"/>
    <col min="6715" max="6715" width="9" style="1"/>
    <col min="6716" max="6716" width="11" style="1" bestFit="1" customWidth="1"/>
    <col min="6717" max="6717" width="15.125" style="1" customWidth="1"/>
    <col min="6718" max="6718" width="20.5" style="1" bestFit="1" customWidth="1"/>
    <col min="6719" max="6721" width="9" style="1"/>
    <col min="6722" max="6722" width="11.125" style="1" bestFit="1" customWidth="1"/>
    <col min="6723" max="6723" width="11" style="1" bestFit="1" customWidth="1"/>
    <col min="6724" max="6724" width="9" style="1"/>
    <col min="6725" max="6725" width="7.125" style="1" bestFit="1" customWidth="1"/>
    <col min="6726" max="6726" width="9" style="1"/>
    <col min="6727" max="6727" width="7.125" style="1" bestFit="1" customWidth="1"/>
    <col min="6728" max="6730" width="9" style="1"/>
    <col min="6731" max="6731" width="12.5" style="1" customWidth="1"/>
    <col min="6732" max="6912" width="9" style="1"/>
    <col min="6913" max="6914" width="5.25" style="1" bestFit="1" customWidth="1"/>
    <col min="6915" max="6915" width="9.875" style="1" bestFit="1" customWidth="1"/>
    <col min="6916" max="6916" width="9.5" style="1" bestFit="1" customWidth="1"/>
    <col min="6917" max="6917" width="11.625" style="1" bestFit="1" customWidth="1"/>
    <col min="6918" max="6918" width="11.375" style="1" bestFit="1" customWidth="1"/>
    <col min="6919" max="6920" width="11.375" style="1" customWidth="1"/>
    <col min="6921" max="6921" width="20.5" style="1" bestFit="1" customWidth="1"/>
    <col min="6922" max="6922" width="10.125" style="1" bestFit="1" customWidth="1"/>
    <col min="6923" max="6923" width="13" style="1" bestFit="1" customWidth="1"/>
    <col min="6924" max="6925" width="9" style="1"/>
    <col min="6926" max="6926" width="11" style="1" bestFit="1" customWidth="1"/>
    <col min="6927" max="6929" width="10.5" style="1" bestFit="1" customWidth="1"/>
    <col min="6930" max="6932" width="9.5" style="1" customWidth="1"/>
    <col min="6933" max="6933" width="11.5" style="1" bestFit="1" customWidth="1"/>
    <col min="6934" max="6934" width="9" style="1"/>
    <col min="6935" max="6935" width="13" style="1" bestFit="1" customWidth="1"/>
    <col min="6936" max="6936" width="16.875" style="1" customWidth="1"/>
    <col min="6937" max="6937" width="19.5" style="1" customWidth="1"/>
    <col min="6938" max="6951" width="0" style="1" hidden="1" customWidth="1"/>
    <col min="6952" max="6953" width="11" style="1" bestFit="1" customWidth="1"/>
    <col min="6954" max="6954" width="15.125" style="1" bestFit="1" customWidth="1"/>
    <col min="6955" max="6970" width="0" style="1" hidden="1" customWidth="1"/>
    <col min="6971" max="6971" width="9" style="1"/>
    <col min="6972" max="6972" width="11" style="1" bestFit="1" customWidth="1"/>
    <col min="6973" max="6973" width="15.125" style="1" customWidth="1"/>
    <col min="6974" max="6974" width="20.5" style="1" bestFit="1" customWidth="1"/>
    <col min="6975" max="6977" width="9" style="1"/>
    <col min="6978" max="6978" width="11.125" style="1" bestFit="1" customWidth="1"/>
    <col min="6979" max="6979" width="11" style="1" bestFit="1" customWidth="1"/>
    <col min="6980" max="6980" width="9" style="1"/>
    <col min="6981" max="6981" width="7.125" style="1" bestFit="1" customWidth="1"/>
    <col min="6982" max="6982" width="9" style="1"/>
    <col min="6983" max="6983" width="7.125" style="1" bestFit="1" customWidth="1"/>
    <col min="6984" max="6986" width="9" style="1"/>
    <col min="6987" max="6987" width="12.5" style="1" customWidth="1"/>
    <col min="6988" max="7168" width="9" style="1"/>
    <col min="7169" max="7170" width="5.25" style="1" bestFit="1" customWidth="1"/>
    <col min="7171" max="7171" width="9.875" style="1" bestFit="1" customWidth="1"/>
    <col min="7172" max="7172" width="9.5" style="1" bestFit="1" customWidth="1"/>
    <col min="7173" max="7173" width="11.625" style="1" bestFit="1" customWidth="1"/>
    <col min="7174" max="7174" width="11.375" style="1" bestFit="1" customWidth="1"/>
    <col min="7175" max="7176" width="11.375" style="1" customWidth="1"/>
    <col min="7177" max="7177" width="20.5" style="1" bestFit="1" customWidth="1"/>
    <col min="7178" max="7178" width="10.125" style="1" bestFit="1" customWidth="1"/>
    <col min="7179" max="7179" width="13" style="1" bestFit="1" customWidth="1"/>
    <col min="7180" max="7181" width="9" style="1"/>
    <col min="7182" max="7182" width="11" style="1" bestFit="1" customWidth="1"/>
    <col min="7183" max="7185" width="10.5" style="1" bestFit="1" customWidth="1"/>
    <col min="7186" max="7188" width="9.5" style="1" customWidth="1"/>
    <col min="7189" max="7189" width="11.5" style="1" bestFit="1" customWidth="1"/>
    <col min="7190" max="7190" width="9" style="1"/>
    <col min="7191" max="7191" width="13" style="1" bestFit="1" customWidth="1"/>
    <col min="7192" max="7192" width="16.875" style="1" customWidth="1"/>
    <col min="7193" max="7193" width="19.5" style="1" customWidth="1"/>
    <col min="7194" max="7207" width="0" style="1" hidden="1" customWidth="1"/>
    <col min="7208" max="7209" width="11" style="1" bestFit="1" customWidth="1"/>
    <col min="7210" max="7210" width="15.125" style="1" bestFit="1" customWidth="1"/>
    <col min="7211" max="7226" width="0" style="1" hidden="1" customWidth="1"/>
    <col min="7227" max="7227" width="9" style="1"/>
    <col min="7228" max="7228" width="11" style="1" bestFit="1" customWidth="1"/>
    <col min="7229" max="7229" width="15.125" style="1" customWidth="1"/>
    <col min="7230" max="7230" width="20.5" style="1" bestFit="1" customWidth="1"/>
    <col min="7231" max="7233" width="9" style="1"/>
    <col min="7234" max="7234" width="11.125" style="1" bestFit="1" customWidth="1"/>
    <col min="7235" max="7235" width="11" style="1" bestFit="1" customWidth="1"/>
    <col min="7236" max="7236" width="9" style="1"/>
    <col min="7237" max="7237" width="7.125" style="1" bestFit="1" customWidth="1"/>
    <col min="7238" max="7238" width="9" style="1"/>
    <col min="7239" max="7239" width="7.125" style="1" bestFit="1" customWidth="1"/>
    <col min="7240" max="7242" width="9" style="1"/>
    <col min="7243" max="7243" width="12.5" style="1" customWidth="1"/>
    <col min="7244" max="7424" width="9" style="1"/>
    <col min="7425" max="7426" width="5.25" style="1" bestFit="1" customWidth="1"/>
    <col min="7427" max="7427" width="9.875" style="1" bestFit="1" customWidth="1"/>
    <col min="7428" max="7428" width="9.5" style="1" bestFit="1" customWidth="1"/>
    <col min="7429" max="7429" width="11.625" style="1" bestFit="1" customWidth="1"/>
    <col min="7430" max="7430" width="11.375" style="1" bestFit="1" customWidth="1"/>
    <col min="7431" max="7432" width="11.375" style="1" customWidth="1"/>
    <col min="7433" max="7433" width="20.5" style="1" bestFit="1" customWidth="1"/>
    <col min="7434" max="7434" width="10.125" style="1" bestFit="1" customWidth="1"/>
    <col min="7435" max="7435" width="13" style="1" bestFit="1" customWidth="1"/>
    <col min="7436" max="7437" width="9" style="1"/>
    <col min="7438" max="7438" width="11" style="1" bestFit="1" customWidth="1"/>
    <col min="7439" max="7441" width="10.5" style="1" bestFit="1" customWidth="1"/>
    <col min="7442" max="7444" width="9.5" style="1" customWidth="1"/>
    <col min="7445" max="7445" width="11.5" style="1" bestFit="1" customWidth="1"/>
    <col min="7446" max="7446" width="9" style="1"/>
    <col min="7447" max="7447" width="13" style="1" bestFit="1" customWidth="1"/>
    <col min="7448" max="7448" width="16.875" style="1" customWidth="1"/>
    <col min="7449" max="7449" width="19.5" style="1" customWidth="1"/>
    <col min="7450" max="7463" width="0" style="1" hidden="1" customWidth="1"/>
    <col min="7464" max="7465" width="11" style="1" bestFit="1" customWidth="1"/>
    <col min="7466" max="7466" width="15.125" style="1" bestFit="1" customWidth="1"/>
    <col min="7467" max="7482" width="0" style="1" hidden="1" customWidth="1"/>
    <col min="7483" max="7483" width="9" style="1"/>
    <col min="7484" max="7484" width="11" style="1" bestFit="1" customWidth="1"/>
    <col min="7485" max="7485" width="15.125" style="1" customWidth="1"/>
    <col min="7486" max="7486" width="20.5" style="1" bestFit="1" customWidth="1"/>
    <col min="7487" max="7489" width="9" style="1"/>
    <col min="7490" max="7490" width="11.125" style="1" bestFit="1" customWidth="1"/>
    <col min="7491" max="7491" width="11" style="1" bestFit="1" customWidth="1"/>
    <col min="7492" max="7492" width="9" style="1"/>
    <col min="7493" max="7493" width="7.125" style="1" bestFit="1" customWidth="1"/>
    <col min="7494" max="7494" width="9" style="1"/>
    <col min="7495" max="7495" width="7.125" style="1" bestFit="1" customWidth="1"/>
    <col min="7496" max="7498" width="9" style="1"/>
    <col min="7499" max="7499" width="12.5" style="1" customWidth="1"/>
    <col min="7500" max="7680" width="9" style="1"/>
    <col min="7681" max="7682" width="5.25" style="1" bestFit="1" customWidth="1"/>
    <col min="7683" max="7683" width="9.875" style="1" bestFit="1" customWidth="1"/>
    <col min="7684" max="7684" width="9.5" style="1" bestFit="1" customWidth="1"/>
    <col min="7685" max="7685" width="11.625" style="1" bestFit="1" customWidth="1"/>
    <col min="7686" max="7686" width="11.375" style="1" bestFit="1" customWidth="1"/>
    <col min="7687" max="7688" width="11.375" style="1" customWidth="1"/>
    <col min="7689" max="7689" width="20.5" style="1" bestFit="1" customWidth="1"/>
    <col min="7690" max="7690" width="10.125" style="1" bestFit="1" customWidth="1"/>
    <col min="7691" max="7691" width="13" style="1" bestFit="1" customWidth="1"/>
    <col min="7692" max="7693" width="9" style="1"/>
    <col min="7694" max="7694" width="11" style="1" bestFit="1" customWidth="1"/>
    <col min="7695" max="7697" width="10.5" style="1" bestFit="1" customWidth="1"/>
    <col min="7698" max="7700" width="9.5" style="1" customWidth="1"/>
    <col min="7701" max="7701" width="11.5" style="1" bestFit="1" customWidth="1"/>
    <col min="7702" max="7702" width="9" style="1"/>
    <col min="7703" max="7703" width="13" style="1" bestFit="1" customWidth="1"/>
    <col min="7704" max="7704" width="16.875" style="1" customWidth="1"/>
    <col min="7705" max="7705" width="19.5" style="1" customWidth="1"/>
    <col min="7706" max="7719" width="0" style="1" hidden="1" customWidth="1"/>
    <col min="7720" max="7721" width="11" style="1" bestFit="1" customWidth="1"/>
    <col min="7722" max="7722" width="15.125" style="1" bestFit="1" customWidth="1"/>
    <col min="7723" max="7738" width="0" style="1" hidden="1" customWidth="1"/>
    <col min="7739" max="7739" width="9" style="1"/>
    <col min="7740" max="7740" width="11" style="1" bestFit="1" customWidth="1"/>
    <col min="7741" max="7741" width="15.125" style="1" customWidth="1"/>
    <col min="7742" max="7742" width="20.5" style="1" bestFit="1" customWidth="1"/>
    <col min="7743" max="7745" width="9" style="1"/>
    <col min="7746" max="7746" width="11.125" style="1" bestFit="1" customWidth="1"/>
    <col min="7747" max="7747" width="11" style="1" bestFit="1" customWidth="1"/>
    <col min="7748" max="7748" width="9" style="1"/>
    <col min="7749" max="7749" width="7.125" style="1" bestFit="1" customWidth="1"/>
    <col min="7750" max="7750" width="9" style="1"/>
    <col min="7751" max="7751" width="7.125" style="1" bestFit="1" customWidth="1"/>
    <col min="7752" max="7754" width="9" style="1"/>
    <col min="7755" max="7755" width="12.5" style="1" customWidth="1"/>
    <col min="7756" max="7936" width="9" style="1"/>
    <col min="7937" max="7938" width="5.25" style="1" bestFit="1" customWidth="1"/>
    <col min="7939" max="7939" width="9.875" style="1" bestFit="1" customWidth="1"/>
    <col min="7940" max="7940" width="9.5" style="1" bestFit="1" customWidth="1"/>
    <col min="7941" max="7941" width="11.625" style="1" bestFit="1" customWidth="1"/>
    <col min="7942" max="7942" width="11.375" style="1" bestFit="1" customWidth="1"/>
    <col min="7943" max="7944" width="11.375" style="1" customWidth="1"/>
    <col min="7945" max="7945" width="20.5" style="1" bestFit="1" customWidth="1"/>
    <col min="7946" max="7946" width="10.125" style="1" bestFit="1" customWidth="1"/>
    <col min="7947" max="7947" width="13" style="1" bestFit="1" customWidth="1"/>
    <col min="7948" max="7949" width="9" style="1"/>
    <col min="7950" max="7950" width="11" style="1" bestFit="1" customWidth="1"/>
    <col min="7951" max="7953" width="10.5" style="1" bestFit="1" customWidth="1"/>
    <col min="7954" max="7956" width="9.5" style="1" customWidth="1"/>
    <col min="7957" max="7957" width="11.5" style="1" bestFit="1" customWidth="1"/>
    <col min="7958" max="7958" width="9" style="1"/>
    <col min="7959" max="7959" width="13" style="1" bestFit="1" customWidth="1"/>
    <col min="7960" max="7960" width="16.875" style="1" customWidth="1"/>
    <col min="7961" max="7961" width="19.5" style="1" customWidth="1"/>
    <col min="7962" max="7975" width="0" style="1" hidden="1" customWidth="1"/>
    <col min="7976" max="7977" width="11" style="1" bestFit="1" customWidth="1"/>
    <col min="7978" max="7978" width="15.125" style="1" bestFit="1" customWidth="1"/>
    <col min="7979" max="7994" width="0" style="1" hidden="1" customWidth="1"/>
    <col min="7995" max="7995" width="9" style="1"/>
    <col min="7996" max="7996" width="11" style="1" bestFit="1" customWidth="1"/>
    <col min="7997" max="7997" width="15.125" style="1" customWidth="1"/>
    <col min="7998" max="7998" width="20.5" style="1" bestFit="1" customWidth="1"/>
    <col min="7999" max="8001" width="9" style="1"/>
    <col min="8002" max="8002" width="11.125" style="1" bestFit="1" customWidth="1"/>
    <col min="8003" max="8003" width="11" style="1" bestFit="1" customWidth="1"/>
    <col min="8004" max="8004" width="9" style="1"/>
    <col min="8005" max="8005" width="7.125" style="1" bestFit="1" customWidth="1"/>
    <col min="8006" max="8006" width="9" style="1"/>
    <col min="8007" max="8007" width="7.125" style="1" bestFit="1" customWidth="1"/>
    <col min="8008" max="8010" width="9" style="1"/>
    <col min="8011" max="8011" width="12.5" style="1" customWidth="1"/>
    <col min="8012" max="8192" width="9" style="1"/>
    <col min="8193" max="8194" width="5.25" style="1" bestFit="1" customWidth="1"/>
    <col min="8195" max="8195" width="9.875" style="1" bestFit="1" customWidth="1"/>
    <col min="8196" max="8196" width="9.5" style="1" bestFit="1" customWidth="1"/>
    <col min="8197" max="8197" width="11.625" style="1" bestFit="1" customWidth="1"/>
    <col min="8198" max="8198" width="11.375" style="1" bestFit="1" customWidth="1"/>
    <col min="8199" max="8200" width="11.375" style="1" customWidth="1"/>
    <col min="8201" max="8201" width="20.5" style="1" bestFit="1" customWidth="1"/>
    <col min="8202" max="8202" width="10.125" style="1" bestFit="1" customWidth="1"/>
    <col min="8203" max="8203" width="13" style="1" bestFit="1" customWidth="1"/>
    <col min="8204" max="8205" width="9" style="1"/>
    <col min="8206" max="8206" width="11" style="1" bestFit="1" customWidth="1"/>
    <col min="8207" max="8209" width="10.5" style="1" bestFit="1" customWidth="1"/>
    <col min="8210" max="8212" width="9.5" style="1" customWidth="1"/>
    <col min="8213" max="8213" width="11.5" style="1" bestFit="1" customWidth="1"/>
    <col min="8214" max="8214" width="9" style="1"/>
    <col min="8215" max="8215" width="13" style="1" bestFit="1" customWidth="1"/>
    <col min="8216" max="8216" width="16.875" style="1" customWidth="1"/>
    <col min="8217" max="8217" width="19.5" style="1" customWidth="1"/>
    <col min="8218" max="8231" width="0" style="1" hidden="1" customWidth="1"/>
    <col min="8232" max="8233" width="11" style="1" bestFit="1" customWidth="1"/>
    <col min="8234" max="8234" width="15.125" style="1" bestFit="1" customWidth="1"/>
    <col min="8235" max="8250" width="0" style="1" hidden="1" customWidth="1"/>
    <col min="8251" max="8251" width="9" style="1"/>
    <col min="8252" max="8252" width="11" style="1" bestFit="1" customWidth="1"/>
    <col min="8253" max="8253" width="15.125" style="1" customWidth="1"/>
    <col min="8254" max="8254" width="20.5" style="1" bestFit="1" customWidth="1"/>
    <col min="8255" max="8257" width="9" style="1"/>
    <col min="8258" max="8258" width="11.125" style="1" bestFit="1" customWidth="1"/>
    <col min="8259" max="8259" width="11" style="1" bestFit="1" customWidth="1"/>
    <col min="8260" max="8260" width="9" style="1"/>
    <col min="8261" max="8261" width="7.125" style="1" bestFit="1" customWidth="1"/>
    <col min="8262" max="8262" width="9" style="1"/>
    <col min="8263" max="8263" width="7.125" style="1" bestFit="1" customWidth="1"/>
    <col min="8264" max="8266" width="9" style="1"/>
    <col min="8267" max="8267" width="12.5" style="1" customWidth="1"/>
    <col min="8268" max="8448" width="9" style="1"/>
    <col min="8449" max="8450" width="5.25" style="1" bestFit="1" customWidth="1"/>
    <col min="8451" max="8451" width="9.875" style="1" bestFit="1" customWidth="1"/>
    <col min="8452" max="8452" width="9.5" style="1" bestFit="1" customWidth="1"/>
    <col min="8453" max="8453" width="11.625" style="1" bestFit="1" customWidth="1"/>
    <col min="8454" max="8454" width="11.375" style="1" bestFit="1" customWidth="1"/>
    <col min="8455" max="8456" width="11.375" style="1" customWidth="1"/>
    <col min="8457" max="8457" width="20.5" style="1" bestFit="1" customWidth="1"/>
    <col min="8458" max="8458" width="10.125" style="1" bestFit="1" customWidth="1"/>
    <col min="8459" max="8459" width="13" style="1" bestFit="1" customWidth="1"/>
    <col min="8460" max="8461" width="9" style="1"/>
    <col min="8462" max="8462" width="11" style="1" bestFit="1" customWidth="1"/>
    <col min="8463" max="8465" width="10.5" style="1" bestFit="1" customWidth="1"/>
    <col min="8466" max="8468" width="9.5" style="1" customWidth="1"/>
    <col min="8469" max="8469" width="11.5" style="1" bestFit="1" customWidth="1"/>
    <col min="8470" max="8470" width="9" style="1"/>
    <col min="8471" max="8471" width="13" style="1" bestFit="1" customWidth="1"/>
    <col min="8472" max="8472" width="16.875" style="1" customWidth="1"/>
    <col min="8473" max="8473" width="19.5" style="1" customWidth="1"/>
    <col min="8474" max="8487" width="0" style="1" hidden="1" customWidth="1"/>
    <col min="8488" max="8489" width="11" style="1" bestFit="1" customWidth="1"/>
    <col min="8490" max="8490" width="15.125" style="1" bestFit="1" customWidth="1"/>
    <col min="8491" max="8506" width="0" style="1" hidden="1" customWidth="1"/>
    <col min="8507" max="8507" width="9" style="1"/>
    <col min="8508" max="8508" width="11" style="1" bestFit="1" customWidth="1"/>
    <col min="8509" max="8509" width="15.125" style="1" customWidth="1"/>
    <col min="8510" max="8510" width="20.5" style="1" bestFit="1" customWidth="1"/>
    <col min="8511" max="8513" width="9" style="1"/>
    <col min="8514" max="8514" width="11.125" style="1" bestFit="1" customWidth="1"/>
    <col min="8515" max="8515" width="11" style="1" bestFit="1" customWidth="1"/>
    <col min="8516" max="8516" width="9" style="1"/>
    <col min="8517" max="8517" width="7.125" style="1" bestFit="1" customWidth="1"/>
    <col min="8518" max="8518" width="9" style="1"/>
    <col min="8519" max="8519" width="7.125" style="1" bestFit="1" customWidth="1"/>
    <col min="8520" max="8522" width="9" style="1"/>
    <col min="8523" max="8523" width="12.5" style="1" customWidth="1"/>
    <col min="8524" max="8704" width="9" style="1"/>
    <col min="8705" max="8706" width="5.25" style="1" bestFit="1" customWidth="1"/>
    <col min="8707" max="8707" width="9.875" style="1" bestFit="1" customWidth="1"/>
    <col min="8708" max="8708" width="9.5" style="1" bestFit="1" customWidth="1"/>
    <col min="8709" max="8709" width="11.625" style="1" bestFit="1" customWidth="1"/>
    <col min="8710" max="8710" width="11.375" style="1" bestFit="1" customWidth="1"/>
    <col min="8711" max="8712" width="11.375" style="1" customWidth="1"/>
    <col min="8713" max="8713" width="20.5" style="1" bestFit="1" customWidth="1"/>
    <col min="8714" max="8714" width="10.125" style="1" bestFit="1" customWidth="1"/>
    <col min="8715" max="8715" width="13" style="1" bestFit="1" customWidth="1"/>
    <col min="8716" max="8717" width="9" style="1"/>
    <col min="8718" max="8718" width="11" style="1" bestFit="1" customWidth="1"/>
    <col min="8719" max="8721" width="10.5" style="1" bestFit="1" customWidth="1"/>
    <col min="8722" max="8724" width="9.5" style="1" customWidth="1"/>
    <col min="8725" max="8725" width="11.5" style="1" bestFit="1" customWidth="1"/>
    <col min="8726" max="8726" width="9" style="1"/>
    <col min="8727" max="8727" width="13" style="1" bestFit="1" customWidth="1"/>
    <col min="8728" max="8728" width="16.875" style="1" customWidth="1"/>
    <col min="8729" max="8729" width="19.5" style="1" customWidth="1"/>
    <col min="8730" max="8743" width="0" style="1" hidden="1" customWidth="1"/>
    <col min="8744" max="8745" width="11" style="1" bestFit="1" customWidth="1"/>
    <col min="8746" max="8746" width="15.125" style="1" bestFit="1" customWidth="1"/>
    <col min="8747" max="8762" width="0" style="1" hidden="1" customWidth="1"/>
    <col min="8763" max="8763" width="9" style="1"/>
    <col min="8764" max="8764" width="11" style="1" bestFit="1" customWidth="1"/>
    <col min="8765" max="8765" width="15.125" style="1" customWidth="1"/>
    <col min="8766" max="8766" width="20.5" style="1" bestFit="1" customWidth="1"/>
    <col min="8767" max="8769" width="9" style="1"/>
    <col min="8770" max="8770" width="11.125" style="1" bestFit="1" customWidth="1"/>
    <col min="8771" max="8771" width="11" style="1" bestFit="1" customWidth="1"/>
    <col min="8772" max="8772" width="9" style="1"/>
    <col min="8773" max="8773" width="7.125" style="1" bestFit="1" customWidth="1"/>
    <col min="8774" max="8774" width="9" style="1"/>
    <col min="8775" max="8775" width="7.125" style="1" bestFit="1" customWidth="1"/>
    <col min="8776" max="8778" width="9" style="1"/>
    <col min="8779" max="8779" width="12.5" style="1" customWidth="1"/>
    <col min="8780" max="8960" width="9" style="1"/>
    <col min="8961" max="8962" width="5.25" style="1" bestFit="1" customWidth="1"/>
    <col min="8963" max="8963" width="9.875" style="1" bestFit="1" customWidth="1"/>
    <col min="8964" max="8964" width="9.5" style="1" bestFit="1" customWidth="1"/>
    <col min="8965" max="8965" width="11.625" style="1" bestFit="1" customWidth="1"/>
    <col min="8966" max="8966" width="11.375" style="1" bestFit="1" customWidth="1"/>
    <col min="8967" max="8968" width="11.375" style="1" customWidth="1"/>
    <col min="8969" max="8969" width="20.5" style="1" bestFit="1" customWidth="1"/>
    <col min="8970" max="8970" width="10.125" style="1" bestFit="1" customWidth="1"/>
    <col min="8971" max="8971" width="13" style="1" bestFit="1" customWidth="1"/>
    <col min="8972" max="8973" width="9" style="1"/>
    <col min="8974" max="8974" width="11" style="1" bestFit="1" customWidth="1"/>
    <col min="8975" max="8977" width="10.5" style="1" bestFit="1" customWidth="1"/>
    <col min="8978" max="8980" width="9.5" style="1" customWidth="1"/>
    <col min="8981" max="8981" width="11.5" style="1" bestFit="1" customWidth="1"/>
    <col min="8982" max="8982" width="9" style="1"/>
    <col min="8983" max="8983" width="13" style="1" bestFit="1" customWidth="1"/>
    <col min="8984" max="8984" width="16.875" style="1" customWidth="1"/>
    <col min="8985" max="8985" width="19.5" style="1" customWidth="1"/>
    <col min="8986" max="8999" width="0" style="1" hidden="1" customWidth="1"/>
    <col min="9000" max="9001" width="11" style="1" bestFit="1" customWidth="1"/>
    <col min="9002" max="9002" width="15.125" style="1" bestFit="1" customWidth="1"/>
    <col min="9003" max="9018" width="0" style="1" hidden="1" customWidth="1"/>
    <col min="9019" max="9019" width="9" style="1"/>
    <col min="9020" max="9020" width="11" style="1" bestFit="1" customWidth="1"/>
    <col min="9021" max="9021" width="15.125" style="1" customWidth="1"/>
    <col min="9022" max="9022" width="20.5" style="1" bestFit="1" customWidth="1"/>
    <col min="9023" max="9025" width="9" style="1"/>
    <col min="9026" max="9026" width="11.125" style="1" bestFit="1" customWidth="1"/>
    <col min="9027" max="9027" width="11" style="1" bestFit="1" customWidth="1"/>
    <col min="9028" max="9028" width="9" style="1"/>
    <col min="9029" max="9029" width="7.125" style="1" bestFit="1" customWidth="1"/>
    <col min="9030" max="9030" width="9" style="1"/>
    <col min="9031" max="9031" width="7.125" style="1" bestFit="1" customWidth="1"/>
    <col min="9032" max="9034" width="9" style="1"/>
    <col min="9035" max="9035" width="12.5" style="1" customWidth="1"/>
    <col min="9036" max="9216" width="9" style="1"/>
    <col min="9217" max="9218" width="5.25" style="1" bestFit="1" customWidth="1"/>
    <col min="9219" max="9219" width="9.875" style="1" bestFit="1" customWidth="1"/>
    <col min="9220" max="9220" width="9.5" style="1" bestFit="1" customWidth="1"/>
    <col min="9221" max="9221" width="11.625" style="1" bestFit="1" customWidth="1"/>
    <col min="9222" max="9222" width="11.375" style="1" bestFit="1" customWidth="1"/>
    <col min="9223" max="9224" width="11.375" style="1" customWidth="1"/>
    <col min="9225" max="9225" width="20.5" style="1" bestFit="1" customWidth="1"/>
    <col min="9226" max="9226" width="10.125" style="1" bestFit="1" customWidth="1"/>
    <col min="9227" max="9227" width="13" style="1" bestFit="1" customWidth="1"/>
    <col min="9228" max="9229" width="9" style="1"/>
    <col min="9230" max="9230" width="11" style="1" bestFit="1" customWidth="1"/>
    <col min="9231" max="9233" width="10.5" style="1" bestFit="1" customWidth="1"/>
    <col min="9234" max="9236" width="9.5" style="1" customWidth="1"/>
    <col min="9237" max="9237" width="11.5" style="1" bestFit="1" customWidth="1"/>
    <col min="9238" max="9238" width="9" style="1"/>
    <col min="9239" max="9239" width="13" style="1" bestFit="1" customWidth="1"/>
    <col min="9240" max="9240" width="16.875" style="1" customWidth="1"/>
    <col min="9241" max="9241" width="19.5" style="1" customWidth="1"/>
    <col min="9242" max="9255" width="0" style="1" hidden="1" customWidth="1"/>
    <col min="9256" max="9257" width="11" style="1" bestFit="1" customWidth="1"/>
    <col min="9258" max="9258" width="15.125" style="1" bestFit="1" customWidth="1"/>
    <col min="9259" max="9274" width="0" style="1" hidden="1" customWidth="1"/>
    <col min="9275" max="9275" width="9" style="1"/>
    <col min="9276" max="9276" width="11" style="1" bestFit="1" customWidth="1"/>
    <col min="9277" max="9277" width="15.125" style="1" customWidth="1"/>
    <col min="9278" max="9278" width="20.5" style="1" bestFit="1" customWidth="1"/>
    <col min="9279" max="9281" width="9" style="1"/>
    <col min="9282" max="9282" width="11.125" style="1" bestFit="1" customWidth="1"/>
    <col min="9283" max="9283" width="11" style="1" bestFit="1" customWidth="1"/>
    <col min="9284" max="9284" width="9" style="1"/>
    <col min="9285" max="9285" width="7.125" style="1" bestFit="1" customWidth="1"/>
    <col min="9286" max="9286" width="9" style="1"/>
    <col min="9287" max="9287" width="7.125" style="1" bestFit="1" customWidth="1"/>
    <col min="9288" max="9290" width="9" style="1"/>
    <col min="9291" max="9291" width="12.5" style="1" customWidth="1"/>
    <col min="9292" max="9472" width="9" style="1"/>
    <col min="9473" max="9474" width="5.25" style="1" bestFit="1" customWidth="1"/>
    <col min="9475" max="9475" width="9.875" style="1" bestFit="1" customWidth="1"/>
    <col min="9476" max="9476" width="9.5" style="1" bestFit="1" customWidth="1"/>
    <col min="9477" max="9477" width="11.625" style="1" bestFit="1" customWidth="1"/>
    <col min="9478" max="9478" width="11.375" style="1" bestFit="1" customWidth="1"/>
    <col min="9479" max="9480" width="11.375" style="1" customWidth="1"/>
    <col min="9481" max="9481" width="20.5" style="1" bestFit="1" customWidth="1"/>
    <col min="9482" max="9482" width="10.125" style="1" bestFit="1" customWidth="1"/>
    <col min="9483" max="9483" width="13" style="1" bestFit="1" customWidth="1"/>
    <col min="9484" max="9485" width="9" style="1"/>
    <col min="9486" max="9486" width="11" style="1" bestFit="1" customWidth="1"/>
    <col min="9487" max="9489" width="10.5" style="1" bestFit="1" customWidth="1"/>
    <col min="9490" max="9492" width="9.5" style="1" customWidth="1"/>
    <col min="9493" max="9493" width="11.5" style="1" bestFit="1" customWidth="1"/>
    <col min="9494" max="9494" width="9" style="1"/>
    <col min="9495" max="9495" width="13" style="1" bestFit="1" customWidth="1"/>
    <col min="9496" max="9496" width="16.875" style="1" customWidth="1"/>
    <col min="9497" max="9497" width="19.5" style="1" customWidth="1"/>
    <col min="9498" max="9511" width="0" style="1" hidden="1" customWidth="1"/>
    <col min="9512" max="9513" width="11" style="1" bestFit="1" customWidth="1"/>
    <col min="9514" max="9514" width="15.125" style="1" bestFit="1" customWidth="1"/>
    <col min="9515" max="9530" width="0" style="1" hidden="1" customWidth="1"/>
    <col min="9531" max="9531" width="9" style="1"/>
    <col min="9532" max="9532" width="11" style="1" bestFit="1" customWidth="1"/>
    <col min="9533" max="9533" width="15.125" style="1" customWidth="1"/>
    <col min="9534" max="9534" width="20.5" style="1" bestFit="1" customWidth="1"/>
    <col min="9535" max="9537" width="9" style="1"/>
    <col min="9538" max="9538" width="11.125" style="1" bestFit="1" customWidth="1"/>
    <col min="9539" max="9539" width="11" style="1" bestFit="1" customWidth="1"/>
    <col min="9540" max="9540" width="9" style="1"/>
    <col min="9541" max="9541" width="7.125" style="1" bestFit="1" customWidth="1"/>
    <col min="9542" max="9542" width="9" style="1"/>
    <col min="9543" max="9543" width="7.125" style="1" bestFit="1" customWidth="1"/>
    <col min="9544" max="9546" width="9" style="1"/>
    <col min="9547" max="9547" width="12.5" style="1" customWidth="1"/>
    <col min="9548" max="9728" width="9" style="1"/>
    <col min="9729" max="9730" width="5.25" style="1" bestFit="1" customWidth="1"/>
    <col min="9731" max="9731" width="9.875" style="1" bestFit="1" customWidth="1"/>
    <col min="9732" max="9732" width="9.5" style="1" bestFit="1" customWidth="1"/>
    <col min="9733" max="9733" width="11.625" style="1" bestFit="1" customWidth="1"/>
    <col min="9734" max="9734" width="11.375" style="1" bestFit="1" customWidth="1"/>
    <col min="9735" max="9736" width="11.375" style="1" customWidth="1"/>
    <col min="9737" max="9737" width="20.5" style="1" bestFit="1" customWidth="1"/>
    <col min="9738" max="9738" width="10.125" style="1" bestFit="1" customWidth="1"/>
    <col min="9739" max="9739" width="13" style="1" bestFit="1" customWidth="1"/>
    <col min="9740" max="9741" width="9" style="1"/>
    <col min="9742" max="9742" width="11" style="1" bestFit="1" customWidth="1"/>
    <col min="9743" max="9745" width="10.5" style="1" bestFit="1" customWidth="1"/>
    <col min="9746" max="9748" width="9.5" style="1" customWidth="1"/>
    <col min="9749" max="9749" width="11.5" style="1" bestFit="1" customWidth="1"/>
    <col min="9750" max="9750" width="9" style="1"/>
    <col min="9751" max="9751" width="13" style="1" bestFit="1" customWidth="1"/>
    <col min="9752" max="9752" width="16.875" style="1" customWidth="1"/>
    <col min="9753" max="9753" width="19.5" style="1" customWidth="1"/>
    <col min="9754" max="9767" width="0" style="1" hidden="1" customWidth="1"/>
    <col min="9768" max="9769" width="11" style="1" bestFit="1" customWidth="1"/>
    <col min="9770" max="9770" width="15.125" style="1" bestFit="1" customWidth="1"/>
    <col min="9771" max="9786" width="0" style="1" hidden="1" customWidth="1"/>
    <col min="9787" max="9787" width="9" style="1"/>
    <col min="9788" max="9788" width="11" style="1" bestFit="1" customWidth="1"/>
    <col min="9789" max="9789" width="15.125" style="1" customWidth="1"/>
    <col min="9790" max="9790" width="20.5" style="1" bestFit="1" customWidth="1"/>
    <col min="9791" max="9793" width="9" style="1"/>
    <col min="9794" max="9794" width="11.125" style="1" bestFit="1" customWidth="1"/>
    <col min="9795" max="9795" width="11" style="1" bestFit="1" customWidth="1"/>
    <col min="9796" max="9796" width="9" style="1"/>
    <col min="9797" max="9797" width="7.125" style="1" bestFit="1" customWidth="1"/>
    <col min="9798" max="9798" width="9" style="1"/>
    <col min="9799" max="9799" width="7.125" style="1" bestFit="1" customWidth="1"/>
    <col min="9800" max="9802" width="9" style="1"/>
    <col min="9803" max="9803" width="12.5" style="1" customWidth="1"/>
    <col min="9804" max="9984" width="9" style="1"/>
    <col min="9985" max="9986" width="5.25" style="1" bestFit="1" customWidth="1"/>
    <col min="9987" max="9987" width="9.875" style="1" bestFit="1" customWidth="1"/>
    <col min="9988" max="9988" width="9.5" style="1" bestFit="1" customWidth="1"/>
    <col min="9989" max="9989" width="11.625" style="1" bestFit="1" customWidth="1"/>
    <col min="9990" max="9990" width="11.375" style="1" bestFit="1" customWidth="1"/>
    <col min="9991" max="9992" width="11.375" style="1" customWidth="1"/>
    <col min="9993" max="9993" width="20.5" style="1" bestFit="1" customWidth="1"/>
    <col min="9994" max="9994" width="10.125" style="1" bestFit="1" customWidth="1"/>
    <col min="9995" max="9995" width="13" style="1" bestFit="1" customWidth="1"/>
    <col min="9996" max="9997" width="9" style="1"/>
    <col min="9998" max="9998" width="11" style="1" bestFit="1" customWidth="1"/>
    <col min="9999" max="10001" width="10.5" style="1" bestFit="1" customWidth="1"/>
    <col min="10002" max="10004" width="9.5" style="1" customWidth="1"/>
    <col min="10005" max="10005" width="11.5" style="1" bestFit="1" customWidth="1"/>
    <col min="10006" max="10006" width="9" style="1"/>
    <col min="10007" max="10007" width="13" style="1" bestFit="1" customWidth="1"/>
    <col min="10008" max="10008" width="16.875" style="1" customWidth="1"/>
    <col min="10009" max="10009" width="19.5" style="1" customWidth="1"/>
    <col min="10010" max="10023" width="0" style="1" hidden="1" customWidth="1"/>
    <col min="10024" max="10025" width="11" style="1" bestFit="1" customWidth="1"/>
    <col min="10026" max="10026" width="15.125" style="1" bestFit="1" customWidth="1"/>
    <col min="10027" max="10042" width="0" style="1" hidden="1" customWidth="1"/>
    <col min="10043" max="10043" width="9" style="1"/>
    <col min="10044" max="10044" width="11" style="1" bestFit="1" customWidth="1"/>
    <col min="10045" max="10045" width="15.125" style="1" customWidth="1"/>
    <col min="10046" max="10046" width="20.5" style="1" bestFit="1" customWidth="1"/>
    <col min="10047" max="10049" width="9" style="1"/>
    <col min="10050" max="10050" width="11.125" style="1" bestFit="1" customWidth="1"/>
    <col min="10051" max="10051" width="11" style="1" bestFit="1" customWidth="1"/>
    <col min="10052" max="10052" width="9" style="1"/>
    <col min="10053" max="10053" width="7.125" style="1" bestFit="1" customWidth="1"/>
    <col min="10054" max="10054" width="9" style="1"/>
    <col min="10055" max="10055" width="7.125" style="1" bestFit="1" customWidth="1"/>
    <col min="10056" max="10058" width="9" style="1"/>
    <col min="10059" max="10059" width="12.5" style="1" customWidth="1"/>
    <col min="10060" max="10240" width="9" style="1"/>
    <col min="10241" max="10242" width="5.25" style="1" bestFit="1" customWidth="1"/>
    <col min="10243" max="10243" width="9.875" style="1" bestFit="1" customWidth="1"/>
    <col min="10244" max="10244" width="9.5" style="1" bestFit="1" customWidth="1"/>
    <col min="10245" max="10245" width="11.625" style="1" bestFit="1" customWidth="1"/>
    <col min="10246" max="10246" width="11.375" style="1" bestFit="1" customWidth="1"/>
    <col min="10247" max="10248" width="11.375" style="1" customWidth="1"/>
    <col min="10249" max="10249" width="20.5" style="1" bestFit="1" customWidth="1"/>
    <col min="10250" max="10250" width="10.125" style="1" bestFit="1" customWidth="1"/>
    <col min="10251" max="10251" width="13" style="1" bestFit="1" customWidth="1"/>
    <col min="10252" max="10253" width="9" style="1"/>
    <col min="10254" max="10254" width="11" style="1" bestFit="1" customWidth="1"/>
    <col min="10255" max="10257" width="10.5" style="1" bestFit="1" customWidth="1"/>
    <col min="10258" max="10260" width="9.5" style="1" customWidth="1"/>
    <col min="10261" max="10261" width="11.5" style="1" bestFit="1" customWidth="1"/>
    <col min="10262" max="10262" width="9" style="1"/>
    <col min="10263" max="10263" width="13" style="1" bestFit="1" customWidth="1"/>
    <col min="10264" max="10264" width="16.875" style="1" customWidth="1"/>
    <col min="10265" max="10265" width="19.5" style="1" customWidth="1"/>
    <col min="10266" max="10279" width="0" style="1" hidden="1" customWidth="1"/>
    <col min="10280" max="10281" width="11" style="1" bestFit="1" customWidth="1"/>
    <col min="10282" max="10282" width="15.125" style="1" bestFit="1" customWidth="1"/>
    <col min="10283" max="10298" width="0" style="1" hidden="1" customWidth="1"/>
    <col min="10299" max="10299" width="9" style="1"/>
    <col min="10300" max="10300" width="11" style="1" bestFit="1" customWidth="1"/>
    <col min="10301" max="10301" width="15.125" style="1" customWidth="1"/>
    <col min="10302" max="10302" width="20.5" style="1" bestFit="1" customWidth="1"/>
    <col min="10303" max="10305" width="9" style="1"/>
    <col min="10306" max="10306" width="11.125" style="1" bestFit="1" customWidth="1"/>
    <col min="10307" max="10307" width="11" style="1" bestFit="1" customWidth="1"/>
    <col min="10308" max="10308" width="9" style="1"/>
    <col min="10309" max="10309" width="7.125" style="1" bestFit="1" customWidth="1"/>
    <col min="10310" max="10310" width="9" style="1"/>
    <col min="10311" max="10311" width="7.125" style="1" bestFit="1" customWidth="1"/>
    <col min="10312" max="10314" width="9" style="1"/>
    <col min="10315" max="10315" width="12.5" style="1" customWidth="1"/>
    <col min="10316" max="10496" width="9" style="1"/>
    <col min="10497" max="10498" width="5.25" style="1" bestFit="1" customWidth="1"/>
    <col min="10499" max="10499" width="9.875" style="1" bestFit="1" customWidth="1"/>
    <col min="10500" max="10500" width="9.5" style="1" bestFit="1" customWidth="1"/>
    <col min="10501" max="10501" width="11.625" style="1" bestFit="1" customWidth="1"/>
    <col min="10502" max="10502" width="11.375" style="1" bestFit="1" customWidth="1"/>
    <col min="10503" max="10504" width="11.375" style="1" customWidth="1"/>
    <col min="10505" max="10505" width="20.5" style="1" bestFit="1" customWidth="1"/>
    <col min="10506" max="10506" width="10.125" style="1" bestFit="1" customWidth="1"/>
    <col min="10507" max="10507" width="13" style="1" bestFit="1" customWidth="1"/>
    <col min="10508" max="10509" width="9" style="1"/>
    <col min="10510" max="10510" width="11" style="1" bestFit="1" customWidth="1"/>
    <col min="10511" max="10513" width="10.5" style="1" bestFit="1" customWidth="1"/>
    <col min="10514" max="10516" width="9.5" style="1" customWidth="1"/>
    <col min="10517" max="10517" width="11.5" style="1" bestFit="1" customWidth="1"/>
    <col min="10518" max="10518" width="9" style="1"/>
    <col min="10519" max="10519" width="13" style="1" bestFit="1" customWidth="1"/>
    <col min="10520" max="10520" width="16.875" style="1" customWidth="1"/>
    <col min="10521" max="10521" width="19.5" style="1" customWidth="1"/>
    <col min="10522" max="10535" width="0" style="1" hidden="1" customWidth="1"/>
    <col min="10536" max="10537" width="11" style="1" bestFit="1" customWidth="1"/>
    <col min="10538" max="10538" width="15.125" style="1" bestFit="1" customWidth="1"/>
    <col min="10539" max="10554" width="0" style="1" hidden="1" customWidth="1"/>
    <col min="10555" max="10555" width="9" style="1"/>
    <col min="10556" max="10556" width="11" style="1" bestFit="1" customWidth="1"/>
    <col min="10557" max="10557" width="15.125" style="1" customWidth="1"/>
    <col min="10558" max="10558" width="20.5" style="1" bestFit="1" customWidth="1"/>
    <col min="10559" max="10561" width="9" style="1"/>
    <col min="10562" max="10562" width="11.125" style="1" bestFit="1" customWidth="1"/>
    <col min="10563" max="10563" width="11" style="1" bestFit="1" customWidth="1"/>
    <col min="10564" max="10564" width="9" style="1"/>
    <col min="10565" max="10565" width="7.125" style="1" bestFit="1" customWidth="1"/>
    <col min="10566" max="10566" width="9" style="1"/>
    <col min="10567" max="10567" width="7.125" style="1" bestFit="1" customWidth="1"/>
    <col min="10568" max="10570" width="9" style="1"/>
    <col min="10571" max="10571" width="12.5" style="1" customWidth="1"/>
    <col min="10572" max="10752" width="9" style="1"/>
    <col min="10753" max="10754" width="5.25" style="1" bestFit="1" customWidth="1"/>
    <col min="10755" max="10755" width="9.875" style="1" bestFit="1" customWidth="1"/>
    <col min="10756" max="10756" width="9.5" style="1" bestFit="1" customWidth="1"/>
    <col min="10757" max="10757" width="11.625" style="1" bestFit="1" customWidth="1"/>
    <col min="10758" max="10758" width="11.375" style="1" bestFit="1" customWidth="1"/>
    <col min="10759" max="10760" width="11.375" style="1" customWidth="1"/>
    <col min="10761" max="10761" width="20.5" style="1" bestFit="1" customWidth="1"/>
    <col min="10762" max="10762" width="10.125" style="1" bestFit="1" customWidth="1"/>
    <col min="10763" max="10763" width="13" style="1" bestFit="1" customWidth="1"/>
    <col min="10764" max="10765" width="9" style="1"/>
    <col min="10766" max="10766" width="11" style="1" bestFit="1" customWidth="1"/>
    <col min="10767" max="10769" width="10.5" style="1" bestFit="1" customWidth="1"/>
    <col min="10770" max="10772" width="9.5" style="1" customWidth="1"/>
    <col min="10773" max="10773" width="11.5" style="1" bestFit="1" customWidth="1"/>
    <col min="10774" max="10774" width="9" style="1"/>
    <col min="10775" max="10775" width="13" style="1" bestFit="1" customWidth="1"/>
    <col min="10776" max="10776" width="16.875" style="1" customWidth="1"/>
    <col min="10777" max="10777" width="19.5" style="1" customWidth="1"/>
    <col min="10778" max="10791" width="0" style="1" hidden="1" customWidth="1"/>
    <col min="10792" max="10793" width="11" style="1" bestFit="1" customWidth="1"/>
    <col min="10794" max="10794" width="15.125" style="1" bestFit="1" customWidth="1"/>
    <col min="10795" max="10810" width="0" style="1" hidden="1" customWidth="1"/>
    <col min="10811" max="10811" width="9" style="1"/>
    <col min="10812" max="10812" width="11" style="1" bestFit="1" customWidth="1"/>
    <col min="10813" max="10813" width="15.125" style="1" customWidth="1"/>
    <col min="10814" max="10814" width="20.5" style="1" bestFit="1" customWidth="1"/>
    <col min="10815" max="10817" width="9" style="1"/>
    <col min="10818" max="10818" width="11.125" style="1" bestFit="1" customWidth="1"/>
    <col min="10819" max="10819" width="11" style="1" bestFit="1" customWidth="1"/>
    <col min="10820" max="10820" width="9" style="1"/>
    <col min="10821" max="10821" width="7.125" style="1" bestFit="1" customWidth="1"/>
    <col min="10822" max="10822" width="9" style="1"/>
    <col min="10823" max="10823" width="7.125" style="1" bestFit="1" customWidth="1"/>
    <col min="10824" max="10826" width="9" style="1"/>
    <col min="10827" max="10827" width="12.5" style="1" customWidth="1"/>
    <col min="10828" max="11008" width="9" style="1"/>
    <col min="11009" max="11010" width="5.25" style="1" bestFit="1" customWidth="1"/>
    <col min="11011" max="11011" width="9.875" style="1" bestFit="1" customWidth="1"/>
    <col min="11012" max="11012" width="9.5" style="1" bestFit="1" customWidth="1"/>
    <col min="11013" max="11013" width="11.625" style="1" bestFit="1" customWidth="1"/>
    <col min="11014" max="11014" width="11.375" style="1" bestFit="1" customWidth="1"/>
    <col min="11015" max="11016" width="11.375" style="1" customWidth="1"/>
    <col min="11017" max="11017" width="20.5" style="1" bestFit="1" customWidth="1"/>
    <col min="11018" max="11018" width="10.125" style="1" bestFit="1" customWidth="1"/>
    <col min="11019" max="11019" width="13" style="1" bestFit="1" customWidth="1"/>
    <col min="11020" max="11021" width="9" style="1"/>
    <col min="11022" max="11022" width="11" style="1" bestFit="1" customWidth="1"/>
    <col min="11023" max="11025" width="10.5" style="1" bestFit="1" customWidth="1"/>
    <col min="11026" max="11028" width="9.5" style="1" customWidth="1"/>
    <col min="11029" max="11029" width="11.5" style="1" bestFit="1" customWidth="1"/>
    <col min="11030" max="11030" width="9" style="1"/>
    <col min="11031" max="11031" width="13" style="1" bestFit="1" customWidth="1"/>
    <col min="11032" max="11032" width="16.875" style="1" customWidth="1"/>
    <col min="11033" max="11033" width="19.5" style="1" customWidth="1"/>
    <col min="11034" max="11047" width="0" style="1" hidden="1" customWidth="1"/>
    <col min="11048" max="11049" width="11" style="1" bestFit="1" customWidth="1"/>
    <col min="11050" max="11050" width="15.125" style="1" bestFit="1" customWidth="1"/>
    <col min="11051" max="11066" width="0" style="1" hidden="1" customWidth="1"/>
    <col min="11067" max="11067" width="9" style="1"/>
    <col min="11068" max="11068" width="11" style="1" bestFit="1" customWidth="1"/>
    <col min="11069" max="11069" width="15.125" style="1" customWidth="1"/>
    <col min="11070" max="11070" width="20.5" style="1" bestFit="1" customWidth="1"/>
    <col min="11071" max="11073" width="9" style="1"/>
    <col min="11074" max="11074" width="11.125" style="1" bestFit="1" customWidth="1"/>
    <col min="11075" max="11075" width="11" style="1" bestFit="1" customWidth="1"/>
    <col min="11076" max="11076" width="9" style="1"/>
    <col min="11077" max="11077" width="7.125" style="1" bestFit="1" customWidth="1"/>
    <col min="11078" max="11078" width="9" style="1"/>
    <col min="11079" max="11079" width="7.125" style="1" bestFit="1" customWidth="1"/>
    <col min="11080" max="11082" width="9" style="1"/>
    <col min="11083" max="11083" width="12.5" style="1" customWidth="1"/>
    <col min="11084" max="11264" width="9" style="1"/>
    <col min="11265" max="11266" width="5.25" style="1" bestFit="1" customWidth="1"/>
    <col min="11267" max="11267" width="9.875" style="1" bestFit="1" customWidth="1"/>
    <col min="11268" max="11268" width="9.5" style="1" bestFit="1" customWidth="1"/>
    <col min="11269" max="11269" width="11.625" style="1" bestFit="1" customWidth="1"/>
    <col min="11270" max="11270" width="11.375" style="1" bestFit="1" customWidth="1"/>
    <col min="11271" max="11272" width="11.375" style="1" customWidth="1"/>
    <col min="11273" max="11273" width="20.5" style="1" bestFit="1" customWidth="1"/>
    <col min="11274" max="11274" width="10.125" style="1" bestFit="1" customWidth="1"/>
    <col min="11275" max="11275" width="13" style="1" bestFit="1" customWidth="1"/>
    <col min="11276" max="11277" width="9" style="1"/>
    <col min="11278" max="11278" width="11" style="1" bestFit="1" customWidth="1"/>
    <col min="11279" max="11281" width="10.5" style="1" bestFit="1" customWidth="1"/>
    <col min="11282" max="11284" width="9.5" style="1" customWidth="1"/>
    <col min="11285" max="11285" width="11.5" style="1" bestFit="1" customWidth="1"/>
    <col min="11286" max="11286" width="9" style="1"/>
    <col min="11287" max="11287" width="13" style="1" bestFit="1" customWidth="1"/>
    <col min="11288" max="11288" width="16.875" style="1" customWidth="1"/>
    <col min="11289" max="11289" width="19.5" style="1" customWidth="1"/>
    <col min="11290" max="11303" width="0" style="1" hidden="1" customWidth="1"/>
    <col min="11304" max="11305" width="11" style="1" bestFit="1" customWidth="1"/>
    <col min="11306" max="11306" width="15.125" style="1" bestFit="1" customWidth="1"/>
    <col min="11307" max="11322" width="0" style="1" hidden="1" customWidth="1"/>
    <col min="11323" max="11323" width="9" style="1"/>
    <col min="11324" max="11324" width="11" style="1" bestFit="1" customWidth="1"/>
    <col min="11325" max="11325" width="15.125" style="1" customWidth="1"/>
    <col min="11326" max="11326" width="20.5" style="1" bestFit="1" customWidth="1"/>
    <col min="11327" max="11329" width="9" style="1"/>
    <col min="11330" max="11330" width="11.125" style="1" bestFit="1" customWidth="1"/>
    <col min="11331" max="11331" width="11" style="1" bestFit="1" customWidth="1"/>
    <col min="11332" max="11332" width="9" style="1"/>
    <col min="11333" max="11333" width="7.125" style="1" bestFit="1" customWidth="1"/>
    <col min="11334" max="11334" width="9" style="1"/>
    <col min="11335" max="11335" width="7.125" style="1" bestFit="1" customWidth="1"/>
    <col min="11336" max="11338" width="9" style="1"/>
    <col min="11339" max="11339" width="12.5" style="1" customWidth="1"/>
    <col min="11340" max="11520" width="9" style="1"/>
    <col min="11521" max="11522" width="5.25" style="1" bestFit="1" customWidth="1"/>
    <col min="11523" max="11523" width="9.875" style="1" bestFit="1" customWidth="1"/>
    <col min="11524" max="11524" width="9.5" style="1" bestFit="1" customWidth="1"/>
    <col min="11525" max="11525" width="11.625" style="1" bestFit="1" customWidth="1"/>
    <col min="11526" max="11526" width="11.375" style="1" bestFit="1" customWidth="1"/>
    <col min="11527" max="11528" width="11.375" style="1" customWidth="1"/>
    <col min="11529" max="11529" width="20.5" style="1" bestFit="1" customWidth="1"/>
    <col min="11530" max="11530" width="10.125" style="1" bestFit="1" customWidth="1"/>
    <col min="11531" max="11531" width="13" style="1" bestFit="1" customWidth="1"/>
    <col min="11532" max="11533" width="9" style="1"/>
    <col min="11534" max="11534" width="11" style="1" bestFit="1" customWidth="1"/>
    <col min="11535" max="11537" width="10.5" style="1" bestFit="1" customWidth="1"/>
    <col min="11538" max="11540" width="9.5" style="1" customWidth="1"/>
    <col min="11541" max="11541" width="11.5" style="1" bestFit="1" customWidth="1"/>
    <col min="11542" max="11542" width="9" style="1"/>
    <col min="11543" max="11543" width="13" style="1" bestFit="1" customWidth="1"/>
    <col min="11544" max="11544" width="16.875" style="1" customWidth="1"/>
    <col min="11545" max="11545" width="19.5" style="1" customWidth="1"/>
    <col min="11546" max="11559" width="0" style="1" hidden="1" customWidth="1"/>
    <col min="11560" max="11561" width="11" style="1" bestFit="1" customWidth="1"/>
    <col min="11562" max="11562" width="15.125" style="1" bestFit="1" customWidth="1"/>
    <col min="11563" max="11578" width="0" style="1" hidden="1" customWidth="1"/>
    <col min="11579" max="11579" width="9" style="1"/>
    <col min="11580" max="11580" width="11" style="1" bestFit="1" customWidth="1"/>
    <col min="11581" max="11581" width="15.125" style="1" customWidth="1"/>
    <col min="11582" max="11582" width="20.5" style="1" bestFit="1" customWidth="1"/>
    <col min="11583" max="11585" width="9" style="1"/>
    <col min="11586" max="11586" width="11.125" style="1" bestFit="1" customWidth="1"/>
    <col min="11587" max="11587" width="11" style="1" bestFit="1" customWidth="1"/>
    <col min="11588" max="11588" width="9" style="1"/>
    <col min="11589" max="11589" width="7.125" style="1" bestFit="1" customWidth="1"/>
    <col min="11590" max="11590" width="9" style="1"/>
    <col min="11591" max="11591" width="7.125" style="1" bestFit="1" customWidth="1"/>
    <col min="11592" max="11594" width="9" style="1"/>
    <col min="11595" max="11595" width="12.5" style="1" customWidth="1"/>
    <col min="11596" max="11776" width="9" style="1"/>
    <col min="11777" max="11778" width="5.25" style="1" bestFit="1" customWidth="1"/>
    <col min="11779" max="11779" width="9.875" style="1" bestFit="1" customWidth="1"/>
    <col min="11780" max="11780" width="9.5" style="1" bestFit="1" customWidth="1"/>
    <col min="11781" max="11781" width="11.625" style="1" bestFit="1" customWidth="1"/>
    <col min="11782" max="11782" width="11.375" style="1" bestFit="1" customWidth="1"/>
    <col min="11783" max="11784" width="11.375" style="1" customWidth="1"/>
    <col min="11785" max="11785" width="20.5" style="1" bestFit="1" customWidth="1"/>
    <col min="11786" max="11786" width="10.125" style="1" bestFit="1" customWidth="1"/>
    <col min="11787" max="11787" width="13" style="1" bestFit="1" customWidth="1"/>
    <col min="11788" max="11789" width="9" style="1"/>
    <col min="11790" max="11790" width="11" style="1" bestFit="1" customWidth="1"/>
    <col min="11791" max="11793" width="10.5" style="1" bestFit="1" customWidth="1"/>
    <col min="11794" max="11796" width="9.5" style="1" customWidth="1"/>
    <col min="11797" max="11797" width="11.5" style="1" bestFit="1" customWidth="1"/>
    <col min="11798" max="11798" width="9" style="1"/>
    <col min="11799" max="11799" width="13" style="1" bestFit="1" customWidth="1"/>
    <col min="11800" max="11800" width="16.875" style="1" customWidth="1"/>
    <col min="11801" max="11801" width="19.5" style="1" customWidth="1"/>
    <col min="11802" max="11815" width="0" style="1" hidden="1" customWidth="1"/>
    <col min="11816" max="11817" width="11" style="1" bestFit="1" customWidth="1"/>
    <col min="11818" max="11818" width="15.125" style="1" bestFit="1" customWidth="1"/>
    <col min="11819" max="11834" width="0" style="1" hidden="1" customWidth="1"/>
    <col min="11835" max="11835" width="9" style="1"/>
    <col min="11836" max="11836" width="11" style="1" bestFit="1" customWidth="1"/>
    <col min="11837" max="11837" width="15.125" style="1" customWidth="1"/>
    <col min="11838" max="11838" width="20.5" style="1" bestFit="1" customWidth="1"/>
    <col min="11839" max="11841" width="9" style="1"/>
    <col min="11842" max="11842" width="11.125" style="1" bestFit="1" customWidth="1"/>
    <col min="11843" max="11843" width="11" style="1" bestFit="1" customWidth="1"/>
    <col min="11844" max="11844" width="9" style="1"/>
    <col min="11845" max="11845" width="7.125" style="1" bestFit="1" customWidth="1"/>
    <col min="11846" max="11846" width="9" style="1"/>
    <col min="11847" max="11847" width="7.125" style="1" bestFit="1" customWidth="1"/>
    <col min="11848" max="11850" width="9" style="1"/>
    <col min="11851" max="11851" width="12.5" style="1" customWidth="1"/>
    <col min="11852" max="12032" width="9" style="1"/>
    <col min="12033" max="12034" width="5.25" style="1" bestFit="1" customWidth="1"/>
    <col min="12035" max="12035" width="9.875" style="1" bestFit="1" customWidth="1"/>
    <col min="12036" max="12036" width="9.5" style="1" bestFit="1" customWidth="1"/>
    <col min="12037" max="12037" width="11.625" style="1" bestFit="1" customWidth="1"/>
    <col min="12038" max="12038" width="11.375" style="1" bestFit="1" customWidth="1"/>
    <col min="12039" max="12040" width="11.375" style="1" customWidth="1"/>
    <col min="12041" max="12041" width="20.5" style="1" bestFit="1" customWidth="1"/>
    <col min="12042" max="12042" width="10.125" style="1" bestFit="1" customWidth="1"/>
    <col min="12043" max="12043" width="13" style="1" bestFit="1" customWidth="1"/>
    <col min="12044" max="12045" width="9" style="1"/>
    <col min="12046" max="12046" width="11" style="1" bestFit="1" customWidth="1"/>
    <col min="12047" max="12049" width="10.5" style="1" bestFit="1" customWidth="1"/>
    <col min="12050" max="12052" width="9.5" style="1" customWidth="1"/>
    <col min="12053" max="12053" width="11.5" style="1" bestFit="1" customWidth="1"/>
    <col min="12054" max="12054" width="9" style="1"/>
    <col min="12055" max="12055" width="13" style="1" bestFit="1" customWidth="1"/>
    <col min="12056" max="12056" width="16.875" style="1" customWidth="1"/>
    <col min="12057" max="12057" width="19.5" style="1" customWidth="1"/>
    <col min="12058" max="12071" width="0" style="1" hidden="1" customWidth="1"/>
    <col min="12072" max="12073" width="11" style="1" bestFit="1" customWidth="1"/>
    <col min="12074" max="12074" width="15.125" style="1" bestFit="1" customWidth="1"/>
    <col min="12075" max="12090" width="0" style="1" hidden="1" customWidth="1"/>
    <col min="12091" max="12091" width="9" style="1"/>
    <col min="12092" max="12092" width="11" style="1" bestFit="1" customWidth="1"/>
    <col min="12093" max="12093" width="15.125" style="1" customWidth="1"/>
    <col min="12094" max="12094" width="20.5" style="1" bestFit="1" customWidth="1"/>
    <col min="12095" max="12097" width="9" style="1"/>
    <col min="12098" max="12098" width="11.125" style="1" bestFit="1" customWidth="1"/>
    <col min="12099" max="12099" width="11" style="1" bestFit="1" customWidth="1"/>
    <col min="12100" max="12100" width="9" style="1"/>
    <col min="12101" max="12101" width="7.125" style="1" bestFit="1" customWidth="1"/>
    <col min="12102" max="12102" width="9" style="1"/>
    <col min="12103" max="12103" width="7.125" style="1" bestFit="1" customWidth="1"/>
    <col min="12104" max="12106" width="9" style="1"/>
    <col min="12107" max="12107" width="12.5" style="1" customWidth="1"/>
    <col min="12108" max="12288" width="9" style="1"/>
    <col min="12289" max="12290" width="5.25" style="1" bestFit="1" customWidth="1"/>
    <col min="12291" max="12291" width="9.875" style="1" bestFit="1" customWidth="1"/>
    <col min="12292" max="12292" width="9.5" style="1" bestFit="1" customWidth="1"/>
    <col min="12293" max="12293" width="11.625" style="1" bestFit="1" customWidth="1"/>
    <col min="12294" max="12294" width="11.375" style="1" bestFit="1" customWidth="1"/>
    <col min="12295" max="12296" width="11.375" style="1" customWidth="1"/>
    <col min="12297" max="12297" width="20.5" style="1" bestFit="1" customWidth="1"/>
    <col min="12298" max="12298" width="10.125" style="1" bestFit="1" customWidth="1"/>
    <col min="12299" max="12299" width="13" style="1" bestFit="1" customWidth="1"/>
    <col min="12300" max="12301" width="9" style="1"/>
    <col min="12302" max="12302" width="11" style="1" bestFit="1" customWidth="1"/>
    <col min="12303" max="12305" width="10.5" style="1" bestFit="1" customWidth="1"/>
    <col min="12306" max="12308" width="9.5" style="1" customWidth="1"/>
    <col min="12309" max="12309" width="11.5" style="1" bestFit="1" customWidth="1"/>
    <col min="12310" max="12310" width="9" style="1"/>
    <col min="12311" max="12311" width="13" style="1" bestFit="1" customWidth="1"/>
    <col min="12312" max="12312" width="16.875" style="1" customWidth="1"/>
    <col min="12313" max="12313" width="19.5" style="1" customWidth="1"/>
    <col min="12314" max="12327" width="0" style="1" hidden="1" customWidth="1"/>
    <col min="12328" max="12329" width="11" style="1" bestFit="1" customWidth="1"/>
    <col min="12330" max="12330" width="15.125" style="1" bestFit="1" customWidth="1"/>
    <col min="12331" max="12346" width="0" style="1" hidden="1" customWidth="1"/>
    <col min="12347" max="12347" width="9" style="1"/>
    <col min="12348" max="12348" width="11" style="1" bestFit="1" customWidth="1"/>
    <col min="12349" max="12349" width="15.125" style="1" customWidth="1"/>
    <col min="12350" max="12350" width="20.5" style="1" bestFit="1" customWidth="1"/>
    <col min="12351" max="12353" width="9" style="1"/>
    <col min="12354" max="12354" width="11.125" style="1" bestFit="1" customWidth="1"/>
    <col min="12355" max="12355" width="11" style="1" bestFit="1" customWidth="1"/>
    <col min="12356" max="12356" width="9" style="1"/>
    <col min="12357" max="12357" width="7.125" style="1" bestFit="1" customWidth="1"/>
    <col min="12358" max="12358" width="9" style="1"/>
    <col min="12359" max="12359" width="7.125" style="1" bestFit="1" customWidth="1"/>
    <col min="12360" max="12362" width="9" style="1"/>
    <col min="12363" max="12363" width="12.5" style="1" customWidth="1"/>
    <col min="12364" max="12544" width="9" style="1"/>
    <col min="12545" max="12546" width="5.25" style="1" bestFit="1" customWidth="1"/>
    <col min="12547" max="12547" width="9.875" style="1" bestFit="1" customWidth="1"/>
    <col min="12548" max="12548" width="9.5" style="1" bestFit="1" customWidth="1"/>
    <col min="12549" max="12549" width="11.625" style="1" bestFit="1" customWidth="1"/>
    <col min="12550" max="12550" width="11.375" style="1" bestFit="1" customWidth="1"/>
    <col min="12551" max="12552" width="11.375" style="1" customWidth="1"/>
    <col min="12553" max="12553" width="20.5" style="1" bestFit="1" customWidth="1"/>
    <col min="12554" max="12554" width="10.125" style="1" bestFit="1" customWidth="1"/>
    <col min="12555" max="12555" width="13" style="1" bestFit="1" customWidth="1"/>
    <col min="12556" max="12557" width="9" style="1"/>
    <col min="12558" max="12558" width="11" style="1" bestFit="1" customWidth="1"/>
    <col min="12559" max="12561" width="10.5" style="1" bestFit="1" customWidth="1"/>
    <col min="12562" max="12564" width="9.5" style="1" customWidth="1"/>
    <col min="12565" max="12565" width="11.5" style="1" bestFit="1" customWidth="1"/>
    <col min="12566" max="12566" width="9" style="1"/>
    <col min="12567" max="12567" width="13" style="1" bestFit="1" customWidth="1"/>
    <col min="12568" max="12568" width="16.875" style="1" customWidth="1"/>
    <col min="12569" max="12569" width="19.5" style="1" customWidth="1"/>
    <col min="12570" max="12583" width="0" style="1" hidden="1" customWidth="1"/>
    <col min="12584" max="12585" width="11" style="1" bestFit="1" customWidth="1"/>
    <col min="12586" max="12586" width="15.125" style="1" bestFit="1" customWidth="1"/>
    <col min="12587" max="12602" width="0" style="1" hidden="1" customWidth="1"/>
    <col min="12603" max="12603" width="9" style="1"/>
    <col min="12604" max="12604" width="11" style="1" bestFit="1" customWidth="1"/>
    <col min="12605" max="12605" width="15.125" style="1" customWidth="1"/>
    <col min="12606" max="12606" width="20.5" style="1" bestFit="1" customWidth="1"/>
    <col min="12607" max="12609" width="9" style="1"/>
    <col min="12610" max="12610" width="11.125" style="1" bestFit="1" customWidth="1"/>
    <col min="12611" max="12611" width="11" style="1" bestFit="1" customWidth="1"/>
    <col min="12612" max="12612" width="9" style="1"/>
    <col min="12613" max="12613" width="7.125" style="1" bestFit="1" customWidth="1"/>
    <col min="12614" max="12614" width="9" style="1"/>
    <col min="12615" max="12615" width="7.125" style="1" bestFit="1" customWidth="1"/>
    <col min="12616" max="12618" width="9" style="1"/>
    <col min="12619" max="12619" width="12.5" style="1" customWidth="1"/>
    <col min="12620" max="12800" width="9" style="1"/>
    <col min="12801" max="12802" width="5.25" style="1" bestFit="1" customWidth="1"/>
    <col min="12803" max="12803" width="9.875" style="1" bestFit="1" customWidth="1"/>
    <col min="12804" max="12804" width="9.5" style="1" bestFit="1" customWidth="1"/>
    <col min="12805" max="12805" width="11.625" style="1" bestFit="1" customWidth="1"/>
    <col min="12806" max="12806" width="11.375" style="1" bestFit="1" customWidth="1"/>
    <col min="12807" max="12808" width="11.375" style="1" customWidth="1"/>
    <col min="12809" max="12809" width="20.5" style="1" bestFit="1" customWidth="1"/>
    <col min="12810" max="12810" width="10.125" style="1" bestFit="1" customWidth="1"/>
    <col min="12811" max="12811" width="13" style="1" bestFit="1" customWidth="1"/>
    <col min="12812" max="12813" width="9" style="1"/>
    <col min="12814" max="12814" width="11" style="1" bestFit="1" customWidth="1"/>
    <col min="12815" max="12817" width="10.5" style="1" bestFit="1" customWidth="1"/>
    <col min="12818" max="12820" width="9.5" style="1" customWidth="1"/>
    <col min="12821" max="12821" width="11.5" style="1" bestFit="1" customWidth="1"/>
    <col min="12822" max="12822" width="9" style="1"/>
    <col min="12823" max="12823" width="13" style="1" bestFit="1" customWidth="1"/>
    <col min="12824" max="12824" width="16.875" style="1" customWidth="1"/>
    <col min="12825" max="12825" width="19.5" style="1" customWidth="1"/>
    <col min="12826" max="12839" width="0" style="1" hidden="1" customWidth="1"/>
    <col min="12840" max="12841" width="11" style="1" bestFit="1" customWidth="1"/>
    <col min="12842" max="12842" width="15.125" style="1" bestFit="1" customWidth="1"/>
    <col min="12843" max="12858" width="0" style="1" hidden="1" customWidth="1"/>
    <col min="12859" max="12859" width="9" style="1"/>
    <col min="12860" max="12860" width="11" style="1" bestFit="1" customWidth="1"/>
    <col min="12861" max="12861" width="15.125" style="1" customWidth="1"/>
    <col min="12862" max="12862" width="20.5" style="1" bestFit="1" customWidth="1"/>
    <col min="12863" max="12865" width="9" style="1"/>
    <col min="12866" max="12866" width="11.125" style="1" bestFit="1" customWidth="1"/>
    <col min="12867" max="12867" width="11" style="1" bestFit="1" customWidth="1"/>
    <col min="12868" max="12868" width="9" style="1"/>
    <col min="12869" max="12869" width="7.125" style="1" bestFit="1" customWidth="1"/>
    <col min="12870" max="12870" width="9" style="1"/>
    <col min="12871" max="12871" width="7.125" style="1" bestFit="1" customWidth="1"/>
    <col min="12872" max="12874" width="9" style="1"/>
    <col min="12875" max="12875" width="12.5" style="1" customWidth="1"/>
    <col min="12876" max="13056" width="9" style="1"/>
    <col min="13057" max="13058" width="5.25" style="1" bestFit="1" customWidth="1"/>
    <col min="13059" max="13059" width="9.875" style="1" bestFit="1" customWidth="1"/>
    <col min="13060" max="13060" width="9.5" style="1" bestFit="1" customWidth="1"/>
    <col min="13061" max="13061" width="11.625" style="1" bestFit="1" customWidth="1"/>
    <col min="13062" max="13062" width="11.375" style="1" bestFit="1" customWidth="1"/>
    <col min="13063" max="13064" width="11.375" style="1" customWidth="1"/>
    <col min="13065" max="13065" width="20.5" style="1" bestFit="1" customWidth="1"/>
    <col min="13066" max="13066" width="10.125" style="1" bestFit="1" customWidth="1"/>
    <col min="13067" max="13067" width="13" style="1" bestFit="1" customWidth="1"/>
    <col min="13068" max="13069" width="9" style="1"/>
    <col min="13070" max="13070" width="11" style="1" bestFit="1" customWidth="1"/>
    <col min="13071" max="13073" width="10.5" style="1" bestFit="1" customWidth="1"/>
    <col min="13074" max="13076" width="9.5" style="1" customWidth="1"/>
    <col min="13077" max="13077" width="11.5" style="1" bestFit="1" customWidth="1"/>
    <col min="13078" max="13078" width="9" style="1"/>
    <col min="13079" max="13079" width="13" style="1" bestFit="1" customWidth="1"/>
    <col min="13080" max="13080" width="16.875" style="1" customWidth="1"/>
    <col min="13081" max="13081" width="19.5" style="1" customWidth="1"/>
    <col min="13082" max="13095" width="0" style="1" hidden="1" customWidth="1"/>
    <col min="13096" max="13097" width="11" style="1" bestFit="1" customWidth="1"/>
    <col min="13098" max="13098" width="15.125" style="1" bestFit="1" customWidth="1"/>
    <col min="13099" max="13114" width="0" style="1" hidden="1" customWidth="1"/>
    <col min="13115" max="13115" width="9" style="1"/>
    <col min="13116" max="13116" width="11" style="1" bestFit="1" customWidth="1"/>
    <col min="13117" max="13117" width="15.125" style="1" customWidth="1"/>
    <col min="13118" max="13118" width="20.5" style="1" bestFit="1" customWidth="1"/>
    <col min="13119" max="13121" width="9" style="1"/>
    <col min="13122" max="13122" width="11.125" style="1" bestFit="1" customWidth="1"/>
    <col min="13123" max="13123" width="11" style="1" bestFit="1" customWidth="1"/>
    <col min="13124" max="13124" width="9" style="1"/>
    <col min="13125" max="13125" width="7.125" style="1" bestFit="1" customWidth="1"/>
    <col min="13126" max="13126" width="9" style="1"/>
    <col min="13127" max="13127" width="7.125" style="1" bestFit="1" customWidth="1"/>
    <col min="13128" max="13130" width="9" style="1"/>
    <col min="13131" max="13131" width="12.5" style="1" customWidth="1"/>
    <col min="13132" max="13312" width="9" style="1"/>
    <col min="13313" max="13314" width="5.25" style="1" bestFit="1" customWidth="1"/>
    <col min="13315" max="13315" width="9.875" style="1" bestFit="1" customWidth="1"/>
    <col min="13316" max="13316" width="9.5" style="1" bestFit="1" customWidth="1"/>
    <col min="13317" max="13317" width="11.625" style="1" bestFit="1" customWidth="1"/>
    <col min="13318" max="13318" width="11.375" style="1" bestFit="1" customWidth="1"/>
    <col min="13319" max="13320" width="11.375" style="1" customWidth="1"/>
    <col min="13321" max="13321" width="20.5" style="1" bestFit="1" customWidth="1"/>
    <col min="13322" max="13322" width="10.125" style="1" bestFit="1" customWidth="1"/>
    <col min="13323" max="13323" width="13" style="1" bestFit="1" customWidth="1"/>
    <col min="13324" max="13325" width="9" style="1"/>
    <col min="13326" max="13326" width="11" style="1" bestFit="1" customWidth="1"/>
    <col min="13327" max="13329" width="10.5" style="1" bestFit="1" customWidth="1"/>
    <col min="13330" max="13332" width="9.5" style="1" customWidth="1"/>
    <col min="13333" max="13333" width="11.5" style="1" bestFit="1" customWidth="1"/>
    <col min="13334" max="13334" width="9" style="1"/>
    <col min="13335" max="13335" width="13" style="1" bestFit="1" customWidth="1"/>
    <col min="13336" max="13336" width="16.875" style="1" customWidth="1"/>
    <col min="13337" max="13337" width="19.5" style="1" customWidth="1"/>
    <col min="13338" max="13351" width="0" style="1" hidden="1" customWidth="1"/>
    <col min="13352" max="13353" width="11" style="1" bestFit="1" customWidth="1"/>
    <col min="13354" max="13354" width="15.125" style="1" bestFit="1" customWidth="1"/>
    <col min="13355" max="13370" width="0" style="1" hidden="1" customWidth="1"/>
    <col min="13371" max="13371" width="9" style="1"/>
    <col min="13372" max="13372" width="11" style="1" bestFit="1" customWidth="1"/>
    <col min="13373" max="13373" width="15.125" style="1" customWidth="1"/>
    <col min="13374" max="13374" width="20.5" style="1" bestFit="1" customWidth="1"/>
    <col min="13375" max="13377" width="9" style="1"/>
    <col min="13378" max="13378" width="11.125" style="1" bestFit="1" customWidth="1"/>
    <col min="13379" max="13379" width="11" style="1" bestFit="1" customWidth="1"/>
    <col min="13380" max="13380" width="9" style="1"/>
    <col min="13381" max="13381" width="7.125" style="1" bestFit="1" customWidth="1"/>
    <col min="13382" max="13382" width="9" style="1"/>
    <col min="13383" max="13383" width="7.125" style="1" bestFit="1" customWidth="1"/>
    <col min="13384" max="13386" width="9" style="1"/>
    <col min="13387" max="13387" width="12.5" style="1" customWidth="1"/>
    <col min="13388" max="13568" width="9" style="1"/>
    <col min="13569" max="13570" width="5.25" style="1" bestFit="1" customWidth="1"/>
    <col min="13571" max="13571" width="9.875" style="1" bestFit="1" customWidth="1"/>
    <col min="13572" max="13572" width="9.5" style="1" bestFit="1" customWidth="1"/>
    <col min="13573" max="13573" width="11.625" style="1" bestFit="1" customWidth="1"/>
    <col min="13574" max="13574" width="11.375" style="1" bestFit="1" customWidth="1"/>
    <col min="13575" max="13576" width="11.375" style="1" customWidth="1"/>
    <col min="13577" max="13577" width="20.5" style="1" bestFit="1" customWidth="1"/>
    <col min="13578" max="13578" width="10.125" style="1" bestFit="1" customWidth="1"/>
    <col min="13579" max="13579" width="13" style="1" bestFit="1" customWidth="1"/>
    <col min="13580" max="13581" width="9" style="1"/>
    <col min="13582" max="13582" width="11" style="1" bestFit="1" customWidth="1"/>
    <col min="13583" max="13585" width="10.5" style="1" bestFit="1" customWidth="1"/>
    <col min="13586" max="13588" width="9.5" style="1" customWidth="1"/>
    <col min="13589" max="13589" width="11.5" style="1" bestFit="1" customWidth="1"/>
    <col min="13590" max="13590" width="9" style="1"/>
    <col min="13591" max="13591" width="13" style="1" bestFit="1" customWidth="1"/>
    <col min="13592" max="13592" width="16.875" style="1" customWidth="1"/>
    <col min="13593" max="13593" width="19.5" style="1" customWidth="1"/>
    <col min="13594" max="13607" width="0" style="1" hidden="1" customWidth="1"/>
    <col min="13608" max="13609" width="11" style="1" bestFit="1" customWidth="1"/>
    <col min="13610" max="13610" width="15.125" style="1" bestFit="1" customWidth="1"/>
    <col min="13611" max="13626" width="0" style="1" hidden="1" customWidth="1"/>
    <col min="13627" max="13627" width="9" style="1"/>
    <col min="13628" max="13628" width="11" style="1" bestFit="1" customWidth="1"/>
    <col min="13629" max="13629" width="15.125" style="1" customWidth="1"/>
    <col min="13630" max="13630" width="20.5" style="1" bestFit="1" customWidth="1"/>
    <col min="13631" max="13633" width="9" style="1"/>
    <col min="13634" max="13634" width="11.125" style="1" bestFit="1" customWidth="1"/>
    <col min="13635" max="13635" width="11" style="1" bestFit="1" customWidth="1"/>
    <col min="13636" max="13636" width="9" style="1"/>
    <col min="13637" max="13637" width="7.125" style="1" bestFit="1" customWidth="1"/>
    <col min="13638" max="13638" width="9" style="1"/>
    <col min="13639" max="13639" width="7.125" style="1" bestFit="1" customWidth="1"/>
    <col min="13640" max="13642" width="9" style="1"/>
    <col min="13643" max="13643" width="12.5" style="1" customWidth="1"/>
    <col min="13644" max="13824" width="9" style="1"/>
    <col min="13825" max="13826" width="5.25" style="1" bestFit="1" customWidth="1"/>
    <col min="13827" max="13827" width="9.875" style="1" bestFit="1" customWidth="1"/>
    <col min="13828" max="13828" width="9.5" style="1" bestFit="1" customWidth="1"/>
    <col min="13829" max="13829" width="11.625" style="1" bestFit="1" customWidth="1"/>
    <col min="13830" max="13830" width="11.375" style="1" bestFit="1" customWidth="1"/>
    <col min="13831" max="13832" width="11.375" style="1" customWidth="1"/>
    <col min="13833" max="13833" width="20.5" style="1" bestFit="1" customWidth="1"/>
    <col min="13834" max="13834" width="10.125" style="1" bestFit="1" customWidth="1"/>
    <col min="13835" max="13835" width="13" style="1" bestFit="1" customWidth="1"/>
    <col min="13836" max="13837" width="9" style="1"/>
    <col min="13838" max="13838" width="11" style="1" bestFit="1" customWidth="1"/>
    <col min="13839" max="13841" width="10.5" style="1" bestFit="1" customWidth="1"/>
    <col min="13842" max="13844" width="9.5" style="1" customWidth="1"/>
    <col min="13845" max="13845" width="11.5" style="1" bestFit="1" customWidth="1"/>
    <col min="13846" max="13846" width="9" style="1"/>
    <col min="13847" max="13847" width="13" style="1" bestFit="1" customWidth="1"/>
    <col min="13848" max="13848" width="16.875" style="1" customWidth="1"/>
    <col min="13849" max="13849" width="19.5" style="1" customWidth="1"/>
    <col min="13850" max="13863" width="0" style="1" hidden="1" customWidth="1"/>
    <col min="13864" max="13865" width="11" style="1" bestFit="1" customWidth="1"/>
    <col min="13866" max="13866" width="15.125" style="1" bestFit="1" customWidth="1"/>
    <col min="13867" max="13882" width="0" style="1" hidden="1" customWidth="1"/>
    <col min="13883" max="13883" width="9" style="1"/>
    <col min="13884" max="13884" width="11" style="1" bestFit="1" customWidth="1"/>
    <col min="13885" max="13885" width="15.125" style="1" customWidth="1"/>
    <col min="13886" max="13886" width="20.5" style="1" bestFit="1" customWidth="1"/>
    <col min="13887" max="13889" width="9" style="1"/>
    <col min="13890" max="13890" width="11.125" style="1" bestFit="1" customWidth="1"/>
    <col min="13891" max="13891" width="11" style="1" bestFit="1" customWidth="1"/>
    <col min="13892" max="13892" width="9" style="1"/>
    <col min="13893" max="13893" width="7.125" style="1" bestFit="1" customWidth="1"/>
    <col min="13894" max="13894" width="9" style="1"/>
    <col min="13895" max="13895" width="7.125" style="1" bestFit="1" customWidth="1"/>
    <col min="13896" max="13898" width="9" style="1"/>
    <col min="13899" max="13899" width="12.5" style="1" customWidth="1"/>
    <col min="13900" max="14080" width="9" style="1"/>
    <col min="14081" max="14082" width="5.25" style="1" bestFit="1" customWidth="1"/>
    <col min="14083" max="14083" width="9.875" style="1" bestFit="1" customWidth="1"/>
    <col min="14084" max="14084" width="9.5" style="1" bestFit="1" customWidth="1"/>
    <col min="14085" max="14085" width="11.625" style="1" bestFit="1" customWidth="1"/>
    <col min="14086" max="14086" width="11.375" style="1" bestFit="1" customWidth="1"/>
    <col min="14087" max="14088" width="11.375" style="1" customWidth="1"/>
    <col min="14089" max="14089" width="20.5" style="1" bestFit="1" customWidth="1"/>
    <col min="14090" max="14090" width="10.125" style="1" bestFit="1" customWidth="1"/>
    <col min="14091" max="14091" width="13" style="1" bestFit="1" customWidth="1"/>
    <col min="14092" max="14093" width="9" style="1"/>
    <col min="14094" max="14094" width="11" style="1" bestFit="1" customWidth="1"/>
    <col min="14095" max="14097" width="10.5" style="1" bestFit="1" customWidth="1"/>
    <col min="14098" max="14100" width="9.5" style="1" customWidth="1"/>
    <col min="14101" max="14101" width="11.5" style="1" bestFit="1" customWidth="1"/>
    <col min="14102" max="14102" width="9" style="1"/>
    <col min="14103" max="14103" width="13" style="1" bestFit="1" customWidth="1"/>
    <col min="14104" max="14104" width="16.875" style="1" customWidth="1"/>
    <col min="14105" max="14105" width="19.5" style="1" customWidth="1"/>
    <col min="14106" max="14119" width="0" style="1" hidden="1" customWidth="1"/>
    <col min="14120" max="14121" width="11" style="1" bestFit="1" customWidth="1"/>
    <col min="14122" max="14122" width="15.125" style="1" bestFit="1" customWidth="1"/>
    <col min="14123" max="14138" width="0" style="1" hidden="1" customWidth="1"/>
    <col min="14139" max="14139" width="9" style="1"/>
    <col min="14140" max="14140" width="11" style="1" bestFit="1" customWidth="1"/>
    <col min="14141" max="14141" width="15.125" style="1" customWidth="1"/>
    <col min="14142" max="14142" width="20.5" style="1" bestFit="1" customWidth="1"/>
    <col min="14143" max="14145" width="9" style="1"/>
    <col min="14146" max="14146" width="11.125" style="1" bestFit="1" customWidth="1"/>
    <col min="14147" max="14147" width="11" style="1" bestFit="1" customWidth="1"/>
    <col min="14148" max="14148" width="9" style="1"/>
    <col min="14149" max="14149" width="7.125" style="1" bestFit="1" customWidth="1"/>
    <col min="14150" max="14150" width="9" style="1"/>
    <col min="14151" max="14151" width="7.125" style="1" bestFit="1" customWidth="1"/>
    <col min="14152" max="14154" width="9" style="1"/>
    <col min="14155" max="14155" width="12.5" style="1" customWidth="1"/>
    <col min="14156" max="14336" width="9" style="1"/>
    <col min="14337" max="14338" width="5.25" style="1" bestFit="1" customWidth="1"/>
    <col min="14339" max="14339" width="9.875" style="1" bestFit="1" customWidth="1"/>
    <col min="14340" max="14340" width="9.5" style="1" bestFit="1" customWidth="1"/>
    <col min="14341" max="14341" width="11.625" style="1" bestFit="1" customWidth="1"/>
    <col min="14342" max="14342" width="11.375" style="1" bestFit="1" customWidth="1"/>
    <col min="14343" max="14344" width="11.375" style="1" customWidth="1"/>
    <col min="14345" max="14345" width="20.5" style="1" bestFit="1" customWidth="1"/>
    <col min="14346" max="14346" width="10.125" style="1" bestFit="1" customWidth="1"/>
    <col min="14347" max="14347" width="13" style="1" bestFit="1" customWidth="1"/>
    <col min="14348" max="14349" width="9" style="1"/>
    <col min="14350" max="14350" width="11" style="1" bestFit="1" customWidth="1"/>
    <col min="14351" max="14353" width="10.5" style="1" bestFit="1" customWidth="1"/>
    <col min="14354" max="14356" width="9.5" style="1" customWidth="1"/>
    <col min="14357" max="14357" width="11.5" style="1" bestFit="1" customWidth="1"/>
    <col min="14358" max="14358" width="9" style="1"/>
    <col min="14359" max="14359" width="13" style="1" bestFit="1" customWidth="1"/>
    <col min="14360" max="14360" width="16.875" style="1" customWidth="1"/>
    <col min="14361" max="14361" width="19.5" style="1" customWidth="1"/>
    <col min="14362" max="14375" width="0" style="1" hidden="1" customWidth="1"/>
    <col min="14376" max="14377" width="11" style="1" bestFit="1" customWidth="1"/>
    <col min="14378" max="14378" width="15.125" style="1" bestFit="1" customWidth="1"/>
    <col min="14379" max="14394" width="0" style="1" hidden="1" customWidth="1"/>
    <col min="14395" max="14395" width="9" style="1"/>
    <col min="14396" max="14396" width="11" style="1" bestFit="1" customWidth="1"/>
    <col min="14397" max="14397" width="15.125" style="1" customWidth="1"/>
    <col min="14398" max="14398" width="20.5" style="1" bestFit="1" customWidth="1"/>
    <col min="14399" max="14401" width="9" style="1"/>
    <col min="14402" max="14402" width="11.125" style="1" bestFit="1" customWidth="1"/>
    <col min="14403" max="14403" width="11" style="1" bestFit="1" customWidth="1"/>
    <col min="14404" max="14404" width="9" style="1"/>
    <col min="14405" max="14405" width="7.125" style="1" bestFit="1" customWidth="1"/>
    <col min="14406" max="14406" width="9" style="1"/>
    <col min="14407" max="14407" width="7.125" style="1" bestFit="1" customWidth="1"/>
    <col min="14408" max="14410" width="9" style="1"/>
    <col min="14411" max="14411" width="12.5" style="1" customWidth="1"/>
    <col min="14412" max="14592" width="9" style="1"/>
    <col min="14593" max="14594" width="5.25" style="1" bestFit="1" customWidth="1"/>
    <col min="14595" max="14595" width="9.875" style="1" bestFit="1" customWidth="1"/>
    <col min="14596" max="14596" width="9.5" style="1" bestFit="1" customWidth="1"/>
    <col min="14597" max="14597" width="11.625" style="1" bestFit="1" customWidth="1"/>
    <col min="14598" max="14598" width="11.375" style="1" bestFit="1" customWidth="1"/>
    <col min="14599" max="14600" width="11.375" style="1" customWidth="1"/>
    <col min="14601" max="14601" width="20.5" style="1" bestFit="1" customWidth="1"/>
    <col min="14602" max="14602" width="10.125" style="1" bestFit="1" customWidth="1"/>
    <col min="14603" max="14603" width="13" style="1" bestFit="1" customWidth="1"/>
    <col min="14604" max="14605" width="9" style="1"/>
    <col min="14606" max="14606" width="11" style="1" bestFit="1" customWidth="1"/>
    <col min="14607" max="14609" width="10.5" style="1" bestFit="1" customWidth="1"/>
    <col min="14610" max="14612" width="9.5" style="1" customWidth="1"/>
    <col min="14613" max="14613" width="11.5" style="1" bestFit="1" customWidth="1"/>
    <col min="14614" max="14614" width="9" style="1"/>
    <col min="14615" max="14615" width="13" style="1" bestFit="1" customWidth="1"/>
    <col min="14616" max="14616" width="16.875" style="1" customWidth="1"/>
    <col min="14617" max="14617" width="19.5" style="1" customWidth="1"/>
    <col min="14618" max="14631" width="0" style="1" hidden="1" customWidth="1"/>
    <col min="14632" max="14633" width="11" style="1" bestFit="1" customWidth="1"/>
    <col min="14634" max="14634" width="15.125" style="1" bestFit="1" customWidth="1"/>
    <col min="14635" max="14650" width="0" style="1" hidden="1" customWidth="1"/>
    <col min="14651" max="14651" width="9" style="1"/>
    <col min="14652" max="14652" width="11" style="1" bestFit="1" customWidth="1"/>
    <col min="14653" max="14653" width="15.125" style="1" customWidth="1"/>
    <col min="14654" max="14654" width="20.5" style="1" bestFit="1" customWidth="1"/>
    <col min="14655" max="14657" width="9" style="1"/>
    <col min="14658" max="14658" width="11.125" style="1" bestFit="1" customWidth="1"/>
    <col min="14659" max="14659" width="11" style="1" bestFit="1" customWidth="1"/>
    <col min="14660" max="14660" width="9" style="1"/>
    <col min="14661" max="14661" width="7.125" style="1" bestFit="1" customWidth="1"/>
    <col min="14662" max="14662" width="9" style="1"/>
    <col min="14663" max="14663" width="7.125" style="1" bestFit="1" customWidth="1"/>
    <col min="14664" max="14666" width="9" style="1"/>
    <col min="14667" max="14667" width="12.5" style="1" customWidth="1"/>
    <col min="14668" max="14848" width="9" style="1"/>
    <col min="14849" max="14850" width="5.25" style="1" bestFit="1" customWidth="1"/>
    <col min="14851" max="14851" width="9.875" style="1" bestFit="1" customWidth="1"/>
    <col min="14852" max="14852" width="9.5" style="1" bestFit="1" customWidth="1"/>
    <col min="14853" max="14853" width="11.625" style="1" bestFit="1" customWidth="1"/>
    <col min="14854" max="14854" width="11.375" style="1" bestFit="1" customWidth="1"/>
    <col min="14855" max="14856" width="11.375" style="1" customWidth="1"/>
    <col min="14857" max="14857" width="20.5" style="1" bestFit="1" customWidth="1"/>
    <col min="14858" max="14858" width="10.125" style="1" bestFit="1" customWidth="1"/>
    <col min="14859" max="14859" width="13" style="1" bestFit="1" customWidth="1"/>
    <col min="14860" max="14861" width="9" style="1"/>
    <col min="14862" max="14862" width="11" style="1" bestFit="1" customWidth="1"/>
    <col min="14863" max="14865" width="10.5" style="1" bestFit="1" customWidth="1"/>
    <col min="14866" max="14868" width="9.5" style="1" customWidth="1"/>
    <col min="14869" max="14869" width="11.5" style="1" bestFit="1" customWidth="1"/>
    <col min="14870" max="14870" width="9" style="1"/>
    <col min="14871" max="14871" width="13" style="1" bestFit="1" customWidth="1"/>
    <col min="14872" max="14872" width="16.875" style="1" customWidth="1"/>
    <col min="14873" max="14873" width="19.5" style="1" customWidth="1"/>
    <col min="14874" max="14887" width="0" style="1" hidden="1" customWidth="1"/>
    <col min="14888" max="14889" width="11" style="1" bestFit="1" customWidth="1"/>
    <col min="14890" max="14890" width="15.125" style="1" bestFit="1" customWidth="1"/>
    <col min="14891" max="14906" width="0" style="1" hidden="1" customWidth="1"/>
    <col min="14907" max="14907" width="9" style="1"/>
    <col min="14908" max="14908" width="11" style="1" bestFit="1" customWidth="1"/>
    <col min="14909" max="14909" width="15.125" style="1" customWidth="1"/>
    <col min="14910" max="14910" width="20.5" style="1" bestFit="1" customWidth="1"/>
    <col min="14911" max="14913" width="9" style="1"/>
    <col min="14914" max="14914" width="11.125" style="1" bestFit="1" customWidth="1"/>
    <col min="14915" max="14915" width="11" style="1" bestFit="1" customWidth="1"/>
    <col min="14916" max="14916" width="9" style="1"/>
    <col min="14917" max="14917" width="7.125" style="1" bestFit="1" customWidth="1"/>
    <col min="14918" max="14918" width="9" style="1"/>
    <col min="14919" max="14919" width="7.125" style="1" bestFit="1" customWidth="1"/>
    <col min="14920" max="14922" width="9" style="1"/>
    <col min="14923" max="14923" width="12.5" style="1" customWidth="1"/>
    <col min="14924" max="15104" width="9" style="1"/>
    <col min="15105" max="15106" width="5.25" style="1" bestFit="1" customWidth="1"/>
    <col min="15107" max="15107" width="9.875" style="1" bestFit="1" customWidth="1"/>
    <col min="15108" max="15108" width="9.5" style="1" bestFit="1" customWidth="1"/>
    <col min="15109" max="15109" width="11.625" style="1" bestFit="1" customWidth="1"/>
    <col min="15110" max="15110" width="11.375" style="1" bestFit="1" customWidth="1"/>
    <col min="15111" max="15112" width="11.375" style="1" customWidth="1"/>
    <col min="15113" max="15113" width="20.5" style="1" bestFit="1" customWidth="1"/>
    <col min="15114" max="15114" width="10.125" style="1" bestFit="1" customWidth="1"/>
    <col min="15115" max="15115" width="13" style="1" bestFit="1" customWidth="1"/>
    <col min="15116" max="15117" width="9" style="1"/>
    <col min="15118" max="15118" width="11" style="1" bestFit="1" customWidth="1"/>
    <col min="15119" max="15121" width="10.5" style="1" bestFit="1" customWidth="1"/>
    <col min="15122" max="15124" width="9.5" style="1" customWidth="1"/>
    <col min="15125" max="15125" width="11.5" style="1" bestFit="1" customWidth="1"/>
    <col min="15126" max="15126" width="9" style="1"/>
    <col min="15127" max="15127" width="13" style="1" bestFit="1" customWidth="1"/>
    <col min="15128" max="15128" width="16.875" style="1" customWidth="1"/>
    <col min="15129" max="15129" width="19.5" style="1" customWidth="1"/>
    <col min="15130" max="15143" width="0" style="1" hidden="1" customWidth="1"/>
    <col min="15144" max="15145" width="11" style="1" bestFit="1" customWidth="1"/>
    <col min="15146" max="15146" width="15.125" style="1" bestFit="1" customWidth="1"/>
    <col min="15147" max="15162" width="0" style="1" hidden="1" customWidth="1"/>
    <col min="15163" max="15163" width="9" style="1"/>
    <col min="15164" max="15164" width="11" style="1" bestFit="1" customWidth="1"/>
    <col min="15165" max="15165" width="15.125" style="1" customWidth="1"/>
    <col min="15166" max="15166" width="20.5" style="1" bestFit="1" customWidth="1"/>
    <col min="15167" max="15169" width="9" style="1"/>
    <col min="15170" max="15170" width="11.125" style="1" bestFit="1" customWidth="1"/>
    <col min="15171" max="15171" width="11" style="1" bestFit="1" customWidth="1"/>
    <col min="15172" max="15172" width="9" style="1"/>
    <col min="15173" max="15173" width="7.125" style="1" bestFit="1" customWidth="1"/>
    <col min="15174" max="15174" width="9" style="1"/>
    <col min="15175" max="15175" width="7.125" style="1" bestFit="1" customWidth="1"/>
    <col min="15176" max="15178" width="9" style="1"/>
    <col min="15179" max="15179" width="12.5" style="1" customWidth="1"/>
    <col min="15180" max="15360" width="9" style="1"/>
    <col min="15361" max="15362" width="5.25" style="1" bestFit="1" customWidth="1"/>
    <col min="15363" max="15363" width="9.875" style="1" bestFit="1" customWidth="1"/>
    <col min="15364" max="15364" width="9.5" style="1" bestFit="1" customWidth="1"/>
    <col min="15365" max="15365" width="11.625" style="1" bestFit="1" customWidth="1"/>
    <col min="15366" max="15366" width="11.375" style="1" bestFit="1" customWidth="1"/>
    <col min="15367" max="15368" width="11.375" style="1" customWidth="1"/>
    <col min="15369" max="15369" width="20.5" style="1" bestFit="1" customWidth="1"/>
    <col min="15370" max="15370" width="10.125" style="1" bestFit="1" customWidth="1"/>
    <col min="15371" max="15371" width="13" style="1" bestFit="1" customWidth="1"/>
    <col min="15372" max="15373" width="9" style="1"/>
    <col min="15374" max="15374" width="11" style="1" bestFit="1" customWidth="1"/>
    <col min="15375" max="15377" width="10.5" style="1" bestFit="1" customWidth="1"/>
    <col min="15378" max="15380" width="9.5" style="1" customWidth="1"/>
    <col min="15381" max="15381" width="11.5" style="1" bestFit="1" customWidth="1"/>
    <col min="15382" max="15382" width="9" style="1"/>
    <col min="15383" max="15383" width="13" style="1" bestFit="1" customWidth="1"/>
    <col min="15384" max="15384" width="16.875" style="1" customWidth="1"/>
    <col min="15385" max="15385" width="19.5" style="1" customWidth="1"/>
    <col min="15386" max="15399" width="0" style="1" hidden="1" customWidth="1"/>
    <col min="15400" max="15401" width="11" style="1" bestFit="1" customWidth="1"/>
    <col min="15402" max="15402" width="15.125" style="1" bestFit="1" customWidth="1"/>
    <col min="15403" max="15418" width="0" style="1" hidden="1" customWidth="1"/>
    <col min="15419" max="15419" width="9" style="1"/>
    <col min="15420" max="15420" width="11" style="1" bestFit="1" customWidth="1"/>
    <col min="15421" max="15421" width="15.125" style="1" customWidth="1"/>
    <col min="15422" max="15422" width="20.5" style="1" bestFit="1" customWidth="1"/>
    <col min="15423" max="15425" width="9" style="1"/>
    <col min="15426" max="15426" width="11.125" style="1" bestFit="1" customWidth="1"/>
    <col min="15427" max="15427" width="11" style="1" bestFit="1" customWidth="1"/>
    <col min="15428" max="15428" width="9" style="1"/>
    <col min="15429" max="15429" width="7.125" style="1" bestFit="1" customWidth="1"/>
    <col min="15430" max="15430" width="9" style="1"/>
    <col min="15431" max="15431" width="7.125" style="1" bestFit="1" customWidth="1"/>
    <col min="15432" max="15434" width="9" style="1"/>
    <col min="15435" max="15435" width="12.5" style="1" customWidth="1"/>
    <col min="15436" max="15616" width="9" style="1"/>
    <col min="15617" max="15618" width="5.25" style="1" bestFit="1" customWidth="1"/>
    <col min="15619" max="15619" width="9.875" style="1" bestFit="1" customWidth="1"/>
    <col min="15620" max="15620" width="9.5" style="1" bestFit="1" customWidth="1"/>
    <col min="15621" max="15621" width="11.625" style="1" bestFit="1" customWidth="1"/>
    <col min="15622" max="15622" width="11.375" style="1" bestFit="1" customWidth="1"/>
    <col min="15623" max="15624" width="11.375" style="1" customWidth="1"/>
    <col min="15625" max="15625" width="20.5" style="1" bestFit="1" customWidth="1"/>
    <col min="15626" max="15626" width="10.125" style="1" bestFit="1" customWidth="1"/>
    <col min="15627" max="15627" width="13" style="1" bestFit="1" customWidth="1"/>
    <col min="15628" max="15629" width="9" style="1"/>
    <col min="15630" max="15630" width="11" style="1" bestFit="1" customWidth="1"/>
    <col min="15631" max="15633" width="10.5" style="1" bestFit="1" customWidth="1"/>
    <col min="15634" max="15636" width="9.5" style="1" customWidth="1"/>
    <col min="15637" max="15637" width="11.5" style="1" bestFit="1" customWidth="1"/>
    <col min="15638" max="15638" width="9" style="1"/>
    <col min="15639" max="15639" width="13" style="1" bestFit="1" customWidth="1"/>
    <col min="15640" max="15640" width="16.875" style="1" customWidth="1"/>
    <col min="15641" max="15641" width="19.5" style="1" customWidth="1"/>
    <col min="15642" max="15655" width="0" style="1" hidden="1" customWidth="1"/>
    <col min="15656" max="15657" width="11" style="1" bestFit="1" customWidth="1"/>
    <col min="15658" max="15658" width="15.125" style="1" bestFit="1" customWidth="1"/>
    <col min="15659" max="15674" width="0" style="1" hidden="1" customWidth="1"/>
    <col min="15675" max="15675" width="9" style="1"/>
    <col min="15676" max="15676" width="11" style="1" bestFit="1" customWidth="1"/>
    <col min="15677" max="15677" width="15.125" style="1" customWidth="1"/>
    <col min="15678" max="15678" width="20.5" style="1" bestFit="1" customWidth="1"/>
    <col min="15679" max="15681" width="9" style="1"/>
    <col min="15682" max="15682" width="11.125" style="1" bestFit="1" customWidth="1"/>
    <col min="15683" max="15683" width="11" style="1" bestFit="1" customWidth="1"/>
    <col min="15684" max="15684" width="9" style="1"/>
    <col min="15685" max="15685" width="7.125" style="1" bestFit="1" customWidth="1"/>
    <col min="15686" max="15686" width="9" style="1"/>
    <col min="15687" max="15687" width="7.125" style="1" bestFit="1" customWidth="1"/>
    <col min="15688" max="15690" width="9" style="1"/>
    <col min="15691" max="15691" width="12.5" style="1" customWidth="1"/>
    <col min="15692" max="15872" width="9" style="1"/>
    <col min="15873" max="15874" width="5.25" style="1" bestFit="1" customWidth="1"/>
    <col min="15875" max="15875" width="9.875" style="1" bestFit="1" customWidth="1"/>
    <col min="15876" max="15876" width="9.5" style="1" bestFit="1" customWidth="1"/>
    <col min="15877" max="15877" width="11.625" style="1" bestFit="1" customWidth="1"/>
    <col min="15878" max="15878" width="11.375" style="1" bestFit="1" customWidth="1"/>
    <col min="15879" max="15880" width="11.375" style="1" customWidth="1"/>
    <col min="15881" max="15881" width="20.5" style="1" bestFit="1" customWidth="1"/>
    <col min="15882" max="15882" width="10.125" style="1" bestFit="1" customWidth="1"/>
    <col min="15883" max="15883" width="13" style="1" bestFit="1" customWidth="1"/>
    <col min="15884" max="15885" width="9" style="1"/>
    <col min="15886" max="15886" width="11" style="1" bestFit="1" customWidth="1"/>
    <col min="15887" max="15889" width="10.5" style="1" bestFit="1" customWidth="1"/>
    <col min="15890" max="15892" width="9.5" style="1" customWidth="1"/>
    <col min="15893" max="15893" width="11.5" style="1" bestFit="1" customWidth="1"/>
    <col min="15894" max="15894" width="9" style="1"/>
    <col min="15895" max="15895" width="13" style="1" bestFit="1" customWidth="1"/>
    <col min="15896" max="15896" width="16.875" style="1" customWidth="1"/>
    <col min="15897" max="15897" width="19.5" style="1" customWidth="1"/>
    <col min="15898" max="15911" width="0" style="1" hidden="1" customWidth="1"/>
    <col min="15912" max="15913" width="11" style="1" bestFit="1" customWidth="1"/>
    <col min="15914" max="15914" width="15.125" style="1" bestFit="1" customWidth="1"/>
    <col min="15915" max="15930" width="0" style="1" hidden="1" customWidth="1"/>
    <col min="15931" max="15931" width="9" style="1"/>
    <col min="15932" max="15932" width="11" style="1" bestFit="1" customWidth="1"/>
    <col min="15933" max="15933" width="15.125" style="1" customWidth="1"/>
    <col min="15934" max="15934" width="20.5" style="1" bestFit="1" customWidth="1"/>
    <col min="15935" max="15937" width="9" style="1"/>
    <col min="15938" max="15938" width="11.125" style="1" bestFit="1" customWidth="1"/>
    <col min="15939" max="15939" width="11" style="1" bestFit="1" customWidth="1"/>
    <col min="15940" max="15940" width="9" style="1"/>
    <col min="15941" max="15941" width="7.125" style="1" bestFit="1" customWidth="1"/>
    <col min="15942" max="15942" width="9" style="1"/>
    <col min="15943" max="15943" width="7.125" style="1" bestFit="1" customWidth="1"/>
    <col min="15944" max="15946" width="9" style="1"/>
    <col min="15947" max="15947" width="12.5" style="1" customWidth="1"/>
    <col min="15948" max="16128" width="9" style="1"/>
    <col min="16129" max="16130" width="5.25" style="1" bestFit="1" customWidth="1"/>
    <col min="16131" max="16131" width="9.875" style="1" bestFit="1" customWidth="1"/>
    <col min="16132" max="16132" width="9.5" style="1" bestFit="1" customWidth="1"/>
    <col min="16133" max="16133" width="11.625" style="1" bestFit="1" customWidth="1"/>
    <col min="16134" max="16134" width="11.375" style="1" bestFit="1" customWidth="1"/>
    <col min="16135" max="16136" width="11.375" style="1" customWidth="1"/>
    <col min="16137" max="16137" width="20.5" style="1" bestFit="1" customWidth="1"/>
    <col min="16138" max="16138" width="10.125" style="1" bestFit="1" customWidth="1"/>
    <col min="16139" max="16139" width="13" style="1" bestFit="1" customWidth="1"/>
    <col min="16140" max="16141" width="9" style="1"/>
    <col min="16142" max="16142" width="11" style="1" bestFit="1" customWidth="1"/>
    <col min="16143" max="16145" width="10.5" style="1" bestFit="1" customWidth="1"/>
    <col min="16146" max="16148" width="9.5" style="1" customWidth="1"/>
    <col min="16149" max="16149" width="11.5" style="1" bestFit="1" customWidth="1"/>
    <col min="16150" max="16150" width="9" style="1"/>
    <col min="16151" max="16151" width="13" style="1" bestFit="1" customWidth="1"/>
    <col min="16152" max="16152" width="16.875" style="1" customWidth="1"/>
    <col min="16153" max="16153" width="19.5" style="1" customWidth="1"/>
    <col min="16154" max="16167" width="0" style="1" hidden="1" customWidth="1"/>
    <col min="16168" max="16169" width="11" style="1" bestFit="1" customWidth="1"/>
    <col min="16170" max="16170" width="15.125" style="1" bestFit="1" customWidth="1"/>
    <col min="16171" max="16186" width="0" style="1" hidden="1" customWidth="1"/>
    <col min="16187" max="16187" width="9" style="1"/>
    <col min="16188" max="16188" width="11" style="1" bestFit="1" customWidth="1"/>
    <col min="16189" max="16189" width="15.125" style="1" customWidth="1"/>
    <col min="16190" max="16190" width="20.5" style="1" bestFit="1" customWidth="1"/>
    <col min="16191" max="16193" width="9" style="1"/>
    <col min="16194" max="16194" width="11.125" style="1" bestFit="1" customWidth="1"/>
    <col min="16195" max="16195" width="11" style="1" bestFit="1" customWidth="1"/>
    <col min="16196" max="16196" width="9" style="1"/>
    <col min="16197" max="16197" width="7.125" style="1" bestFit="1" customWidth="1"/>
    <col min="16198" max="16198" width="9" style="1"/>
    <col min="16199" max="16199" width="7.125" style="1" bestFit="1" customWidth="1"/>
    <col min="16200" max="16202" width="9" style="1"/>
    <col min="16203" max="16203" width="12.5" style="1" customWidth="1"/>
    <col min="16204" max="16384" width="9" style="1"/>
  </cols>
  <sheetData>
    <row r="1" spans="1:75" ht="14.25" thickBot="1" x14ac:dyDescent="0.2">
      <c r="A1" s="145" t="s">
        <v>83</v>
      </c>
      <c r="B1" s="146"/>
      <c r="C1" s="146"/>
      <c r="D1" s="147"/>
      <c r="E1" s="147"/>
      <c r="F1" s="147"/>
      <c r="G1" s="148"/>
      <c r="O1" s="3">
        <f>土地!P1</f>
        <v>2020</v>
      </c>
    </row>
    <row r="3" spans="1:75" s="5" customFormat="1" ht="13.15" customHeight="1" x14ac:dyDescent="0.4">
      <c r="A3" s="128" t="s">
        <v>1</v>
      </c>
      <c r="B3" s="128" t="s">
        <v>2</v>
      </c>
      <c r="C3" s="128" t="s">
        <v>3</v>
      </c>
      <c r="D3" s="128" t="s">
        <v>4</v>
      </c>
      <c r="E3" s="129" t="s">
        <v>5</v>
      </c>
      <c r="F3" s="134" t="s">
        <v>6</v>
      </c>
      <c r="G3" s="129" t="s">
        <v>7</v>
      </c>
      <c r="H3" s="129" t="s">
        <v>8</v>
      </c>
      <c r="I3" s="129" t="s">
        <v>9</v>
      </c>
      <c r="J3" s="128" t="s">
        <v>10</v>
      </c>
      <c r="K3" s="129" t="s">
        <v>11</v>
      </c>
      <c r="L3" s="130" t="s">
        <v>12</v>
      </c>
      <c r="M3" s="133" t="s">
        <v>13</v>
      </c>
      <c r="N3" s="136" t="s">
        <v>14</v>
      </c>
      <c r="O3" s="137" t="s">
        <v>15</v>
      </c>
      <c r="P3" s="138" t="s">
        <v>16</v>
      </c>
      <c r="Q3" s="135" t="s">
        <v>17</v>
      </c>
      <c r="R3" s="135"/>
      <c r="S3" s="135"/>
      <c r="T3" s="140" t="s">
        <v>18</v>
      </c>
      <c r="U3" s="142" t="s">
        <v>19</v>
      </c>
      <c r="V3" s="128" t="s">
        <v>20</v>
      </c>
      <c r="W3" s="130" t="s">
        <v>21</v>
      </c>
      <c r="X3" s="143" t="s">
        <v>22</v>
      </c>
      <c r="Y3" s="143" t="s">
        <v>23</v>
      </c>
      <c r="Z3" s="130" t="s">
        <v>24</v>
      </c>
      <c r="AA3" s="130" t="s">
        <v>25</v>
      </c>
      <c r="AB3" s="130" t="s">
        <v>26</v>
      </c>
      <c r="AC3" s="130"/>
      <c r="AD3" s="130"/>
      <c r="AE3" s="130"/>
      <c r="AF3" s="130"/>
      <c r="AG3" s="130"/>
      <c r="AH3" s="130" t="s">
        <v>27</v>
      </c>
      <c r="AI3" s="130" t="s">
        <v>26</v>
      </c>
      <c r="AJ3" s="130"/>
      <c r="AK3" s="130"/>
      <c r="AL3" s="130"/>
      <c r="AM3" s="130"/>
      <c r="AN3" s="130"/>
      <c r="AO3" s="130"/>
      <c r="AP3" s="135" t="s">
        <v>28</v>
      </c>
      <c r="AQ3" s="128" t="s">
        <v>29</v>
      </c>
      <c r="AR3" s="129" t="s">
        <v>30</v>
      </c>
      <c r="AS3" s="129"/>
      <c r="AT3" s="129"/>
      <c r="AU3" s="129"/>
      <c r="AV3" s="130" t="s">
        <v>31</v>
      </c>
      <c r="AW3" s="128" t="s">
        <v>32</v>
      </c>
      <c r="AX3" s="130" t="s">
        <v>33</v>
      </c>
      <c r="AY3" s="130" t="s">
        <v>34</v>
      </c>
      <c r="AZ3" s="130" t="s">
        <v>35</v>
      </c>
      <c r="BA3" s="130" t="s">
        <v>36</v>
      </c>
      <c r="BB3" s="130" t="s">
        <v>37</v>
      </c>
      <c r="BC3" s="131" t="s">
        <v>38</v>
      </c>
      <c r="BD3" s="132"/>
      <c r="BE3" s="129" t="s">
        <v>81</v>
      </c>
      <c r="BF3" s="129" t="s">
        <v>40</v>
      </c>
      <c r="BG3" s="133" t="s">
        <v>41</v>
      </c>
      <c r="BH3" s="134" t="s">
        <v>42</v>
      </c>
      <c r="BI3" s="135" t="s">
        <v>43</v>
      </c>
      <c r="BJ3" s="129" t="s">
        <v>44</v>
      </c>
      <c r="BK3" s="129" t="s">
        <v>45</v>
      </c>
      <c r="BL3" s="129" t="s">
        <v>46</v>
      </c>
      <c r="BM3" s="129" t="s">
        <v>47</v>
      </c>
      <c r="BN3" s="129" t="s">
        <v>48</v>
      </c>
      <c r="BO3" s="129" t="s">
        <v>49</v>
      </c>
      <c r="BP3" s="129" t="s">
        <v>50</v>
      </c>
      <c r="BQ3" s="129" t="s">
        <v>51</v>
      </c>
      <c r="BR3" s="129" t="s">
        <v>52</v>
      </c>
      <c r="BS3" s="128" t="s">
        <v>53</v>
      </c>
      <c r="BT3" s="128" t="s">
        <v>54</v>
      </c>
      <c r="BU3" s="128" t="s">
        <v>55</v>
      </c>
      <c r="BV3" s="128" t="s">
        <v>56</v>
      </c>
      <c r="BW3" s="129" t="s">
        <v>57</v>
      </c>
    </row>
    <row r="4" spans="1:75" s="5" customFormat="1" ht="33" customHeight="1" x14ac:dyDescent="0.4">
      <c r="A4" s="128"/>
      <c r="B4" s="128"/>
      <c r="C4" s="128"/>
      <c r="D4" s="128"/>
      <c r="E4" s="129"/>
      <c r="F4" s="134"/>
      <c r="G4" s="129"/>
      <c r="H4" s="129"/>
      <c r="I4" s="129"/>
      <c r="J4" s="128"/>
      <c r="K4" s="129"/>
      <c r="L4" s="130"/>
      <c r="M4" s="133"/>
      <c r="N4" s="136"/>
      <c r="O4" s="137"/>
      <c r="P4" s="139"/>
      <c r="Q4" s="33" t="s">
        <v>58</v>
      </c>
      <c r="R4" s="33" t="s">
        <v>59</v>
      </c>
      <c r="S4" s="33" t="s">
        <v>60</v>
      </c>
      <c r="T4" s="141"/>
      <c r="U4" s="142"/>
      <c r="V4" s="128"/>
      <c r="W4" s="130"/>
      <c r="X4" s="144"/>
      <c r="Y4" s="144"/>
      <c r="Z4" s="130"/>
      <c r="AA4" s="130"/>
      <c r="AB4" s="34" t="s">
        <v>61</v>
      </c>
      <c r="AC4" s="34" t="s">
        <v>62</v>
      </c>
      <c r="AD4" s="34" t="s">
        <v>63</v>
      </c>
      <c r="AE4" s="34" t="s">
        <v>64</v>
      </c>
      <c r="AF4" s="34" t="s">
        <v>65</v>
      </c>
      <c r="AG4" s="34" t="s">
        <v>66</v>
      </c>
      <c r="AH4" s="130"/>
      <c r="AI4" s="34" t="s">
        <v>67</v>
      </c>
      <c r="AJ4" s="34" t="s">
        <v>68</v>
      </c>
      <c r="AK4" s="34" t="s">
        <v>69</v>
      </c>
      <c r="AL4" s="34" t="s">
        <v>70</v>
      </c>
      <c r="AM4" s="34" t="s">
        <v>71</v>
      </c>
      <c r="AN4" s="35" t="s">
        <v>72</v>
      </c>
      <c r="AO4" s="34" t="s">
        <v>73</v>
      </c>
      <c r="AP4" s="135"/>
      <c r="AQ4" s="128"/>
      <c r="AR4" s="31" t="s">
        <v>74</v>
      </c>
      <c r="AS4" s="31" t="s">
        <v>75</v>
      </c>
      <c r="AT4" s="31" t="s">
        <v>76</v>
      </c>
      <c r="AU4" s="31" t="s">
        <v>77</v>
      </c>
      <c r="AV4" s="130"/>
      <c r="AW4" s="128"/>
      <c r="AX4" s="130"/>
      <c r="AY4" s="130"/>
      <c r="AZ4" s="130"/>
      <c r="BA4" s="130"/>
      <c r="BB4" s="130"/>
      <c r="BC4" s="32" t="s">
        <v>78</v>
      </c>
      <c r="BD4" s="32" t="s">
        <v>79</v>
      </c>
      <c r="BE4" s="128"/>
      <c r="BF4" s="128"/>
      <c r="BG4" s="133"/>
      <c r="BH4" s="130"/>
      <c r="BI4" s="135"/>
      <c r="BJ4" s="128"/>
      <c r="BK4" s="128"/>
      <c r="BL4" s="129"/>
      <c r="BM4" s="128"/>
      <c r="BN4" s="128"/>
      <c r="BO4" s="129"/>
      <c r="BP4" s="128"/>
      <c r="BQ4" s="128"/>
      <c r="BR4" s="128"/>
      <c r="BS4" s="128"/>
      <c r="BT4" s="128"/>
      <c r="BU4" s="128"/>
      <c r="BV4" s="128"/>
      <c r="BW4" s="128"/>
    </row>
    <row r="5" spans="1:75" x14ac:dyDescent="0.15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e">
        <f>VLOOKUP(L5,'償却率（定額法）'!$B$6:$C$104,2)</f>
        <v>#N/A</v>
      </c>
      <c r="N5" s="12"/>
      <c r="O5" s="12"/>
      <c r="P5" s="13">
        <f>IF(O5="",N5,O5)</f>
        <v>0</v>
      </c>
      <c r="Q5" s="14">
        <f t="shared" ref="Q5:Q69" si="0">YEAR(P5)</f>
        <v>1900</v>
      </c>
      <c r="R5" s="14">
        <f>MONTH(P5)</f>
        <v>1</v>
      </c>
      <c r="S5" s="14">
        <f>DAY(N5)</f>
        <v>0</v>
      </c>
      <c r="T5" s="11" t="str">
        <f t="shared" ref="T5:T100" si="1">IF(Q5=1900,"",IF(R5&lt;4,Q5-1,Q5))</f>
        <v/>
      </c>
      <c r="U5" s="15"/>
      <c r="V5" s="11"/>
      <c r="W5" s="11"/>
      <c r="X5" s="16">
        <f>IF(BG5=0,0,IF(BG5&gt;L5,U5,ROUND((U5*M5)*(BG5-1),0)))</f>
        <v>0</v>
      </c>
      <c r="Y5" s="16">
        <f t="shared" ref="Y5:Y68" si="2">U5-X5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8">
        <f>IF(BG5=0,0,IF(BG5=L5,Y5,IF(Y5=0,0,ROUND(U5*M5,0))))</f>
        <v>0</v>
      </c>
      <c r="AO5" s="11"/>
      <c r="AP5" s="17">
        <f>Y5-AN5</f>
        <v>0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4">
        <f>IF(T5="",0,$O$1-T5)</f>
        <v>0</v>
      </c>
      <c r="BH5" s="11"/>
      <c r="BI5" s="17">
        <f>U5-AP5</f>
        <v>0</v>
      </c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x14ac:dyDescent="0.15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 t="e">
        <f>VLOOKUP(L6,'償却率（定額法）'!$B$6:$C$104,2)</f>
        <v>#N/A</v>
      </c>
      <c r="N6" s="12"/>
      <c r="O6" s="12"/>
      <c r="P6" s="13">
        <f t="shared" ref="P6:P69" si="3">IF(O6="",N6,O6)</f>
        <v>0</v>
      </c>
      <c r="Q6" s="14">
        <f t="shared" si="0"/>
        <v>1900</v>
      </c>
      <c r="R6" s="14">
        <f t="shared" ref="R6:R69" si="4">MONTH(P6)</f>
        <v>1</v>
      </c>
      <c r="S6" s="14">
        <f t="shared" ref="S6:S69" si="5">DAY(N6)</f>
        <v>0</v>
      </c>
      <c r="T6" s="11" t="str">
        <f t="shared" si="1"/>
        <v/>
      </c>
      <c r="U6" s="15"/>
      <c r="V6" s="11"/>
      <c r="W6" s="11"/>
      <c r="X6" s="16">
        <f t="shared" ref="X6:X18" si="6">IF(BG6=0,0,IF(BG6&gt;L6,U6,ROUND((U6*M6)*(BG6-1),0)))</f>
        <v>0</v>
      </c>
      <c r="Y6" s="16">
        <f t="shared" si="2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8">
        <f t="shared" ref="AN6:AN69" si="7">IF(BG6=0,0,IF(BG6=L6,Y6,IF(Y6=0,0,ROUND(U6*M6,0))))</f>
        <v>0</v>
      </c>
      <c r="AO6" s="11"/>
      <c r="AP6" s="17">
        <f t="shared" ref="AP6:AP69" si="8">Y6-AN6</f>
        <v>0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4">
        <f t="shared" ref="BG6:BG69" si="9">IF(T6="",0,$O$1-T6)</f>
        <v>0</v>
      </c>
      <c r="BH6" s="11"/>
      <c r="BI6" s="17">
        <f t="shared" ref="BI6:BI69" si="10">U6-AP6</f>
        <v>0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x14ac:dyDescent="0.15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 t="e">
        <f>VLOOKUP(L7,'償却率（定額法）'!$B$6:$C$104,2)</f>
        <v>#N/A</v>
      </c>
      <c r="N7" s="12"/>
      <c r="O7" s="12"/>
      <c r="P7" s="13">
        <f t="shared" si="3"/>
        <v>0</v>
      </c>
      <c r="Q7" s="14">
        <f t="shared" si="0"/>
        <v>1900</v>
      </c>
      <c r="R7" s="14">
        <f t="shared" si="4"/>
        <v>1</v>
      </c>
      <c r="S7" s="14">
        <f t="shared" si="5"/>
        <v>0</v>
      </c>
      <c r="T7" s="11" t="str">
        <f t="shared" si="1"/>
        <v/>
      </c>
      <c r="U7" s="15"/>
      <c r="V7" s="11"/>
      <c r="W7" s="11"/>
      <c r="X7" s="16">
        <f t="shared" si="6"/>
        <v>0</v>
      </c>
      <c r="Y7" s="16">
        <f t="shared" si="2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8">
        <f t="shared" si="7"/>
        <v>0</v>
      </c>
      <c r="AO7" s="11"/>
      <c r="AP7" s="17">
        <f t="shared" si="8"/>
        <v>0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4">
        <f t="shared" si="9"/>
        <v>0</v>
      </c>
      <c r="BH7" s="11"/>
      <c r="BI7" s="17">
        <f t="shared" si="10"/>
        <v>0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x14ac:dyDescent="0.15">
      <c r="A8" s="11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 t="e">
        <f>VLOOKUP(L8,'償却率（定額法）'!$B$6:$C$104,2)</f>
        <v>#N/A</v>
      </c>
      <c r="N8" s="12"/>
      <c r="O8" s="12"/>
      <c r="P8" s="13">
        <f t="shared" si="3"/>
        <v>0</v>
      </c>
      <c r="Q8" s="14">
        <f t="shared" si="0"/>
        <v>1900</v>
      </c>
      <c r="R8" s="14">
        <f t="shared" si="4"/>
        <v>1</v>
      </c>
      <c r="S8" s="14">
        <f t="shared" si="5"/>
        <v>0</v>
      </c>
      <c r="T8" s="11" t="str">
        <f t="shared" si="1"/>
        <v/>
      </c>
      <c r="U8" s="15"/>
      <c r="V8" s="11"/>
      <c r="W8" s="11"/>
      <c r="X8" s="16">
        <f t="shared" si="6"/>
        <v>0</v>
      </c>
      <c r="Y8" s="16">
        <f t="shared" si="2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8">
        <f t="shared" si="7"/>
        <v>0</v>
      </c>
      <c r="AO8" s="11"/>
      <c r="AP8" s="17">
        <f t="shared" si="8"/>
        <v>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4">
        <f t="shared" si="9"/>
        <v>0</v>
      </c>
      <c r="BH8" s="11"/>
      <c r="BI8" s="17">
        <f t="shared" si="10"/>
        <v>0</v>
      </c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x14ac:dyDescent="0.15">
      <c r="A9" s="11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 t="e">
        <f>VLOOKUP(L9,'償却率（定額法）'!$B$6:$C$104,2)</f>
        <v>#N/A</v>
      </c>
      <c r="N9" s="12"/>
      <c r="O9" s="12"/>
      <c r="P9" s="13">
        <f t="shared" si="3"/>
        <v>0</v>
      </c>
      <c r="Q9" s="14">
        <f t="shared" si="0"/>
        <v>1900</v>
      </c>
      <c r="R9" s="14">
        <f t="shared" si="4"/>
        <v>1</v>
      </c>
      <c r="S9" s="14">
        <f t="shared" si="5"/>
        <v>0</v>
      </c>
      <c r="T9" s="11" t="str">
        <f t="shared" si="1"/>
        <v/>
      </c>
      <c r="U9" s="15"/>
      <c r="V9" s="11"/>
      <c r="W9" s="11"/>
      <c r="X9" s="16">
        <f t="shared" si="6"/>
        <v>0</v>
      </c>
      <c r="Y9" s="16">
        <f t="shared" si="2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8">
        <f t="shared" si="7"/>
        <v>0</v>
      </c>
      <c r="AO9" s="11"/>
      <c r="AP9" s="17">
        <f t="shared" si="8"/>
        <v>0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4">
        <f t="shared" si="9"/>
        <v>0</v>
      </c>
      <c r="BH9" s="11"/>
      <c r="BI9" s="17">
        <f t="shared" si="10"/>
        <v>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x14ac:dyDescent="0.15">
      <c r="A10" s="11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 t="e">
        <f>VLOOKUP(L10,'償却率（定額法）'!$B$6:$C$104,2)</f>
        <v>#N/A</v>
      </c>
      <c r="N10" s="12"/>
      <c r="O10" s="12"/>
      <c r="P10" s="13">
        <f t="shared" si="3"/>
        <v>0</v>
      </c>
      <c r="Q10" s="14">
        <f t="shared" si="0"/>
        <v>1900</v>
      </c>
      <c r="R10" s="14">
        <f t="shared" si="4"/>
        <v>1</v>
      </c>
      <c r="S10" s="14">
        <f t="shared" si="5"/>
        <v>0</v>
      </c>
      <c r="T10" s="11" t="str">
        <f t="shared" si="1"/>
        <v/>
      </c>
      <c r="U10" s="15"/>
      <c r="V10" s="11"/>
      <c r="W10" s="11"/>
      <c r="X10" s="16">
        <f t="shared" si="6"/>
        <v>0</v>
      </c>
      <c r="Y10" s="16">
        <f t="shared" si="2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8">
        <f t="shared" si="7"/>
        <v>0</v>
      </c>
      <c r="AO10" s="11"/>
      <c r="AP10" s="17">
        <f t="shared" si="8"/>
        <v>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4">
        <f t="shared" si="9"/>
        <v>0</v>
      </c>
      <c r="BH10" s="11"/>
      <c r="BI10" s="17">
        <f t="shared" si="10"/>
        <v>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x14ac:dyDescent="0.15">
      <c r="A11" s="11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e">
        <f>VLOOKUP(L11,'償却率（定額法）'!$B$6:$C$104,2)</f>
        <v>#N/A</v>
      </c>
      <c r="N11" s="12"/>
      <c r="O11" s="12"/>
      <c r="P11" s="13">
        <f t="shared" si="3"/>
        <v>0</v>
      </c>
      <c r="Q11" s="14">
        <f t="shared" si="0"/>
        <v>1900</v>
      </c>
      <c r="R11" s="14">
        <f t="shared" si="4"/>
        <v>1</v>
      </c>
      <c r="S11" s="14">
        <f t="shared" si="5"/>
        <v>0</v>
      </c>
      <c r="T11" s="11" t="str">
        <f t="shared" si="1"/>
        <v/>
      </c>
      <c r="U11" s="15"/>
      <c r="V11" s="11"/>
      <c r="W11" s="11"/>
      <c r="X11" s="16">
        <f t="shared" si="6"/>
        <v>0</v>
      </c>
      <c r="Y11" s="16">
        <f t="shared" si="2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8">
        <f t="shared" si="7"/>
        <v>0</v>
      </c>
      <c r="AO11" s="11"/>
      <c r="AP11" s="17">
        <f t="shared" si="8"/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4">
        <f t="shared" si="9"/>
        <v>0</v>
      </c>
      <c r="BH11" s="11"/>
      <c r="BI11" s="17">
        <f t="shared" si="10"/>
        <v>0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x14ac:dyDescent="0.15">
      <c r="A12" s="11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 t="e">
        <f>VLOOKUP(L12,'償却率（定額法）'!$B$6:$C$104,2)</f>
        <v>#N/A</v>
      </c>
      <c r="N12" s="12"/>
      <c r="O12" s="12"/>
      <c r="P12" s="13">
        <f t="shared" si="3"/>
        <v>0</v>
      </c>
      <c r="Q12" s="14">
        <f t="shared" si="0"/>
        <v>1900</v>
      </c>
      <c r="R12" s="14">
        <f t="shared" si="4"/>
        <v>1</v>
      </c>
      <c r="S12" s="14">
        <f t="shared" si="5"/>
        <v>0</v>
      </c>
      <c r="T12" s="11" t="str">
        <f t="shared" si="1"/>
        <v/>
      </c>
      <c r="U12" s="15"/>
      <c r="V12" s="11"/>
      <c r="W12" s="11"/>
      <c r="X12" s="16">
        <f t="shared" si="6"/>
        <v>0</v>
      </c>
      <c r="Y12" s="16">
        <f t="shared" si="2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8">
        <f t="shared" si="7"/>
        <v>0</v>
      </c>
      <c r="AO12" s="11"/>
      <c r="AP12" s="17">
        <f t="shared" si="8"/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4">
        <f t="shared" si="9"/>
        <v>0</v>
      </c>
      <c r="BH12" s="11"/>
      <c r="BI12" s="17">
        <f t="shared" si="10"/>
        <v>0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x14ac:dyDescent="0.15">
      <c r="A13" s="11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e">
        <f>VLOOKUP(L13,'償却率（定額法）'!$B$6:$C$104,2)</f>
        <v>#N/A</v>
      </c>
      <c r="N13" s="12"/>
      <c r="O13" s="12"/>
      <c r="P13" s="13">
        <f t="shared" si="3"/>
        <v>0</v>
      </c>
      <c r="Q13" s="14">
        <f t="shared" si="0"/>
        <v>1900</v>
      </c>
      <c r="R13" s="14">
        <f t="shared" si="4"/>
        <v>1</v>
      </c>
      <c r="S13" s="14">
        <f t="shared" si="5"/>
        <v>0</v>
      </c>
      <c r="T13" s="11" t="str">
        <f t="shared" si="1"/>
        <v/>
      </c>
      <c r="U13" s="15"/>
      <c r="V13" s="11"/>
      <c r="W13" s="11"/>
      <c r="X13" s="16">
        <f t="shared" si="6"/>
        <v>0</v>
      </c>
      <c r="Y13" s="16">
        <f t="shared" si="2"/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8">
        <f t="shared" si="7"/>
        <v>0</v>
      </c>
      <c r="AO13" s="11"/>
      <c r="AP13" s="17">
        <f t="shared" si="8"/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4">
        <f t="shared" si="9"/>
        <v>0</v>
      </c>
      <c r="BH13" s="11"/>
      <c r="BI13" s="17">
        <f t="shared" si="10"/>
        <v>0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x14ac:dyDescent="0.15">
      <c r="A14" s="11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e">
        <f>VLOOKUP(L14,'償却率（定額法）'!$B$6:$C$104,2)</f>
        <v>#N/A</v>
      </c>
      <c r="N14" s="12"/>
      <c r="O14" s="12"/>
      <c r="P14" s="13">
        <f t="shared" si="3"/>
        <v>0</v>
      </c>
      <c r="Q14" s="14">
        <f t="shared" si="0"/>
        <v>1900</v>
      </c>
      <c r="R14" s="14">
        <f t="shared" si="4"/>
        <v>1</v>
      </c>
      <c r="S14" s="14">
        <f t="shared" si="5"/>
        <v>0</v>
      </c>
      <c r="T14" s="11" t="str">
        <f t="shared" si="1"/>
        <v/>
      </c>
      <c r="U14" s="15"/>
      <c r="V14" s="11"/>
      <c r="W14" s="11"/>
      <c r="X14" s="16">
        <f t="shared" si="6"/>
        <v>0</v>
      </c>
      <c r="Y14" s="16">
        <f t="shared" si="2"/>
        <v>0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>
        <f t="shared" si="7"/>
        <v>0</v>
      </c>
      <c r="AO14" s="11"/>
      <c r="AP14" s="17">
        <f t="shared" si="8"/>
        <v>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4">
        <f t="shared" si="9"/>
        <v>0</v>
      </c>
      <c r="BH14" s="11"/>
      <c r="BI14" s="17">
        <f t="shared" si="10"/>
        <v>0</v>
      </c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x14ac:dyDescent="0.15">
      <c r="A15" s="11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e">
        <f>VLOOKUP(L15,'償却率（定額法）'!$B$6:$C$104,2)</f>
        <v>#N/A</v>
      </c>
      <c r="N15" s="12"/>
      <c r="O15" s="12"/>
      <c r="P15" s="13">
        <f t="shared" si="3"/>
        <v>0</v>
      </c>
      <c r="Q15" s="14">
        <f t="shared" si="0"/>
        <v>1900</v>
      </c>
      <c r="R15" s="14">
        <f t="shared" si="4"/>
        <v>1</v>
      </c>
      <c r="S15" s="14">
        <f t="shared" si="5"/>
        <v>0</v>
      </c>
      <c r="T15" s="11" t="str">
        <f t="shared" si="1"/>
        <v/>
      </c>
      <c r="U15" s="15"/>
      <c r="V15" s="11"/>
      <c r="W15" s="11"/>
      <c r="X15" s="16">
        <f t="shared" si="6"/>
        <v>0</v>
      </c>
      <c r="Y15" s="16">
        <f t="shared" si="2"/>
        <v>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>
        <f t="shared" si="7"/>
        <v>0</v>
      </c>
      <c r="AO15" s="11"/>
      <c r="AP15" s="17">
        <f t="shared" si="8"/>
        <v>0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4">
        <f t="shared" si="9"/>
        <v>0</v>
      </c>
      <c r="BH15" s="11"/>
      <c r="BI15" s="17">
        <f t="shared" si="10"/>
        <v>0</v>
      </c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x14ac:dyDescent="0.15">
      <c r="A16" s="11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 t="e">
        <f>VLOOKUP(L16,'償却率（定額法）'!$B$6:$C$104,2)</f>
        <v>#N/A</v>
      </c>
      <c r="N16" s="12"/>
      <c r="O16" s="12"/>
      <c r="P16" s="13">
        <f t="shared" si="3"/>
        <v>0</v>
      </c>
      <c r="Q16" s="14">
        <f t="shared" si="0"/>
        <v>1900</v>
      </c>
      <c r="R16" s="14">
        <f t="shared" si="4"/>
        <v>1</v>
      </c>
      <c r="S16" s="14">
        <f t="shared" si="5"/>
        <v>0</v>
      </c>
      <c r="T16" s="11" t="str">
        <f t="shared" si="1"/>
        <v/>
      </c>
      <c r="U16" s="15"/>
      <c r="V16" s="11"/>
      <c r="W16" s="11"/>
      <c r="X16" s="16">
        <f t="shared" si="6"/>
        <v>0</v>
      </c>
      <c r="Y16" s="16">
        <f t="shared" si="2"/>
        <v>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>
        <f t="shared" si="7"/>
        <v>0</v>
      </c>
      <c r="AO16" s="11"/>
      <c r="AP16" s="17">
        <f t="shared" si="8"/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4">
        <f t="shared" si="9"/>
        <v>0</v>
      </c>
      <c r="BH16" s="11"/>
      <c r="BI16" s="17">
        <f t="shared" si="10"/>
        <v>0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x14ac:dyDescent="0.15">
      <c r="A17" s="11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e">
        <f>VLOOKUP(L17,'償却率（定額法）'!$B$6:$C$104,2)</f>
        <v>#N/A</v>
      </c>
      <c r="N17" s="12"/>
      <c r="O17" s="12"/>
      <c r="P17" s="13">
        <f t="shared" si="3"/>
        <v>0</v>
      </c>
      <c r="Q17" s="14">
        <f t="shared" si="0"/>
        <v>1900</v>
      </c>
      <c r="R17" s="14">
        <f t="shared" si="4"/>
        <v>1</v>
      </c>
      <c r="S17" s="14">
        <f t="shared" si="5"/>
        <v>0</v>
      </c>
      <c r="T17" s="11" t="str">
        <f t="shared" si="1"/>
        <v/>
      </c>
      <c r="U17" s="15"/>
      <c r="V17" s="11"/>
      <c r="W17" s="11"/>
      <c r="X17" s="16">
        <f t="shared" si="6"/>
        <v>0</v>
      </c>
      <c r="Y17" s="16">
        <f t="shared" si="2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8">
        <f t="shared" si="7"/>
        <v>0</v>
      </c>
      <c r="AO17" s="11"/>
      <c r="AP17" s="17">
        <f t="shared" si="8"/>
        <v>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4">
        <f t="shared" si="9"/>
        <v>0</v>
      </c>
      <c r="BH17" s="11"/>
      <c r="BI17" s="17">
        <f t="shared" si="10"/>
        <v>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x14ac:dyDescent="0.15">
      <c r="A18" s="11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e">
        <f>VLOOKUP(L18,'償却率（定額法）'!$B$6:$C$104,2)</f>
        <v>#N/A</v>
      </c>
      <c r="N18" s="12"/>
      <c r="O18" s="12"/>
      <c r="P18" s="13">
        <f t="shared" si="3"/>
        <v>0</v>
      </c>
      <c r="Q18" s="14">
        <f t="shared" si="0"/>
        <v>1900</v>
      </c>
      <c r="R18" s="14">
        <f t="shared" si="4"/>
        <v>1</v>
      </c>
      <c r="S18" s="14">
        <f t="shared" si="5"/>
        <v>0</v>
      </c>
      <c r="T18" s="11" t="str">
        <f t="shared" si="1"/>
        <v/>
      </c>
      <c r="U18" s="15"/>
      <c r="V18" s="11"/>
      <c r="W18" s="11"/>
      <c r="X18" s="16">
        <f t="shared" si="6"/>
        <v>0</v>
      </c>
      <c r="Y18" s="16">
        <f t="shared" si="2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8">
        <f t="shared" si="7"/>
        <v>0</v>
      </c>
      <c r="AO18" s="11"/>
      <c r="AP18" s="17">
        <f t="shared" si="8"/>
        <v>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4">
        <f t="shared" si="9"/>
        <v>0</v>
      </c>
      <c r="BH18" s="11"/>
      <c r="BI18" s="17">
        <f t="shared" si="10"/>
        <v>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x14ac:dyDescent="0.15">
      <c r="A19" s="11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e">
        <f>VLOOKUP(L19,'償却率（定額法）'!$B$6:$C$104,2)</f>
        <v>#N/A</v>
      </c>
      <c r="N19" s="12"/>
      <c r="O19" s="12"/>
      <c r="P19" s="13">
        <f t="shared" si="3"/>
        <v>0</v>
      </c>
      <c r="Q19" s="14">
        <f t="shared" si="0"/>
        <v>1900</v>
      </c>
      <c r="R19" s="14">
        <f t="shared" si="4"/>
        <v>1</v>
      </c>
      <c r="S19" s="14">
        <f t="shared" si="5"/>
        <v>0</v>
      </c>
      <c r="T19" s="11" t="str">
        <f t="shared" si="1"/>
        <v/>
      </c>
      <c r="U19" s="15"/>
      <c r="V19" s="11"/>
      <c r="W19" s="11"/>
      <c r="X19" s="16">
        <f t="shared" ref="X19:X68" si="11">IF(BG19=0,0,IF(BG19&gt;L19,U19-1,ROUND((U19*M19)*(BG19-1),0)))</f>
        <v>0</v>
      </c>
      <c r="Y19" s="16">
        <f t="shared" si="2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8">
        <f t="shared" si="7"/>
        <v>0</v>
      </c>
      <c r="AO19" s="11"/>
      <c r="AP19" s="17">
        <f t="shared" si="8"/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4">
        <f t="shared" si="9"/>
        <v>0</v>
      </c>
      <c r="BH19" s="11"/>
      <c r="BI19" s="17">
        <f t="shared" si="10"/>
        <v>0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x14ac:dyDescent="0.15">
      <c r="A20" s="11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e">
        <f>VLOOKUP(L20,'償却率（定額法）'!$B$6:$C$104,2)</f>
        <v>#N/A</v>
      </c>
      <c r="N20" s="12"/>
      <c r="O20" s="12"/>
      <c r="P20" s="13">
        <f t="shared" si="3"/>
        <v>0</v>
      </c>
      <c r="Q20" s="14">
        <f t="shared" si="0"/>
        <v>1900</v>
      </c>
      <c r="R20" s="14">
        <f t="shared" si="4"/>
        <v>1</v>
      </c>
      <c r="S20" s="14">
        <f t="shared" si="5"/>
        <v>0</v>
      </c>
      <c r="T20" s="11" t="str">
        <f t="shared" si="1"/>
        <v/>
      </c>
      <c r="U20" s="15"/>
      <c r="V20" s="11"/>
      <c r="W20" s="11"/>
      <c r="X20" s="16">
        <f t="shared" si="11"/>
        <v>0</v>
      </c>
      <c r="Y20" s="16">
        <f t="shared" si="2"/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8">
        <f t="shared" si="7"/>
        <v>0</v>
      </c>
      <c r="AO20" s="11"/>
      <c r="AP20" s="17">
        <f t="shared" si="8"/>
        <v>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4">
        <f t="shared" si="9"/>
        <v>0</v>
      </c>
      <c r="BH20" s="11"/>
      <c r="BI20" s="17">
        <f t="shared" si="10"/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x14ac:dyDescent="0.15">
      <c r="A21" s="11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e">
        <f>VLOOKUP(L21,'償却率（定額法）'!$B$6:$C$104,2)</f>
        <v>#N/A</v>
      </c>
      <c r="N21" s="12"/>
      <c r="O21" s="12"/>
      <c r="P21" s="13">
        <f t="shared" si="3"/>
        <v>0</v>
      </c>
      <c r="Q21" s="14">
        <f t="shared" si="0"/>
        <v>1900</v>
      </c>
      <c r="R21" s="14">
        <f t="shared" si="4"/>
        <v>1</v>
      </c>
      <c r="S21" s="14">
        <f t="shared" si="5"/>
        <v>0</v>
      </c>
      <c r="T21" s="11" t="str">
        <f t="shared" si="1"/>
        <v/>
      </c>
      <c r="U21" s="15"/>
      <c r="V21" s="11"/>
      <c r="W21" s="11"/>
      <c r="X21" s="16">
        <f t="shared" si="11"/>
        <v>0</v>
      </c>
      <c r="Y21" s="16">
        <f t="shared" si="2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8">
        <f t="shared" si="7"/>
        <v>0</v>
      </c>
      <c r="AO21" s="11"/>
      <c r="AP21" s="17">
        <f t="shared" si="8"/>
        <v>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">
        <f t="shared" si="9"/>
        <v>0</v>
      </c>
      <c r="BH21" s="11"/>
      <c r="BI21" s="17">
        <f t="shared" si="10"/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x14ac:dyDescent="0.15">
      <c r="A22" s="11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 t="e">
        <f>VLOOKUP(L22,'償却率（定額法）'!$B$6:$C$104,2)</f>
        <v>#N/A</v>
      </c>
      <c r="N22" s="12"/>
      <c r="O22" s="12"/>
      <c r="P22" s="13">
        <f t="shared" si="3"/>
        <v>0</v>
      </c>
      <c r="Q22" s="14">
        <f t="shared" si="0"/>
        <v>1900</v>
      </c>
      <c r="R22" s="14">
        <f t="shared" si="4"/>
        <v>1</v>
      </c>
      <c r="S22" s="14">
        <f t="shared" si="5"/>
        <v>0</v>
      </c>
      <c r="T22" s="11" t="str">
        <f t="shared" si="1"/>
        <v/>
      </c>
      <c r="U22" s="15"/>
      <c r="V22" s="11"/>
      <c r="W22" s="11"/>
      <c r="X22" s="16">
        <f t="shared" si="11"/>
        <v>0</v>
      </c>
      <c r="Y22" s="16">
        <f t="shared" si="2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>
        <f t="shared" si="7"/>
        <v>0</v>
      </c>
      <c r="AO22" s="11"/>
      <c r="AP22" s="17">
        <f t="shared" si="8"/>
        <v>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4">
        <f t="shared" si="9"/>
        <v>0</v>
      </c>
      <c r="BH22" s="11"/>
      <c r="BI22" s="17">
        <f t="shared" si="10"/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x14ac:dyDescent="0.15">
      <c r="A23" s="11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 t="e">
        <f>VLOOKUP(L23,'償却率（定額法）'!$B$6:$C$104,2)</f>
        <v>#N/A</v>
      </c>
      <c r="N23" s="12"/>
      <c r="O23" s="12"/>
      <c r="P23" s="13">
        <f t="shared" si="3"/>
        <v>0</v>
      </c>
      <c r="Q23" s="14">
        <f t="shared" si="0"/>
        <v>1900</v>
      </c>
      <c r="R23" s="14">
        <f t="shared" si="4"/>
        <v>1</v>
      </c>
      <c r="S23" s="14">
        <f t="shared" si="5"/>
        <v>0</v>
      </c>
      <c r="T23" s="11" t="str">
        <f t="shared" si="1"/>
        <v/>
      </c>
      <c r="U23" s="15"/>
      <c r="V23" s="11"/>
      <c r="W23" s="11"/>
      <c r="X23" s="16">
        <f t="shared" si="11"/>
        <v>0</v>
      </c>
      <c r="Y23" s="16">
        <f t="shared" si="2"/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>
        <f t="shared" si="7"/>
        <v>0</v>
      </c>
      <c r="AO23" s="11"/>
      <c r="AP23" s="17">
        <f t="shared" si="8"/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4">
        <f t="shared" si="9"/>
        <v>0</v>
      </c>
      <c r="BH23" s="11"/>
      <c r="BI23" s="17">
        <f t="shared" si="10"/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x14ac:dyDescent="0.15">
      <c r="A24" s="11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e">
        <f>VLOOKUP(L24,'償却率（定額法）'!$B$6:$C$104,2)</f>
        <v>#N/A</v>
      </c>
      <c r="N24" s="12"/>
      <c r="O24" s="12"/>
      <c r="P24" s="13">
        <f t="shared" si="3"/>
        <v>0</v>
      </c>
      <c r="Q24" s="14">
        <f t="shared" si="0"/>
        <v>1900</v>
      </c>
      <c r="R24" s="14">
        <f t="shared" si="4"/>
        <v>1</v>
      </c>
      <c r="S24" s="14">
        <f t="shared" si="5"/>
        <v>0</v>
      </c>
      <c r="T24" s="11" t="str">
        <f t="shared" si="1"/>
        <v/>
      </c>
      <c r="U24" s="15"/>
      <c r="V24" s="11"/>
      <c r="W24" s="11"/>
      <c r="X24" s="16">
        <f t="shared" si="11"/>
        <v>0</v>
      </c>
      <c r="Y24" s="16">
        <f t="shared" si="2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>
        <f t="shared" si="7"/>
        <v>0</v>
      </c>
      <c r="AO24" s="11"/>
      <c r="AP24" s="17">
        <f t="shared" si="8"/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4">
        <f t="shared" si="9"/>
        <v>0</v>
      </c>
      <c r="BH24" s="11"/>
      <c r="BI24" s="17">
        <f t="shared" si="10"/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x14ac:dyDescent="0.15">
      <c r="A25" s="11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 t="e">
        <f>VLOOKUP(L25,'償却率（定額法）'!$B$6:$C$104,2)</f>
        <v>#N/A</v>
      </c>
      <c r="N25" s="12"/>
      <c r="O25" s="12"/>
      <c r="P25" s="13">
        <f t="shared" si="3"/>
        <v>0</v>
      </c>
      <c r="Q25" s="14">
        <f t="shared" si="0"/>
        <v>1900</v>
      </c>
      <c r="R25" s="14">
        <f t="shared" si="4"/>
        <v>1</v>
      </c>
      <c r="S25" s="14">
        <f t="shared" si="5"/>
        <v>0</v>
      </c>
      <c r="T25" s="11" t="str">
        <f t="shared" si="1"/>
        <v/>
      </c>
      <c r="U25" s="15"/>
      <c r="V25" s="11"/>
      <c r="W25" s="11"/>
      <c r="X25" s="16">
        <f t="shared" si="11"/>
        <v>0</v>
      </c>
      <c r="Y25" s="16">
        <f t="shared" si="2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8">
        <f t="shared" si="7"/>
        <v>0</v>
      </c>
      <c r="AO25" s="11"/>
      <c r="AP25" s="17">
        <f t="shared" si="8"/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4">
        <f t="shared" si="9"/>
        <v>0</v>
      </c>
      <c r="BH25" s="11"/>
      <c r="BI25" s="17">
        <f t="shared" si="10"/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x14ac:dyDescent="0.15">
      <c r="A26" s="11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 t="e">
        <f>VLOOKUP(L26,'償却率（定額法）'!$B$6:$C$104,2)</f>
        <v>#N/A</v>
      </c>
      <c r="N26" s="12"/>
      <c r="O26" s="12"/>
      <c r="P26" s="13">
        <f t="shared" si="3"/>
        <v>0</v>
      </c>
      <c r="Q26" s="14">
        <f t="shared" si="0"/>
        <v>1900</v>
      </c>
      <c r="R26" s="14">
        <f t="shared" si="4"/>
        <v>1</v>
      </c>
      <c r="S26" s="14">
        <f t="shared" si="5"/>
        <v>0</v>
      </c>
      <c r="T26" s="11" t="str">
        <f t="shared" si="1"/>
        <v/>
      </c>
      <c r="U26" s="15"/>
      <c r="V26" s="11"/>
      <c r="W26" s="11"/>
      <c r="X26" s="16">
        <f t="shared" si="11"/>
        <v>0</v>
      </c>
      <c r="Y26" s="16">
        <f t="shared" si="2"/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">
        <f t="shared" si="7"/>
        <v>0</v>
      </c>
      <c r="AO26" s="11"/>
      <c r="AP26" s="17">
        <f t="shared" si="8"/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4">
        <f t="shared" si="9"/>
        <v>0</v>
      </c>
      <c r="BH26" s="11"/>
      <c r="BI26" s="17">
        <f t="shared" si="10"/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x14ac:dyDescent="0.15">
      <c r="A27" s="11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 t="e">
        <f>VLOOKUP(L27,'償却率（定額法）'!$B$6:$C$104,2)</f>
        <v>#N/A</v>
      </c>
      <c r="N27" s="12"/>
      <c r="O27" s="12"/>
      <c r="P27" s="13">
        <f t="shared" si="3"/>
        <v>0</v>
      </c>
      <c r="Q27" s="14">
        <f t="shared" si="0"/>
        <v>1900</v>
      </c>
      <c r="R27" s="14">
        <f t="shared" si="4"/>
        <v>1</v>
      </c>
      <c r="S27" s="14">
        <f t="shared" si="5"/>
        <v>0</v>
      </c>
      <c r="T27" s="11" t="str">
        <f t="shared" si="1"/>
        <v/>
      </c>
      <c r="U27" s="15"/>
      <c r="V27" s="11"/>
      <c r="W27" s="11"/>
      <c r="X27" s="16">
        <f t="shared" si="11"/>
        <v>0</v>
      </c>
      <c r="Y27" s="16">
        <f t="shared" si="2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8">
        <f t="shared" si="7"/>
        <v>0</v>
      </c>
      <c r="AO27" s="11"/>
      <c r="AP27" s="17">
        <f t="shared" si="8"/>
        <v>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4">
        <f t="shared" si="9"/>
        <v>0</v>
      </c>
      <c r="BH27" s="11"/>
      <c r="BI27" s="17">
        <f t="shared" si="10"/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x14ac:dyDescent="0.15">
      <c r="A28" s="11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 t="e">
        <f>VLOOKUP(L28,'償却率（定額法）'!$B$6:$C$104,2)</f>
        <v>#N/A</v>
      </c>
      <c r="N28" s="12"/>
      <c r="O28" s="12"/>
      <c r="P28" s="13">
        <f t="shared" si="3"/>
        <v>0</v>
      </c>
      <c r="Q28" s="14">
        <f t="shared" si="0"/>
        <v>1900</v>
      </c>
      <c r="R28" s="14">
        <f t="shared" si="4"/>
        <v>1</v>
      </c>
      <c r="S28" s="14">
        <f t="shared" si="5"/>
        <v>0</v>
      </c>
      <c r="T28" s="11" t="str">
        <f t="shared" si="1"/>
        <v/>
      </c>
      <c r="U28" s="15"/>
      <c r="V28" s="11"/>
      <c r="W28" s="11"/>
      <c r="X28" s="16">
        <f t="shared" si="11"/>
        <v>0</v>
      </c>
      <c r="Y28" s="16">
        <f t="shared" si="2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8">
        <f t="shared" si="7"/>
        <v>0</v>
      </c>
      <c r="AO28" s="11"/>
      <c r="AP28" s="17">
        <f t="shared" si="8"/>
        <v>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4">
        <f t="shared" si="9"/>
        <v>0</v>
      </c>
      <c r="BH28" s="11"/>
      <c r="BI28" s="17">
        <f t="shared" si="10"/>
        <v>0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x14ac:dyDescent="0.15">
      <c r="A29" s="11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 t="e">
        <f>VLOOKUP(L29,'償却率（定額法）'!$B$6:$C$104,2)</f>
        <v>#N/A</v>
      </c>
      <c r="N29" s="12"/>
      <c r="O29" s="12"/>
      <c r="P29" s="13">
        <f t="shared" si="3"/>
        <v>0</v>
      </c>
      <c r="Q29" s="14">
        <f t="shared" si="0"/>
        <v>1900</v>
      </c>
      <c r="R29" s="14">
        <f t="shared" si="4"/>
        <v>1</v>
      </c>
      <c r="S29" s="14">
        <f t="shared" si="5"/>
        <v>0</v>
      </c>
      <c r="T29" s="11" t="str">
        <f t="shared" si="1"/>
        <v/>
      </c>
      <c r="U29" s="15"/>
      <c r="V29" s="11"/>
      <c r="W29" s="11"/>
      <c r="X29" s="16">
        <f t="shared" si="11"/>
        <v>0</v>
      </c>
      <c r="Y29" s="16">
        <f t="shared" si="2"/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8">
        <f t="shared" si="7"/>
        <v>0</v>
      </c>
      <c r="AO29" s="11"/>
      <c r="AP29" s="17">
        <f t="shared" si="8"/>
        <v>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4">
        <f t="shared" si="9"/>
        <v>0</v>
      </c>
      <c r="BH29" s="11"/>
      <c r="BI29" s="17">
        <f t="shared" si="10"/>
        <v>0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x14ac:dyDescent="0.15">
      <c r="A30" s="11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 t="e">
        <f>VLOOKUP(L30,'償却率（定額法）'!$B$6:$C$104,2)</f>
        <v>#N/A</v>
      </c>
      <c r="N30" s="12"/>
      <c r="O30" s="12"/>
      <c r="P30" s="13">
        <f t="shared" si="3"/>
        <v>0</v>
      </c>
      <c r="Q30" s="14">
        <f t="shared" si="0"/>
        <v>1900</v>
      </c>
      <c r="R30" s="14">
        <f t="shared" si="4"/>
        <v>1</v>
      </c>
      <c r="S30" s="14">
        <f t="shared" si="5"/>
        <v>0</v>
      </c>
      <c r="T30" s="11" t="str">
        <f t="shared" si="1"/>
        <v/>
      </c>
      <c r="U30" s="15"/>
      <c r="V30" s="11"/>
      <c r="W30" s="11"/>
      <c r="X30" s="16">
        <f t="shared" si="11"/>
        <v>0</v>
      </c>
      <c r="Y30" s="16">
        <f t="shared" si="2"/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8">
        <f t="shared" si="7"/>
        <v>0</v>
      </c>
      <c r="AO30" s="11"/>
      <c r="AP30" s="17">
        <f t="shared" si="8"/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4">
        <f t="shared" si="9"/>
        <v>0</v>
      </c>
      <c r="BH30" s="11"/>
      <c r="BI30" s="17">
        <f t="shared" si="10"/>
        <v>0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x14ac:dyDescent="0.15">
      <c r="A31" s="11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 t="e">
        <f>VLOOKUP(L31,'償却率（定額法）'!$B$6:$C$104,2)</f>
        <v>#N/A</v>
      </c>
      <c r="N31" s="12"/>
      <c r="O31" s="12"/>
      <c r="P31" s="13">
        <f t="shared" si="3"/>
        <v>0</v>
      </c>
      <c r="Q31" s="14">
        <f t="shared" si="0"/>
        <v>1900</v>
      </c>
      <c r="R31" s="14">
        <f t="shared" si="4"/>
        <v>1</v>
      </c>
      <c r="S31" s="14">
        <f t="shared" si="5"/>
        <v>0</v>
      </c>
      <c r="T31" s="11" t="str">
        <f t="shared" si="1"/>
        <v/>
      </c>
      <c r="U31" s="15"/>
      <c r="V31" s="11"/>
      <c r="W31" s="11"/>
      <c r="X31" s="16">
        <f t="shared" si="11"/>
        <v>0</v>
      </c>
      <c r="Y31" s="16">
        <f t="shared" si="2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8">
        <f t="shared" si="7"/>
        <v>0</v>
      </c>
      <c r="AO31" s="11"/>
      <c r="AP31" s="17">
        <f t="shared" si="8"/>
        <v>0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4">
        <f t="shared" si="9"/>
        <v>0</v>
      </c>
      <c r="BH31" s="11"/>
      <c r="BI31" s="17">
        <f t="shared" si="10"/>
        <v>0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x14ac:dyDescent="0.15">
      <c r="A32" s="11">
        <v>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 t="e">
        <f>VLOOKUP(L32,'償却率（定額法）'!$B$6:$C$104,2)</f>
        <v>#N/A</v>
      </c>
      <c r="N32" s="12"/>
      <c r="O32" s="12"/>
      <c r="P32" s="13">
        <f t="shared" si="3"/>
        <v>0</v>
      </c>
      <c r="Q32" s="14">
        <f t="shared" si="0"/>
        <v>1900</v>
      </c>
      <c r="R32" s="14">
        <f t="shared" si="4"/>
        <v>1</v>
      </c>
      <c r="S32" s="14">
        <f t="shared" si="5"/>
        <v>0</v>
      </c>
      <c r="T32" s="11" t="str">
        <f t="shared" si="1"/>
        <v/>
      </c>
      <c r="U32" s="15"/>
      <c r="V32" s="11"/>
      <c r="W32" s="11"/>
      <c r="X32" s="16">
        <f t="shared" si="11"/>
        <v>0</v>
      </c>
      <c r="Y32" s="16">
        <f t="shared" si="2"/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8">
        <f t="shared" si="7"/>
        <v>0</v>
      </c>
      <c r="AO32" s="11"/>
      <c r="AP32" s="17">
        <f t="shared" si="8"/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4">
        <f t="shared" si="9"/>
        <v>0</v>
      </c>
      <c r="BH32" s="11"/>
      <c r="BI32" s="17">
        <f t="shared" si="10"/>
        <v>0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x14ac:dyDescent="0.15">
      <c r="A33" s="11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 t="e">
        <f>VLOOKUP(L33,'償却率（定額法）'!$B$6:$C$104,2)</f>
        <v>#N/A</v>
      </c>
      <c r="N33" s="12"/>
      <c r="O33" s="12"/>
      <c r="P33" s="13">
        <f t="shared" si="3"/>
        <v>0</v>
      </c>
      <c r="Q33" s="14">
        <f t="shared" si="0"/>
        <v>1900</v>
      </c>
      <c r="R33" s="14">
        <f t="shared" si="4"/>
        <v>1</v>
      </c>
      <c r="S33" s="14">
        <f t="shared" si="5"/>
        <v>0</v>
      </c>
      <c r="T33" s="11" t="str">
        <f t="shared" si="1"/>
        <v/>
      </c>
      <c r="U33" s="15"/>
      <c r="V33" s="11"/>
      <c r="W33" s="11"/>
      <c r="X33" s="16">
        <f t="shared" si="11"/>
        <v>0</v>
      </c>
      <c r="Y33" s="16">
        <f t="shared" si="2"/>
        <v>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8">
        <f t="shared" si="7"/>
        <v>0</v>
      </c>
      <c r="AO33" s="11"/>
      <c r="AP33" s="17">
        <f t="shared" si="8"/>
        <v>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4">
        <f t="shared" si="9"/>
        <v>0</v>
      </c>
      <c r="BH33" s="11"/>
      <c r="BI33" s="17">
        <f t="shared" si="10"/>
        <v>0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x14ac:dyDescent="0.15">
      <c r="A34" s="11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 t="e">
        <f>VLOOKUP(L34,'償却率（定額法）'!$B$6:$C$104,2)</f>
        <v>#N/A</v>
      </c>
      <c r="N34" s="12"/>
      <c r="O34" s="12"/>
      <c r="P34" s="13">
        <f t="shared" si="3"/>
        <v>0</v>
      </c>
      <c r="Q34" s="14">
        <f t="shared" si="0"/>
        <v>1900</v>
      </c>
      <c r="R34" s="14">
        <f t="shared" si="4"/>
        <v>1</v>
      </c>
      <c r="S34" s="14">
        <f t="shared" si="5"/>
        <v>0</v>
      </c>
      <c r="T34" s="11" t="str">
        <f t="shared" si="1"/>
        <v/>
      </c>
      <c r="U34" s="15"/>
      <c r="V34" s="11"/>
      <c r="W34" s="11"/>
      <c r="X34" s="16">
        <f t="shared" si="11"/>
        <v>0</v>
      </c>
      <c r="Y34" s="16">
        <f t="shared" si="2"/>
        <v>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8">
        <f t="shared" si="7"/>
        <v>0</v>
      </c>
      <c r="AO34" s="11"/>
      <c r="AP34" s="17">
        <f t="shared" si="8"/>
        <v>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4">
        <f t="shared" si="9"/>
        <v>0</v>
      </c>
      <c r="BH34" s="11"/>
      <c r="BI34" s="17">
        <f t="shared" si="10"/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x14ac:dyDescent="0.15">
      <c r="A35" s="11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 t="e">
        <f>VLOOKUP(L35,'償却率（定額法）'!$B$6:$C$104,2)</f>
        <v>#N/A</v>
      </c>
      <c r="N35" s="12"/>
      <c r="O35" s="12"/>
      <c r="P35" s="13">
        <f t="shared" si="3"/>
        <v>0</v>
      </c>
      <c r="Q35" s="14">
        <f t="shared" si="0"/>
        <v>1900</v>
      </c>
      <c r="R35" s="14">
        <f t="shared" si="4"/>
        <v>1</v>
      </c>
      <c r="S35" s="14">
        <f t="shared" si="5"/>
        <v>0</v>
      </c>
      <c r="T35" s="11" t="str">
        <f t="shared" si="1"/>
        <v/>
      </c>
      <c r="U35" s="15"/>
      <c r="V35" s="11"/>
      <c r="W35" s="11"/>
      <c r="X35" s="16">
        <f t="shared" si="11"/>
        <v>0</v>
      </c>
      <c r="Y35" s="16">
        <f t="shared" si="2"/>
        <v>0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8">
        <f t="shared" si="7"/>
        <v>0</v>
      </c>
      <c r="AO35" s="11"/>
      <c r="AP35" s="17">
        <f t="shared" si="8"/>
        <v>0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4">
        <f t="shared" si="9"/>
        <v>0</v>
      </c>
      <c r="BH35" s="11"/>
      <c r="BI35" s="17">
        <f t="shared" si="10"/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x14ac:dyDescent="0.15">
      <c r="A36" s="11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e">
        <f>VLOOKUP(L36,'償却率（定額法）'!$B$6:$C$104,2)</f>
        <v>#N/A</v>
      </c>
      <c r="N36" s="12"/>
      <c r="O36" s="12"/>
      <c r="P36" s="13">
        <f t="shared" si="3"/>
        <v>0</v>
      </c>
      <c r="Q36" s="14">
        <f t="shared" si="0"/>
        <v>1900</v>
      </c>
      <c r="R36" s="14">
        <f t="shared" si="4"/>
        <v>1</v>
      </c>
      <c r="S36" s="14">
        <f t="shared" si="5"/>
        <v>0</v>
      </c>
      <c r="T36" s="11" t="str">
        <f t="shared" si="1"/>
        <v/>
      </c>
      <c r="U36" s="15"/>
      <c r="V36" s="11"/>
      <c r="W36" s="11"/>
      <c r="X36" s="16">
        <f t="shared" si="11"/>
        <v>0</v>
      </c>
      <c r="Y36" s="16">
        <f t="shared" si="2"/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8">
        <f t="shared" si="7"/>
        <v>0</v>
      </c>
      <c r="AO36" s="11"/>
      <c r="AP36" s="17">
        <f t="shared" si="8"/>
        <v>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4">
        <f t="shared" si="9"/>
        <v>0</v>
      </c>
      <c r="BH36" s="11"/>
      <c r="BI36" s="17">
        <f t="shared" si="10"/>
        <v>0</v>
      </c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x14ac:dyDescent="0.15">
      <c r="A37" s="11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 t="e">
        <f>VLOOKUP(L37,'償却率（定額法）'!$B$6:$C$104,2)</f>
        <v>#N/A</v>
      </c>
      <c r="N37" s="12"/>
      <c r="O37" s="12"/>
      <c r="P37" s="13">
        <f t="shared" si="3"/>
        <v>0</v>
      </c>
      <c r="Q37" s="14">
        <f t="shared" si="0"/>
        <v>1900</v>
      </c>
      <c r="R37" s="14">
        <f t="shared" si="4"/>
        <v>1</v>
      </c>
      <c r="S37" s="14">
        <f t="shared" si="5"/>
        <v>0</v>
      </c>
      <c r="T37" s="11" t="str">
        <f t="shared" si="1"/>
        <v/>
      </c>
      <c r="U37" s="15"/>
      <c r="V37" s="11"/>
      <c r="W37" s="11"/>
      <c r="X37" s="16">
        <f t="shared" si="11"/>
        <v>0</v>
      </c>
      <c r="Y37" s="16">
        <f t="shared" si="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8">
        <f t="shared" si="7"/>
        <v>0</v>
      </c>
      <c r="AO37" s="11"/>
      <c r="AP37" s="17">
        <f t="shared" si="8"/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4">
        <f t="shared" si="9"/>
        <v>0</v>
      </c>
      <c r="BH37" s="11"/>
      <c r="BI37" s="17">
        <f t="shared" si="10"/>
        <v>0</v>
      </c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x14ac:dyDescent="0.15">
      <c r="A38" s="11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 t="e">
        <f>VLOOKUP(L38,'償却率（定額法）'!$B$6:$C$104,2)</f>
        <v>#N/A</v>
      </c>
      <c r="N38" s="12"/>
      <c r="O38" s="12"/>
      <c r="P38" s="13">
        <f t="shared" si="3"/>
        <v>0</v>
      </c>
      <c r="Q38" s="14">
        <f t="shared" si="0"/>
        <v>1900</v>
      </c>
      <c r="R38" s="14">
        <f t="shared" si="4"/>
        <v>1</v>
      </c>
      <c r="S38" s="14">
        <f t="shared" si="5"/>
        <v>0</v>
      </c>
      <c r="T38" s="11" t="str">
        <f t="shared" si="1"/>
        <v/>
      </c>
      <c r="U38" s="15"/>
      <c r="V38" s="11"/>
      <c r="W38" s="11"/>
      <c r="X38" s="16">
        <f t="shared" si="11"/>
        <v>0</v>
      </c>
      <c r="Y38" s="16">
        <f t="shared" si="2"/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8">
        <f t="shared" si="7"/>
        <v>0</v>
      </c>
      <c r="AO38" s="11"/>
      <c r="AP38" s="17">
        <f t="shared" si="8"/>
        <v>0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4">
        <f t="shared" si="9"/>
        <v>0</v>
      </c>
      <c r="BH38" s="11"/>
      <c r="BI38" s="17">
        <f t="shared" si="10"/>
        <v>0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x14ac:dyDescent="0.15">
      <c r="A39" s="11">
        <v>35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 t="e">
        <f>VLOOKUP(L39,'償却率（定額法）'!$B$6:$C$104,2)</f>
        <v>#N/A</v>
      </c>
      <c r="N39" s="12"/>
      <c r="O39" s="12"/>
      <c r="P39" s="13">
        <f t="shared" si="3"/>
        <v>0</v>
      </c>
      <c r="Q39" s="14">
        <f t="shared" si="0"/>
        <v>1900</v>
      </c>
      <c r="R39" s="14">
        <f t="shared" si="4"/>
        <v>1</v>
      </c>
      <c r="S39" s="14">
        <f t="shared" si="5"/>
        <v>0</v>
      </c>
      <c r="T39" s="11" t="str">
        <f t="shared" si="1"/>
        <v/>
      </c>
      <c r="U39" s="15"/>
      <c r="V39" s="11"/>
      <c r="W39" s="11"/>
      <c r="X39" s="16">
        <f t="shared" si="11"/>
        <v>0</v>
      </c>
      <c r="Y39" s="16">
        <f t="shared" si="2"/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8">
        <f t="shared" si="7"/>
        <v>0</v>
      </c>
      <c r="AO39" s="11"/>
      <c r="AP39" s="17">
        <f t="shared" si="8"/>
        <v>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4">
        <f t="shared" si="9"/>
        <v>0</v>
      </c>
      <c r="BH39" s="11"/>
      <c r="BI39" s="17">
        <f t="shared" si="10"/>
        <v>0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x14ac:dyDescent="0.15">
      <c r="A40" s="11">
        <v>36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 t="e">
        <f>VLOOKUP(L40,'償却率（定額法）'!$B$6:$C$104,2)</f>
        <v>#N/A</v>
      </c>
      <c r="N40" s="12"/>
      <c r="O40" s="12"/>
      <c r="P40" s="13">
        <f t="shared" si="3"/>
        <v>0</v>
      </c>
      <c r="Q40" s="14">
        <f t="shared" si="0"/>
        <v>1900</v>
      </c>
      <c r="R40" s="14">
        <f t="shared" si="4"/>
        <v>1</v>
      </c>
      <c r="S40" s="14">
        <f t="shared" si="5"/>
        <v>0</v>
      </c>
      <c r="T40" s="11" t="str">
        <f t="shared" si="1"/>
        <v/>
      </c>
      <c r="U40" s="15"/>
      <c r="V40" s="11"/>
      <c r="W40" s="11"/>
      <c r="X40" s="16">
        <f t="shared" si="11"/>
        <v>0</v>
      </c>
      <c r="Y40" s="16">
        <f t="shared" si="2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8">
        <f t="shared" si="7"/>
        <v>0</v>
      </c>
      <c r="AO40" s="11"/>
      <c r="AP40" s="17">
        <f t="shared" si="8"/>
        <v>0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4">
        <f t="shared" si="9"/>
        <v>0</v>
      </c>
      <c r="BH40" s="11"/>
      <c r="BI40" s="17">
        <f t="shared" si="10"/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x14ac:dyDescent="0.15">
      <c r="A41" s="11">
        <v>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e">
        <f>VLOOKUP(L41,'償却率（定額法）'!$B$6:$C$104,2)</f>
        <v>#N/A</v>
      </c>
      <c r="N41" s="12"/>
      <c r="O41" s="12"/>
      <c r="P41" s="13">
        <f t="shared" si="3"/>
        <v>0</v>
      </c>
      <c r="Q41" s="14">
        <f t="shared" si="0"/>
        <v>1900</v>
      </c>
      <c r="R41" s="14">
        <f t="shared" si="4"/>
        <v>1</v>
      </c>
      <c r="S41" s="14">
        <f t="shared" si="5"/>
        <v>0</v>
      </c>
      <c r="T41" s="11" t="str">
        <f t="shared" si="1"/>
        <v/>
      </c>
      <c r="U41" s="15"/>
      <c r="V41" s="11"/>
      <c r="W41" s="11"/>
      <c r="X41" s="16">
        <f t="shared" si="11"/>
        <v>0</v>
      </c>
      <c r="Y41" s="16">
        <f t="shared" si="2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>
        <f t="shared" si="7"/>
        <v>0</v>
      </c>
      <c r="AO41" s="11"/>
      <c r="AP41" s="17">
        <f t="shared" si="8"/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4">
        <f t="shared" si="9"/>
        <v>0</v>
      </c>
      <c r="BH41" s="11"/>
      <c r="BI41" s="17">
        <f t="shared" si="10"/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x14ac:dyDescent="0.15">
      <c r="A42" s="11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e">
        <f>VLOOKUP(L42,'償却率（定額法）'!$B$6:$C$104,2)</f>
        <v>#N/A</v>
      </c>
      <c r="N42" s="12"/>
      <c r="O42" s="12"/>
      <c r="P42" s="13">
        <f t="shared" si="3"/>
        <v>0</v>
      </c>
      <c r="Q42" s="14">
        <f t="shared" si="0"/>
        <v>1900</v>
      </c>
      <c r="R42" s="14">
        <f t="shared" si="4"/>
        <v>1</v>
      </c>
      <c r="S42" s="14">
        <f t="shared" si="5"/>
        <v>0</v>
      </c>
      <c r="T42" s="11" t="str">
        <f t="shared" si="1"/>
        <v/>
      </c>
      <c r="U42" s="15"/>
      <c r="V42" s="11"/>
      <c r="W42" s="11"/>
      <c r="X42" s="16">
        <f t="shared" si="11"/>
        <v>0</v>
      </c>
      <c r="Y42" s="16">
        <f t="shared" si="2"/>
        <v>0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>
        <f t="shared" si="7"/>
        <v>0</v>
      </c>
      <c r="AO42" s="11"/>
      <c r="AP42" s="17">
        <f t="shared" si="8"/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4">
        <f t="shared" si="9"/>
        <v>0</v>
      </c>
      <c r="BH42" s="11"/>
      <c r="BI42" s="17">
        <f t="shared" si="10"/>
        <v>0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x14ac:dyDescent="0.15">
      <c r="A43" s="11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 t="e">
        <f>VLOOKUP(L43,'償却率（定額法）'!$B$6:$C$104,2)</f>
        <v>#N/A</v>
      </c>
      <c r="N43" s="12"/>
      <c r="O43" s="12"/>
      <c r="P43" s="13">
        <f t="shared" si="3"/>
        <v>0</v>
      </c>
      <c r="Q43" s="14">
        <f t="shared" si="0"/>
        <v>1900</v>
      </c>
      <c r="R43" s="14">
        <f t="shared" si="4"/>
        <v>1</v>
      </c>
      <c r="S43" s="14">
        <f t="shared" si="5"/>
        <v>0</v>
      </c>
      <c r="T43" s="11" t="str">
        <f t="shared" si="1"/>
        <v/>
      </c>
      <c r="U43" s="15"/>
      <c r="V43" s="11"/>
      <c r="W43" s="11"/>
      <c r="X43" s="16">
        <f t="shared" si="11"/>
        <v>0</v>
      </c>
      <c r="Y43" s="16">
        <f t="shared" si="2"/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8">
        <f t="shared" si="7"/>
        <v>0</v>
      </c>
      <c r="AO43" s="11"/>
      <c r="AP43" s="17">
        <f t="shared" si="8"/>
        <v>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4">
        <f t="shared" si="9"/>
        <v>0</v>
      </c>
      <c r="BH43" s="11"/>
      <c r="BI43" s="17">
        <f t="shared" si="10"/>
        <v>0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x14ac:dyDescent="0.15">
      <c r="A44" s="11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 t="e">
        <f>VLOOKUP(L44,'償却率（定額法）'!$B$6:$C$104,2)</f>
        <v>#N/A</v>
      </c>
      <c r="N44" s="12"/>
      <c r="O44" s="12"/>
      <c r="P44" s="13">
        <f t="shared" si="3"/>
        <v>0</v>
      </c>
      <c r="Q44" s="14">
        <f t="shared" si="0"/>
        <v>1900</v>
      </c>
      <c r="R44" s="14">
        <f t="shared" si="4"/>
        <v>1</v>
      </c>
      <c r="S44" s="14">
        <f t="shared" si="5"/>
        <v>0</v>
      </c>
      <c r="T44" s="11" t="str">
        <f t="shared" si="1"/>
        <v/>
      </c>
      <c r="U44" s="15"/>
      <c r="V44" s="11"/>
      <c r="W44" s="11"/>
      <c r="X44" s="16">
        <f t="shared" si="11"/>
        <v>0</v>
      </c>
      <c r="Y44" s="16">
        <f t="shared" si="2"/>
        <v>0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>
        <f t="shared" si="7"/>
        <v>0</v>
      </c>
      <c r="AO44" s="11"/>
      <c r="AP44" s="17">
        <f t="shared" si="8"/>
        <v>0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4">
        <f t="shared" si="9"/>
        <v>0</v>
      </c>
      <c r="BH44" s="11"/>
      <c r="BI44" s="17">
        <f t="shared" si="10"/>
        <v>0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x14ac:dyDescent="0.15">
      <c r="A45" s="11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 t="e">
        <f>VLOOKUP(L45,'償却率（定額法）'!$B$6:$C$104,2)</f>
        <v>#N/A</v>
      </c>
      <c r="N45" s="12"/>
      <c r="O45" s="12"/>
      <c r="P45" s="13">
        <f t="shared" si="3"/>
        <v>0</v>
      </c>
      <c r="Q45" s="14">
        <f t="shared" si="0"/>
        <v>1900</v>
      </c>
      <c r="R45" s="14">
        <f t="shared" si="4"/>
        <v>1</v>
      </c>
      <c r="S45" s="14">
        <f t="shared" si="5"/>
        <v>0</v>
      </c>
      <c r="T45" s="11" t="str">
        <f t="shared" si="1"/>
        <v/>
      </c>
      <c r="U45" s="15"/>
      <c r="V45" s="11"/>
      <c r="W45" s="11"/>
      <c r="X45" s="16">
        <f t="shared" si="11"/>
        <v>0</v>
      </c>
      <c r="Y45" s="16">
        <f t="shared" si="2"/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8">
        <f t="shared" si="7"/>
        <v>0</v>
      </c>
      <c r="AO45" s="11"/>
      <c r="AP45" s="17">
        <f t="shared" si="8"/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4">
        <f t="shared" si="9"/>
        <v>0</v>
      </c>
      <c r="BH45" s="11"/>
      <c r="BI45" s="17">
        <f t="shared" si="10"/>
        <v>0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x14ac:dyDescent="0.15">
      <c r="A46" s="11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e">
        <f>VLOOKUP(L46,'償却率（定額法）'!$B$6:$C$104,2)</f>
        <v>#N/A</v>
      </c>
      <c r="N46" s="12"/>
      <c r="O46" s="12"/>
      <c r="P46" s="13">
        <f t="shared" si="3"/>
        <v>0</v>
      </c>
      <c r="Q46" s="14">
        <f t="shared" si="0"/>
        <v>1900</v>
      </c>
      <c r="R46" s="14">
        <f t="shared" si="4"/>
        <v>1</v>
      </c>
      <c r="S46" s="14">
        <f t="shared" si="5"/>
        <v>0</v>
      </c>
      <c r="T46" s="11" t="str">
        <f t="shared" si="1"/>
        <v/>
      </c>
      <c r="U46" s="15"/>
      <c r="V46" s="11"/>
      <c r="W46" s="11"/>
      <c r="X46" s="16">
        <f t="shared" si="11"/>
        <v>0</v>
      </c>
      <c r="Y46" s="16">
        <f t="shared" si="2"/>
        <v>0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8">
        <f t="shared" si="7"/>
        <v>0</v>
      </c>
      <c r="AO46" s="11"/>
      <c r="AP46" s="17">
        <f t="shared" si="8"/>
        <v>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4">
        <f t="shared" si="9"/>
        <v>0</v>
      </c>
      <c r="BH46" s="11"/>
      <c r="BI46" s="17">
        <f t="shared" si="10"/>
        <v>0</v>
      </c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x14ac:dyDescent="0.15">
      <c r="A47" s="11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 t="e">
        <f>VLOOKUP(L47,'償却率（定額法）'!$B$6:$C$104,2)</f>
        <v>#N/A</v>
      </c>
      <c r="N47" s="12"/>
      <c r="O47" s="12"/>
      <c r="P47" s="13">
        <f t="shared" si="3"/>
        <v>0</v>
      </c>
      <c r="Q47" s="14">
        <f t="shared" si="0"/>
        <v>1900</v>
      </c>
      <c r="R47" s="14">
        <f t="shared" si="4"/>
        <v>1</v>
      </c>
      <c r="S47" s="14">
        <f t="shared" si="5"/>
        <v>0</v>
      </c>
      <c r="T47" s="11" t="str">
        <f t="shared" si="1"/>
        <v/>
      </c>
      <c r="U47" s="15"/>
      <c r="V47" s="11"/>
      <c r="W47" s="11"/>
      <c r="X47" s="16">
        <f t="shared" si="11"/>
        <v>0</v>
      </c>
      <c r="Y47" s="16">
        <f t="shared" si="2"/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8">
        <f t="shared" si="7"/>
        <v>0</v>
      </c>
      <c r="AO47" s="11"/>
      <c r="AP47" s="17">
        <f t="shared" si="8"/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4">
        <f t="shared" si="9"/>
        <v>0</v>
      </c>
      <c r="BH47" s="11"/>
      <c r="BI47" s="17">
        <f t="shared" si="10"/>
        <v>0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x14ac:dyDescent="0.15">
      <c r="A48" s="11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 t="e">
        <f>VLOOKUP(L48,'償却率（定額法）'!$B$6:$C$104,2)</f>
        <v>#N/A</v>
      </c>
      <c r="N48" s="12"/>
      <c r="O48" s="12"/>
      <c r="P48" s="13">
        <f t="shared" si="3"/>
        <v>0</v>
      </c>
      <c r="Q48" s="14">
        <f t="shared" si="0"/>
        <v>1900</v>
      </c>
      <c r="R48" s="14">
        <f t="shared" si="4"/>
        <v>1</v>
      </c>
      <c r="S48" s="14">
        <f t="shared" si="5"/>
        <v>0</v>
      </c>
      <c r="T48" s="11" t="str">
        <f t="shared" si="1"/>
        <v/>
      </c>
      <c r="U48" s="15"/>
      <c r="V48" s="11"/>
      <c r="W48" s="11"/>
      <c r="X48" s="16">
        <f t="shared" si="11"/>
        <v>0</v>
      </c>
      <c r="Y48" s="16">
        <f t="shared" si="2"/>
        <v>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8">
        <f t="shared" si="7"/>
        <v>0</v>
      </c>
      <c r="AO48" s="11"/>
      <c r="AP48" s="17">
        <f t="shared" si="8"/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4">
        <f t="shared" si="9"/>
        <v>0</v>
      </c>
      <c r="BH48" s="11"/>
      <c r="BI48" s="17">
        <f t="shared" si="10"/>
        <v>0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x14ac:dyDescent="0.15">
      <c r="A49" s="11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 t="e">
        <f>VLOOKUP(L49,'償却率（定額法）'!$B$6:$C$104,2)</f>
        <v>#N/A</v>
      </c>
      <c r="N49" s="12"/>
      <c r="O49" s="12"/>
      <c r="P49" s="13">
        <f t="shared" si="3"/>
        <v>0</v>
      </c>
      <c r="Q49" s="14">
        <f t="shared" si="0"/>
        <v>1900</v>
      </c>
      <c r="R49" s="14">
        <f t="shared" si="4"/>
        <v>1</v>
      </c>
      <c r="S49" s="14">
        <f t="shared" si="5"/>
        <v>0</v>
      </c>
      <c r="T49" s="11" t="str">
        <f t="shared" si="1"/>
        <v/>
      </c>
      <c r="U49" s="15"/>
      <c r="V49" s="11"/>
      <c r="W49" s="11"/>
      <c r="X49" s="16">
        <f t="shared" si="11"/>
        <v>0</v>
      </c>
      <c r="Y49" s="16">
        <f t="shared" si="2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8">
        <f t="shared" si="7"/>
        <v>0</v>
      </c>
      <c r="AO49" s="11"/>
      <c r="AP49" s="17">
        <f t="shared" si="8"/>
        <v>0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4">
        <f t="shared" si="9"/>
        <v>0</v>
      </c>
      <c r="BH49" s="11"/>
      <c r="BI49" s="17">
        <f t="shared" si="10"/>
        <v>0</v>
      </c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x14ac:dyDescent="0.15">
      <c r="A50" s="11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 t="e">
        <f>VLOOKUP(L50,'償却率（定額法）'!$B$6:$C$104,2)</f>
        <v>#N/A</v>
      </c>
      <c r="N50" s="12"/>
      <c r="O50" s="12"/>
      <c r="P50" s="13">
        <f t="shared" si="3"/>
        <v>0</v>
      </c>
      <c r="Q50" s="14">
        <f t="shared" si="0"/>
        <v>1900</v>
      </c>
      <c r="R50" s="14">
        <f t="shared" si="4"/>
        <v>1</v>
      </c>
      <c r="S50" s="14">
        <f t="shared" si="5"/>
        <v>0</v>
      </c>
      <c r="T50" s="11" t="str">
        <f t="shared" si="1"/>
        <v/>
      </c>
      <c r="U50" s="15"/>
      <c r="V50" s="11"/>
      <c r="W50" s="11"/>
      <c r="X50" s="16">
        <f t="shared" si="11"/>
        <v>0</v>
      </c>
      <c r="Y50" s="16">
        <f t="shared" si="2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8">
        <f t="shared" si="7"/>
        <v>0</v>
      </c>
      <c r="AO50" s="11"/>
      <c r="AP50" s="17">
        <f t="shared" si="8"/>
        <v>0</v>
      </c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4">
        <f t="shared" si="9"/>
        <v>0</v>
      </c>
      <c r="BH50" s="11"/>
      <c r="BI50" s="17">
        <f t="shared" si="10"/>
        <v>0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x14ac:dyDescent="0.15">
      <c r="A51" s="11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 t="e">
        <f>VLOOKUP(L51,'償却率（定額法）'!$B$6:$C$104,2)</f>
        <v>#N/A</v>
      </c>
      <c r="N51" s="12"/>
      <c r="O51" s="12"/>
      <c r="P51" s="13">
        <f t="shared" si="3"/>
        <v>0</v>
      </c>
      <c r="Q51" s="14">
        <f t="shared" si="0"/>
        <v>1900</v>
      </c>
      <c r="R51" s="14">
        <f t="shared" si="4"/>
        <v>1</v>
      </c>
      <c r="S51" s="14">
        <f t="shared" si="5"/>
        <v>0</v>
      </c>
      <c r="T51" s="11" t="str">
        <f t="shared" si="1"/>
        <v/>
      </c>
      <c r="U51" s="15"/>
      <c r="V51" s="11"/>
      <c r="W51" s="11"/>
      <c r="X51" s="16">
        <f t="shared" si="11"/>
        <v>0</v>
      </c>
      <c r="Y51" s="16">
        <f t="shared" si="2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8">
        <f t="shared" si="7"/>
        <v>0</v>
      </c>
      <c r="AO51" s="11"/>
      <c r="AP51" s="17">
        <f t="shared" si="8"/>
        <v>0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4">
        <f t="shared" si="9"/>
        <v>0</v>
      </c>
      <c r="BH51" s="11"/>
      <c r="BI51" s="17">
        <f t="shared" si="10"/>
        <v>0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x14ac:dyDescent="0.15">
      <c r="A52" s="11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 t="e">
        <f>VLOOKUP(L52,'償却率（定額法）'!$B$6:$C$104,2)</f>
        <v>#N/A</v>
      </c>
      <c r="N52" s="12"/>
      <c r="O52" s="12"/>
      <c r="P52" s="13">
        <f t="shared" si="3"/>
        <v>0</v>
      </c>
      <c r="Q52" s="14">
        <f t="shared" si="0"/>
        <v>1900</v>
      </c>
      <c r="R52" s="14">
        <f t="shared" si="4"/>
        <v>1</v>
      </c>
      <c r="S52" s="14">
        <f t="shared" si="5"/>
        <v>0</v>
      </c>
      <c r="T52" s="11" t="str">
        <f t="shared" si="1"/>
        <v/>
      </c>
      <c r="U52" s="15"/>
      <c r="V52" s="11"/>
      <c r="W52" s="11"/>
      <c r="X52" s="16">
        <f t="shared" si="11"/>
        <v>0</v>
      </c>
      <c r="Y52" s="16">
        <f t="shared" si="2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8">
        <f t="shared" si="7"/>
        <v>0</v>
      </c>
      <c r="AO52" s="11"/>
      <c r="AP52" s="17">
        <f t="shared" si="8"/>
        <v>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4">
        <f t="shared" si="9"/>
        <v>0</v>
      </c>
      <c r="BH52" s="11"/>
      <c r="BI52" s="17">
        <f t="shared" si="10"/>
        <v>0</v>
      </c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x14ac:dyDescent="0.15">
      <c r="A53" s="11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e">
        <f>VLOOKUP(L53,'償却率（定額法）'!$B$6:$C$104,2)</f>
        <v>#N/A</v>
      </c>
      <c r="N53" s="12"/>
      <c r="O53" s="12"/>
      <c r="P53" s="13">
        <f t="shared" si="3"/>
        <v>0</v>
      </c>
      <c r="Q53" s="14">
        <f t="shared" si="0"/>
        <v>1900</v>
      </c>
      <c r="R53" s="14">
        <f t="shared" si="4"/>
        <v>1</v>
      </c>
      <c r="S53" s="14">
        <f t="shared" si="5"/>
        <v>0</v>
      </c>
      <c r="T53" s="11" t="str">
        <f t="shared" si="1"/>
        <v/>
      </c>
      <c r="U53" s="15"/>
      <c r="V53" s="11"/>
      <c r="W53" s="11"/>
      <c r="X53" s="16">
        <f t="shared" si="11"/>
        <v>0</v>
      </c>
      <c r="Y53" s="16">
        <f t="shared" si="2"/>
        <v>0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8">
        <f t="shared" si="7"/>
        <v>0</v>
      </c>
      <c r="AO53" s="11"/>
      <c r="AP53" s="17">
        <f t="shared" si="8"/>
        <v>0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4">
        <f t="shared" si="9"/>
        <v>0</v>
      </c>
      <c r="BH53" s="11"/>
      <c r="BI53" s="17">
        <f t="shared" si="10"/>
        <v>0</v>
      </c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x14ac:dyDescent="0.15">
      <c r="A54" s="11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 t="e">
        <f>VLOOKUP(L54,'償却率（定額法）'!$B$6:$C$104,2)</f>
        <v>#N/A</v>
      </c>
      <c r="N54" s="12"/>
      <c r="O54" s="12"/>
      <c r="P54" s="13">
        <f t="shared" si="3"/>
        <v>0</v>
      </c>
      <c r="Q54" s="14">
        <f t="shared" si="0"/>
        <v>1900</v>
      </c>
      <c r="R54" s="14">
        <f t="shared" si="4"/>
        <v>1</v>
      </c>
      <c r="S54" s="14">
        <f t="shared" si="5"/>
        <v>0</v>
      </c>
      <c r="T54" s="11" t="str">
        <f t="shared" si="1"/>
        <v/>
      </c>
      <c r="U54" s="15"/>
      <c r="V54" s="11"/>
      <c r="W54" s="11"/>
      <c r="X54" s="16">
        <f t="shared" si="11"/>
        <v>0</v>
      </c>
      <c r="Y54" s="16">
        <f t="shared" si="2"/>
        <v>0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8">
        <f t="shared" si="7"/>
        <v>0</v>
      </c>
      <c r="AO54" s="11"/>
      <c r="AP54" s="17">
        <f t="shared" si="8"/>
        <v>0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4">
        <f t="shared" si="9"/>
        <v>0</v>
      </c>
      <c r="BH54" s="11"/>
      <c r="BI54" s="17">
        <f t="shared" si="10"/>
        <v>0</v>
      </c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x14ac:dyDescent="0.15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 t="e">
        <f>VLOOKUP(L55,'償却率（定額法）'!$B$6:$C$104,2)</f>
        <v>#N/A</v>
      </c>
      <c r="N55" s="12"/>
      <c r="O55" s="12"/>
      <c r="P55" s="13">
        <f t="shared" si="3"/>
        <v>0</v>
      </c>
      <c r="Q55" s="14">
        <f t="shared" si="0"/>
        <v>1900</v>
      </c>
      <c r="R55" s="14">
        <f t="shared" si="4"/>
        <v>1</v>
      </c>
      <c r="S55" s="14">
        <f t="shared" si="5"/>
        <v>0</v>
      </c>
      <c r="T55" s="11" t="str">
        <f t="shared" si="1"/>
        <v/>
      </c>
      <c r="U55" s="15"/>
      <c r="V55" s="11"/>
      <c r="W55" s="11"/>
      <c r="X55" s="16">
        <f t="shared" si="11"/>
        <v>0</v>
      </c>
      <c r="Y55" s="16">
        <f t="shared" si="2"/>
        <v>0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8">
        <f t="shared" si="7"/>
        <v>0</v>
      </c>
      <c r="AO55" s="11"/>
      <c r="AP55" s="17">
        <f t="shared" si="8"/>
        <v>0</v>
      </c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4">
        <f t="shared" si="9"/>
        <v>0</v>
      </c>
      <c r="BH55" s="11"/>
      <c r="BI55" s="17">
        <f t="shared" si="10"/>
        <v>0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x14ac:dyDescent="0.15">
      <c r="A56" s="11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 t="e">
        <f>VLOOKUP(L56,'償却率（定額法）'!$B$6:$C$104,2)</f>
        <v>#N/A</v>
      </c>
      <c r="N56" s="12"/>
      <c r="O56" s="12"/>
      <c r="P56" s="13">
        <f t="shared" si="3"/>
        <v>0</v>
      </c>
      <c r="Q56" s="14">
        <f t="shared" si="0"/>
        <v>1900</v>
      </c>
      <c r="R56" s="14">
        <f t="shared" si="4"/>
        <v>1</v>
      </c>
      <c r="S56" s="14">
        <f t="shared" si="5"/>
        <v>0</v>
      </c>
      <c r="T56" s="11" t="str">
        <f t="shared" si="1"/>
        <v/>
      </c>
      <c r="U56" s="15"/>
      <c r="V56" s="11"/>
      <c r="W56" s="11"/>
      <c r="X56" s="16">
        <f t="shared" si="11"/>
        <v>0</v>
      </c>
      <c r="Y56" s="16">
        <f t="shared" si="2"/>
        <v>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8">
        <f t="shared" si="7"/>
        <v>0</v>
      </c>
      <c r="AO56" s="11"/>
      <c r="AP56" s="17">
        <f t="shared" si="8"/>
        <v>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4">
        <f t="shared" si="9"/>
        <v>0</v>
      </c>
      <c r="BH56" s="11"/>
      <c r="BI56" s="17">
        <f t="shared" si="10"/>
        <v>0</v>
      </c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x14ac:dyDescent="0.15">
      <c r="A57" s="11">
        <v>53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 t="e">
        <f>VLOOKUP(L57,'償却率（定額法）'!$B$6:$C$104,2)</f>
        <v>#N/A</v>
      </c>
      <c r="N57" s="12"/>
      <c r="O57" s="12"/>
      <c r="P57" s="13">
        <f t="shared" si="3"/>
        <v>0</v>
      </c>
      <c r="Q57" s="14">
        <f t="shared" si="0"/>
        <v>1900</v>
      </c>
      <c r="R57" s="14">
        <f t="shared" si="4"/>
        <v>1</v>
      </c>
      <c r="S57" s="14">
        <f t="shared" si="5"/>
        <v>0</v>
      </c>
      <c r="T57" s="11" t="str">
        <f t="shared" si="1"/>
        <v/>
      </c>
      <c r="U57" s="15"/>
      <c r="V57" s="11"/>
      <c r="W57" s="11"/>
      <c r="X57" s="16">
        <f t="shared" si="11"/>
        <v>0</v>
      </c>
      <c r="Y57" s="16">
        <f t="shared" si="2"/>
        <v>0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8">
        <f t="shared" si="7"/>
        <v>0</v>
      </c>
      <c r="AO57" s="11"/>
      <c r="AP57" s="17">
        <f t="shared" si="8"/>
        <v>0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4">
        <f t="shared" si="9"/>
        <v>0</v>
      </c>
      <c r="BH57" s="11"/>
      <c r="BI57" s="17">
        <f t="shared" si="10"/>
        <v>0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x14ac:dyDescent="0.15">
      <c r="A58" s="11">
        <v>54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 t="e">
        <f>VLOOKUP(L58,'償却率（定額法）'!$B$6:$C$104,2)</f>
        <v>#N/A</v>
      </c>
      <c r="N58" s="12"/>
      <c r="O58" s="12"/>
      <c r="P58" s="13">
        <f t="shared" si="3"/>
        <v>0</v>
      </c>
      <c r="Q58" s="14">
        <f t="shared" si="0"/>
        <v>1900</v>
      </c>
      <c r="R58" s="14">
        <f t="shared" si="4"/>
        <v>1</v>
      </c>
      <c r="S58" s="14">
        <f t="shared" si="5"/>
        <v>0</v>
      </c>
      <c r="T58" s="11" t="str">
        <f t="shared" si="1"/>
        <v/>
      </c>
      <c r="U58" s="15"/>
      <c r="V58" s="11"/>
      <c r="W58" s="11"/>
      <c r="X58" s="16">
        <f t="shared" si="11"/>
        <v>0</v>
      </c>
      <c r="Y58" s="16">
        <f t="shared" si="2"/>
        <v>0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8">
        <f t="shared" si="7"/>
        <v>0</v>
      </c>
      <c r="AO58" s="11"/>
      <c r="AP58" s="17">
        <f t="shared" si="8"/>
        <v>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4">
        <f t="shared" si="9"/>
        <v>0</v>
      </c>
      <c r="BH58" s="11"/>
      <c r="BI58" s="17">
        <f t="shared" si="10"/>
        <v>0</v>
      </c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x14ac:dyDescent="0.15">
      <c r="A59" s="11">
        <v>55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 t="e">
        <f>VLOOKUP(L59,'償却率（定額法）'!$B$6:$C$104,2)</f>
        <v>#N/A</v>
      </c>
      <c r="N59" s="12"/>
      <c r="O59" s="12"/>
      <c r="P59" s="13">
        <f t="shared" si="3"/>
        <v>0</v>
      </c>
      <c r="Q59" s="14">
        <f t="shared" si="0"/>
        <v>1900</v>
      </c>
      <c r="R59" s="14">
        <f t="shared" si="4"/>
        <v>1</v>
      </c>
      <c r="S59" s="14">
        <f t="shared" si="5"/>
        <v>0</v>
      </c>
      <c r="T59" s="11" t="str">
        <f t="shared" si="1"/>
        <v/>
      </c>
      <c r="U59" s="15"/>
      <c r="V59" s="11"/>
      <c r="W59" s="11"/>
      <c r="X59" s="16">
        <f t="shared" si="11"/>
        <v>0</v>
      </c>
      <c r="Y59" s="16">
        <f t="shared" si="2"/>
        <v>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8">
        <f t="shared" si="7"/>
        <v>0</v>
      </c>
      <c r="AO59" s="11"/>
      <c r="AP59" s="17">
        <f t="shared" si="8"/>
        <v>0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4">
        <f t="shared" si="9"/>
        <v>0</v>
      </c>
      <c r="BH59" s="11"/>
      <c r="BI59" s="17">
        <f t="shared" si="10"/>
        <v>0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x14ac:dyDescent="0.15">
      <c r="A60" s="11">
        <v>56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 t="e">
        <f>VLOOKUP(L60,'償却率（定額法）'!$B$6:$C$104,2)</f>
        <v>#N/A</v>
      </c>
      <c r="N60" s="12"/>
      <c r="O60" s="12"/>
      <c r="P60" s="13">
        <f t="shared" si="3"/>
        <v>0</v>
      </c>
      <c r="Q60" s="14">
        <f t="shared" si="0"/>
        <v>1900</v>
      </c>
      <c r="R60" s="14">
        <f t="shared" si="4"/>
        <v>1</v>
      </c>
      <c r="S60" s="14">
        <f t="shared" si="5"/>
        <v>0</v>
      </c>
      <c r="T60" s="11" t="str">
        <f t="shared" si="1"/>
        <v/>
      </c>
      <c r="U60" s="15"/>
      <c r="V60" s="11"/>
      <c r="W60" s="11"/>
      <c r="X60" s="16">
        <f t="shared" si="11"/>
        <v>0</v>
      </c>
      <c r="Y60" s="16">
        <f t="shared" si="2"/>
        <v>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8">
        <f t="shared" si="7"/>
        <v>0</v>
      </c>
      <c r="AO60" s="11"/>
      <c r="AP60" s="17">
        <f t="shared" si="8"/>
        <v>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4">
        <f t="shared" si="9"/>
        <v>0</v>
      </c>
      <c r="BH60" s="11"/>
      <c r="BI60" s="17">
        <f t="shared" si="10"/>
        <v>0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x14ac:dyDescent="0.15">
      <c r="A61" s="11">
        <v>57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 t="e">
        <f>VLOOKUP(L61,'償却率（定額法）'!$B$6:$C$104,2)</f>
        <v>#N/A</v>
      </c>
      <c r="N61" s="12"/>
      <c r="O61" s="12"/>
      <c r="P61" s="13">
        <f t="shared" si="3"/>
        <v>0</v>
      </c>
      <c r="Q61" s="14">
        <f t="shared" si="0"/>
        <v>1900</v>
      </c>
      <c r="R61" s="14">
        <f t="shared" si="4"/>
        <v>1</v>
      </c>
      <c r="S61" s="14">
        <f t="shared" si="5"/>
        <v>0</v>
      </c>
      <c r="T61" s="11" t="str">
        <f t="shared" si="1"/>
        <v/>
      </c>
      <c r="U61" s="15"/>
      <c r="V61" s="11"/>
      <c r="W61" s="11"/>
      <c r="X61" s="16">
        <f t="shared" si="11"/>
        <v>0</v>
      </c>
      <c r="Y61" s="16">
        <f t="shared" si="2"/>
        <v>0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8">
        <f t="shared" si="7"/>
        <v>0</v>
      </c>
      <c r="AO61" s="11"/>
      <c r="AP61" s="17">
        <f t="shared" si="8"/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4">
        <f t="shared" si="9"/>
        <v>0</v>
      </c>
      <c r="BH61" s="11"/>
      <c r="BI61" s="17">
        <f t="shared" si="10"/>
        <v>0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x14ac:dyDescent="0.15">
      <c r="A62" s="11">
        <v>58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 t="e">
        <f>VLOOKUP(L62,'償却率（定額法）'!$B$6:$C$104,2)</f>
        <v>#N/A</v>
      </c>
      <c r="N62" s="12"/>
      <c r="O62" s="12"/>
      <c r="P62" s="13">
        <f t="shared" si="3"/>
        <v>0</v>
      </c>
      <c r="Q62" s="14">
        <f t="shared" si="0"/>
        <v>1900</v>
      </c>
      <c r="R62" s="14">
        <f t="shared" si="4"/>
        <v>1</v>
      </c>
      <c r="S62" s="14">
        <f t="shared" si="5"/>
        <v>0</v>
      </c>
      <c r="T62" s="11" t="str">
        <f t="shared" si="1"/>
        <v/>
      </c>
      <c r="U62" s="15"/>
      <c r="V62" s="11"/>
      <c r="W62" s="11"/>
      <c r="X62" s="16">
        <f t="shared" si="11"/>
        <v>0</v>
      </c>
      <c r="Y62" s="16">
        <f t="shared" si="2"/>
        <v>0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8">
        <f t="shared" si="7"/>
        <v>0</v>
      </c>
      <c r="AO62" s="11"/>
      <c r="AP62" s="17">
        <f t="shared" si="8"/>
        <v>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4">
        <f t="shared" si="9"/>
        <v>0</v>
      </c>
      <c r="BH62" s="11"/>
      <c r="BI62" s="17">
        <f t="shared" si="10"/>
        <v>0</v>
      </c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x14ac:dyDescent="0.15">
      <c r="A63" s="11">
        <v>59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 t="e">
        <f>VLOOKUP(L63,'償却率（定額法）'!$B$6:$C$104,2)</f>
        <v>#N/A</v>
      </c>
      <c r="N63" s="12"/>
      <c r="O63" s="12"/>
      <c r="P63" s="13">
        <f t="shared" si="3"/>
        <v>0</v>
      </c>
      <c r="Q63" s="14">
        <f t="shared" si="0"/>
        <v>1900</v>
      </c>
      <c r="R63" s="14">
        <f t="shared" si="4"/>
        <v>1</v>
      </c>
      <c r="S63" s="14">
        <f t="shared" si="5"/>
        <v>0</v>
      </c>
      <c r="T63" s="11" t="str">
        <f t="shared" si="1"/>
        <v/>
      </c>
      <c r="U63" s="15"/>
      <c r="V63" s="11"/>
      <c r="W63" s="11"/>
      <c r="X63" s="16">
        <f t="shared" si="11"/>
        <v>0</v>
      </c>
      <c r="Y63" s="16">
        <f t="shared" si="2"/>
        <v>0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8">
        <f t="shared" si="7"/>
        <v>0</v>
      </c>
      <c r="AO63" s="11"/>
      <c r="AP63" s="17">
        <f t="shared" si="8"/>
        <v>0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4">
        <f t="shared" si="9"/>
        <v>0</v>
      </c>
      <c r="BH63" s="11"/>
      <c r="BI63" s="17">
        <f t="shared" si="10"/>
        <v>0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 x14ac:dyDescent="0.15">
      <c r="A64" s="11">
        <v>60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 t="e">
        <f>VLOOKUP(L64,'償却率（定額法）'!$B$6:$C$104,2)</f>
        <v>#N/A</v>
      </c>
      <c r="N64" s="12"/>
      <c r="O64" s="12"/>
      <c r="P64" s="13">
        <f t="shared" si="3"/>
        <v>0</v>
      </c>
      <c r="Q64" s="14">
        <f t="shared" si="0"/>
        <v>1900</v>
      </c>
      <c r="R64" s="14">
        <f t="shared" si="4"/>
        <v>1</v>
      </c>
      <c r="S64" s="14">
        <f t="shared" si="5"/>
        <v>0</v>
      </c>
      <c r="T64" s="11" t="str">
        <f t="shared" si="1"/>
        <v/>
      </c>
      <c r="U64" s="15"/>
      <c r="V64" s="11"/>
      <c r="W64" s="11"/>
      <c r="X64" s="16">
        <f t="shared" si="11"/>
        <v>0</v>
      </c>
      <c r="Y64" s="16">
        <f t="shared" si="2"/>
        <v>0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8">
        <f t="shared" si="7"/>
        <v>0</v>
      </c>
      <c r="AO64" s="11"/>
      <c r="AP64" s="17">
        <f t="shared" si="8"/>
        <v>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4">
        <f t="shared" si="9"/>
        <v>0</v>
      </c>
      <c r="BH64" s="11"/>
      <c r="BI64" s="17">
        <f t="shared" si="10"/>
        <v>0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 x14ac:dyDescent="0.15">
      <c r="A65" s="11">
        <v>61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 t="e">
        <f>VLOOKUP(L65,'償却率（定額法）'!$B$6:$C$104,2)</f>
        <v>#N/A</v>
      </c>
      <c r="N65" s="12"/>
      <c r="O65" s="12"/>
      <c r="P65" s="13">
        <f t="shared" si="3"/>
        <v>0</v>
      </c>
      <c r="Q65" s="14">
        <f t="shared" si="0"/>
        <v>1900</v>
      </c>
      <c r="R65" s="14">
        <f t="shared" si="4"/>
        <v>1</v>
      </c>
      <c r="S65" s="14">
        <f t="shared" si="5"/>
        <v>0</v>
      </c>
      <c r="T65" s="11" t="str">
        <f t="shared" si="1"/>
        <v/>
      </c>
      <c r="U65" s="15"/>
      <c r="V65" s="11"/>
      <c r="W65" s="11"/>
      <c r="X65" s="16">
        <f t="shared" si="11"/>
        <v>0</v>
      </c>
      <c r="Y65" s="16">
        <f t="shared" si="2"/>
        <v>0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8">
        <f t="shared" si="7"/>
        <v>0</v>
      </c>
      <c r="AO65" s="11"/>
      <c r="AP65" s="17">
        <f t="shared" si="8"/>
        <v>0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4">
        <f t="shared" si="9"/>
        <v>0</v>
      </c>
      <c r="BH65" s="11"/>
      <c r="BI65" s="17">
        <f t="shared" si="10"/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 x14ac:dyDescent="0.15">
      <c r="A66" s="11">
        <v>62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 t="e">
        <f>VLOOKUP(L66,'償却率（定額法）'!$B$6:$C$104,2)</f>
        <v>#N/A</v>
      </c>
      <c r="N66" s="12"/>
      <c r="O66" s="12"/>
      <c r="P66" s="13">
        <f t="shared" si="3"/>
        <v>0</v>
      </c>
      <c r="Q66" s="14">
        <f t="shared" si="0"/>
        <v>1900</v>
      </c>
      <c r="R66" s="14">
        <f t="shared" si="4"/>
        <v>1</v>
      </c>
      <c r="S66" s="14">
        <f t="shared" si="5"/>
        <v>0</v>
      </c>
      <c r="T66" s="11" t="str">
        <f t="shared" si="1"/>
        <v/>
      </c>
      <c r="U66" s="15"/>
      <c r="V66" s="11"/>
      <c r="W66" s="11"/>
      <c r="X66" s="16">
        <f t="shared" si="11"/>
        <v>0</v>
      </c>
      <c r="Y66" s="16">
        <f t="shared" si="2"/>
        <v>0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8">
        <f t="shared" si="7"/>
        <v>0</v>
      </c>
      <c r="AO66" s="11"/>
      <c r="AP66" s="17">
        <f t="shared" si="8"/>
        <v>0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4">
        <f t="shared" si="9"/>
        <v>0</v>
      </c>
      <c r="BH66" s="11"/>
      <c r="BI66" s="17">
        <f t="shared" si="10"/>
        <v>0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 x14ac:dyDescent="0.15">
      <c r="A67" s="11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 t="e">
        <f>VLOOKUP(L67,'償却率（定額法）'!$B$6:$C$104,2)</f>
        <v>#N/A</v>
      </c>
      <c r="N67" s="12"/>
      <c r="O67" s="12"/>
      <c r="P67" s="13">
        <f t="shared" si="3"/>
        <v>0</v>
      </c>
      <c r="Q67" s="14">
        <f t="shared" si="0"/>
        <v>1900</v>
      </c>
      <c r="R67" s="14">
        <f t="shared" si="4"/>
        <v>1</v>
      </c>
      <c r="S67" s="14">
        <f t="shared" si="5"/>
        <v>0</v>
      </c>
      <c r="T67" s="11" t="str">
        <f t="shared" si="1"/>
        <v/>
      </c>
      <c r="U67" s="15"/>
      <c r="V67" s="11"/>
      <c r="W67" s="11"/>
      <c r="X67" s="16">
        <f t="shared" si="11"/>
        <v>0</v>
      </c>
      <c r="Y67" s="16">
        <f t="shared" si="2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8">
        <f t="shared" si="7"/>
        <v>0</v>
      </c>
      <c r="AO67" s="11"/>
      <c r="AP67" s="17">
        <f t="shared" si="8"/>
        <v>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4">
        <f t="shared" si="9"/>
        <v>0</v>
      </c>
      <c r="BH67" s="11"/>
      <c r="BI67" s="17">
        <f t="shared" si="10"/>
        <v>0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 x14ac:dyDescent="0.15">
      <c r="A68" s="11">
        <v>64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 t="e">
        <f>VLOOKUP(L68,'償却率（定額法）'!$B$6:$C$104,2)</f>
        <v>#N/A</v>
      </c>
      <c r="N68" s="12"/>
      <c r="O68" s="12"/>
      <c r="P68" s="13">
        <f t="shared" si="3"/>
        <v>0</v>
      </c>
      <c r="Q68" s="14">
        <f t="shared" si="0"/>
        <v>1900</v>
      </c>
      <c r="R68" s="14">
        <f t="shared" si="4"/>
        <v>1</v>
      </c>
      <c r="S68" s="14">
        <f t="shared" si="5"/>
        <v>0</v>
      </c>
      <c r="T68" s="11" t="str">
        <f t="shared" si="1"/>
        <v/>
      </c>
      <c r="U68" s="15"/>
      <c r="V68" s="11"/>
      <c r="W68" s="11"/>
      <c r="X68" s="16">
        <f t="shared" si="11"/>
        <v>0</v>
      </c>
      <c r="Y68" s="16">
        <f t="shared" si="2"/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8">
        <f t="shared" si="7"/>
        <v>0</v>
      </c>
      <c r="AO68" s="11"/>
      <c r="AP68" s="17">
        <f t="shared" si="8"/>
        <v>0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4">
        <f t="shared" si="9"/>
        <v>0</v>
      </c>
      <c r="BH68" s="11"/>
      <c r="BI68" s="17">
        <f t="shared" si="10"/>
        <v>0</v>
      </c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 x14ac:dyDescent="0.15">
      <c r="A69" s="11">
        <v>65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 t="e">
        <f>VLOOKUP(L69,'償却率（定額法）'!$B$6:$C$104,2)</f>
        <v>#N/A</v>
      </c>
      <c r="N69" s="12"/>
      <c r="O69" s="12"/>
      <c r="P69" s="13">
        <f t="shared" si="3"/>
        <v>0</v>
      </c>
      <c r="Q69" s="14">
        <f t="shared" si="0"/>
        <v>1900</v>
      </c>
      <c r="R69" s="14">
        <f t="shared" si="4"/>
        <v>1</v>
      </c>
      <c r="S69" s="14">
        <f t="shared" si="5"/>
        <v>0</v>
      </c>
      <c r="T69" s="11" t="str">
        <f t="shared" si="1"/>
        <v/>
      </c>
      <c r="U69" s="15"/>
      <c r="V69" s="11"/>
      <c r="W69" s="11"/>
      <c r="X69" s="16">
        <f t="shared" ref="X69:X100" si="12">IF(BG69=0,0,IF(BG69&gt;L69,U69-1,ROUND((U69*M69)*(BG69-1),0)))</f>
        <v>0</v>
      </c>
      <c r="Y69" s="16">
        <f t="shared" ref="Y69:Y100" si="13">U69-X69</f>
        <v>0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8">
        <f t="shared" si="7"/>
        <v>0</v>
      </c>
      <c r="AO69" s="11"/>
      <c r="AP69" s="17">
        <f t="shared" si="8"/>
        <v>0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4">
        <f t="shared" si="9"/>
        <v>0</v>
      </c>
      <c r="BH69" s="11"/>
      <c r="BI69" s="17">
        <f t="shared" si="10"/>
        <v>0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x14ac:dyDescent="0.15">
      <c r="A70" s="11">
        <v>66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 t="e">
        <f>VLOOKUP(L70,'償却率（定額法）'!$B$6:$C$104,2)</f>
        <v>#N/A</v>
      </c>
      <c r="N70" s="12"/>
      <c r="O70" s="12"/>
      <c r="P70" s="13">
        <f t="shared" ref="P70:P100" si="14">IF(O70="",N70,O70)</f>
        <v>0</v>
      </c>
      <c r="Q70" s="14">
        <f t="shared" ref="Q70:Q100" si="15">YEAR(P70)</f>
        <v>1900</v>
      </c>
      <c r="R70" s="14">
        <f t="shared" ref="R70:R100" si="16">MONTH(P70)</f>
        <v>1</v>
      </c>
      <c r="S70" s="14">
        <f t="shared" ref="S70:S100" si="17">DAY(N70)</f>
        <v>0</v>
      </c>
      <c r="T70" s="11" t="str">
        <f t="shared" si="1"/>
        <v/>
      </c>
      <c r="U70" s="15"/>
      <c r="V70" s="11"/>
      <c r="W70" s="11"/>
      <c r="X70" s="16">
        <f t="shared" si="12"/>
        <v>0</v>
      </c>
      <c r="Y70" s="16">
        <f t="shared" si="13"/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8">
        <f t="shared" ref="AN70:AN100" si="18">IF(BG70=0,0,IF(BG70=L70,Y70,IF(Y70=0,0,ROUND(U70*M70,0))))</f>
        <v>0</v>
      </c>
      <c r="AO70" s="11"/>
      <c r="AP70" s="17">
        <f t="shared" ref="AP70:AP100" si="19">Y70-AN70</f>
        <v>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4">
        <f t="shared" ref="BG70:BG100" si="20">IF(T70="",0,$O$1-T70)</f>
        <v>0</v>
      </c>
      <c r="BH70" s="11"/>
      <c r="BI70" s="17">
        <f t="shared" ref="BI70:BI100" si="21">U70-AP70</f>
        <v>0</v>
      </c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 x14ac:dyDescent="0.15">
      <c r="A71" s="11">
        <v>67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 t="e">
        <f>VLOOKUP(L71,'償却率（定額法）'!$B$6:$C$104,2)</f>
        <v>#N/A</v>
      </c>
      <c r="N71" s="12"/>
      <c r="O71" s="12"/>
      <c r="P71" s="13">
        <f t="shared" si="14"/>
        <v>0</v>
      </c>
      <c r="Q71" s="14">
        <f t="shared" si="15"/>
        <v>1900</v>
      </c>
      <c r="R71" s="14">
        <f t="shared" si="16"/>
        <v>1</v>
      </c>
      <c r="S71" s="14">
        <f t="shared" si="17"/>
        <v>0</v>
      </c>
      <c r="T71" s="11" t="str">
        <f t="shared" si="1"/>
        <v/>
      </c>
      <c r="U71" s="15"/>
      <c r="V71" s="11"/>
      <c r="W71" s="11"/>
      <c r="X71" s="16">
        <f t="shared" si="12"/>
        <v>0</v>
      </c>
      <c r="Y71" s="16">
        <f t="shared" si="13"/>
        <v>0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8">
        <f t="shared" si="18"/>
        <v>0</v>
      </c>
      <c r="AO71" s="11"/>
      <c r="AP71" s="17">
        <f t="shared" si="19"/>
        <v>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4">
        <f t="shared" si="20"/>
        <v>0</v>
      </c>
      <c r="BH71" s="11"/>
      <c r="BI71" s="17">
        <f t="shared" si="21"/>
        <v>0</v>
      </c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 x14ac:dyDescent="0.15">
      <c r="A72" s="11">
        <v>68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 t="e">
        <f>VLOOKUP(L72,'償却率（定額法）'!$B$6:$C$104,2)</f>
        <v>#N/A</v>
      </c>
      <c r="N72" s="12"/>
      <c r="O72" s="12"/>
      <c r="P72" s="13">
        <f t="shared" si="14"/>
        <v>0</v>
      </c>
      <c r="Q72" s="14">
        <f t="shared" si="15"/>
        <v>1900</v>
      </c>
      <c r="R72" s="14">
        <f t="shared" si="16"/>
        <v>1</v>
      </c>
      <c r="S72" s="14">
        <f t="shared" si="17"/>
        <v>0</v>
      </c>
      <c r="T72" s="11" t="str">
        <f t="shared" si="1"/>
        <v/>
      </c>
      <c r="U72" s="15"/>
      <c r="V72" s="11"/>
      <c r="W72" s="11"/>
      <c r="X72" s="16">
        <f t="shared" si="12"/>
        <v>0</v>
      </c>
      <c r="Y72" s="16">
        <f t="shared" si="13"/>
        <v>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8">
        <f t="shared" si="18"/>
        <v>0</v>
      </c>
      <c r="AO72" s="11"/>
      <c r="AP72" s="17">
        <f t="shared" si="19"/>
        <v>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4">
        <f t="shared" si="20"/>
        <v>0</v>
      </c>
      <c r="BH72" s="11"/>
      <c r="BI72" s="17">
        <f t="shared" si="21"/>
        <v>0</v>
      </c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 x14ac:dyDescent="0.15">
      <c r="A73" s="11">
        <v>69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 t="e">
        <f>VLOOKUP(L73,'償却率（定額法）'!$B$6:$C$104,2)</f>
        <v>#N/A</v>
      </c>
      <c r="N73" s="12"/>
      <c r="O73" s="12"/>
      <c r="P73" s="13">
        <f t="shared" si="14"/>
        <v>0</v>
      </c>
      <c r="Q73" s="14">
        <f t="shared" si="15"/>
        <v>1900</v>
      </c>
      <c r="R73" s="14">
        <f t="shared" si="16"/>
        <v>1</v>
      </c>
      <c r="S73" s="14">
        <f t="shared" si="17"/>
        <v>0</v>
      </c>
      <c r="T73" s="11" t="str">
        <f t="shared" si="1"/>
        <v/>
      </c>
      <c r="U73" s="15"/>
      <c r="V73" s="11"/>
      <c r="W73" s="11"/>
      <c r="X73" s="16">
        <f t="shared" si="12"/>
        <v>0</v>
      </c>
      <c r="Y73" s="16">
        <f t="shared" si="13"/>
        <v>0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8">
        <f t="shared" si="18"/>
        <v>0</v>
      </c>
      <c r="AO73" s="11"/>
      <c r="AP73" s="17">
        <f t="shared" si="19"/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4">
        <f t="shared" si="20"/>
        <v>0</v>
      </c>
      <c r="BH73" s="11"/>
      <c r="BI73" s="17">
        <f t="shared" si="21"/>
        <v>0</v>
      </c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 x14ac:dyDescent="0.15">
      <c r="A74" s="11">
        <v>70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 t="e">
        <f>VLOOKUP(L74,'償却率（定額法）'!$B$6:$C$104,2)</f>
        <v>#N/A</v>
      </c>
      <c r="N74" s="12"/>
      <c r="O74" s="12"/>
      <c r="P74" s="13">
        <f t="shared" si="14"/>
        <v>0</v>
      </c>
      <c r="Q74" s="14">
        <f t="shared" si="15"/>
        <v>1900</v>
      </c>
      <c r="R74" s="14">
        <f t="shared" si="16"/>
        <v>1</v>
      </c>
      <c r="S74" s="14">
        <f t="shared" si="17"/>
        <v>0</v>
      </c>
      <c r="T74" s="11" t="str">
        <f t="shared" si="1"/>
        <v/>
      </c>
      <c r="U74" s="15"/>
      <c r="V74" s="11"/>
      <c r="W74" s="11"/>
      <c r="X74" s="16">
        <f t="shared" si="12"/>
        <v>0</v>
      </c>
      <c r="Y74" s="16">
        <f t="shared" si="13"/>
        <v>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8">
        <f t="shared" si="18"/>
        <v>0</v>
      </c>
      <c r="AO74" s="11"/>
      <c r="AP74" s="17">
        <f t="shared" si="19"/>
        <v>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4">
        <f t="shared" si="20"/>
        <v>0</v>
      </c>
      <c r="BH74" s="11"/>
      <c r="BI74" s="17">
        <f t="shared" si="21"/>
        <v>0</v>
      </c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 x14ac:dyDescent="0.15">
      <c r="A75" s="11">
        <v>71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 t="e">
        <f>VLOOKUP(L75,'償却率（定額法）'!$B$6:$C$104,2)</f>
        <v>#N/A</v>
      </c>
      <c r="N75" s="12"/>
      <c r="O75" s="12"/>
      <c r="P75" s="13">
        <f t="shared" si="14"/>
        <v>0</v>
      </c>
      <c r="Q75" s="14">
        <f t="shared" si="15"/>
        <v>1900</v>
      </c>
      <c r="R75" s="14">
        <f t="shared" si="16"/>
        <v>1</v>
      </c>
      <c r="S75" s="14">
        <f t="shared" si="17"/>
        <v>0</v>
      </c>
      <c r="T75" s="11" t="str">
        <f t="shared" si="1"/>
        <v/>
      </c>
      <c r="U75" s="15"/>
      <c r="V75" s="11"/>
      <c r="W75" s="11"/>
      <c r="X75" s="16">
        <f t="shared" si="12"/>
        <v>0</v>
      </c>
      <c r="Y75" s="16">
        <f t="shared" si="13"/>
        <v>0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8">
        <f t="shared" si="18"/>
        <v>0</v>
      </c>
      <c r="AO75" s="11"/>
      <c r="AP75" s="17">
        <f t="shared" si="19"/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4">
        <f t="shared" si="20"/>
        <v>0</v>
      </c>
      <c r="BH75" s="11"/>
      <c r="BI75" s="17">
        <f t="shared" si="21"/>
        <v>0</v>
      </c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x14ac:dyDescent="0.15">
      <c r="A76" s="11">
        <v>72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 t="e">
        <f>VLOOKUP(L76,'償却率（定額法）'!$B$6:$C$104,2)</f>
        <v>#N/A</v>
      </c>
      <c r="N76" s="12"/>
      <c r="O76" s="12"/>
      <c r="P76" s="13">
        <f t="shared" si="14"/>
        <v>0</v>
      </c>
      <c r="Q76" s="14">
        <f t="shared" si="15"/>
        <v>1900</v>
      </c>
      <c r="R76" s="14">
        <f t="shared" si="16"/>
        <v>1</v>
      </c>
      <c r="S76" s="14">
        <f t="shared" si="17"/>
        <v>0</v>
      </c>
      <c r="T76" s="11" t="str">
        <f t="shared" si="1"/>
        <v/>
      </c>
      <c r="U76" s="15"/>
      <c r="V76" s="11"/>
      <c r="W76" s="11"/>
      <c r="X76" s="16">
        <f t="shared" si="12"/>
        <v>0</v>
      </c>
      <c r="Y76" s="16">
        <f t="shared" si="13"/>
        <v>0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8">
        <f t="shared" si="18"/>
        <v>0</v>
      </c>
      <c r="AO76" s="11"/>
      <c r="AP76" s="17">
        <f t="shared" si="19"/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4">
        <f t="shared" si="20"/>
        <v>0</v>
      </c>
      <c r="BH76" s="11"/>
      <c r="BI76" s="17">
        <f t="shared" si="21"/>
        <v>0</v>
      </c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x14ac:dyDescent="0.15">
      <c r="A77" s="11">
        <v>73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 t="e">
        <f>VLOOKUP(L77,'償却率（定額法）'!$B$6:$C$104,2)</f>
        <v>#N/A</v>
      </c>
      <c r="N77" s="12"/>
      <c r="O77" s="12"/>
      <c r="P77" s="13">
        <f t="shared" si="14"/>
        <v>0</v>
      </c>
      <c r="Q77" s="14">
        <f t="shared" si="15"/>
        <v>1900</v>
      </c>
      <c r="R77" s="14">
        <f t="shared" si="16"/>
        <v>1</v>
      </c>
      <c r="S77" s="14">
        <f t="shared" si="17"/>
        <v>0</v>
      </c>
      <c r="T77" s="11" t="str">
        <f t="shared" si="1"/>
        <v/>
      </c>
      <c r="U77" s="15"/>
      <c r="V77" s="11"/>
      <c r="W77" s="11"/>
      <c r="X77" s="16">
        <f t="shared" si="12"/>
        <v>0</v>
      </c>
      <c r="Y77" s="16">
        <f t="shared" si="13"/>
        <v>0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8">
        <f t="shared" si="18"/>
        <v>0</v>
      </c>
      <c r="AO77" s="11"/>
      <c r="AP77" s="17">
        <f t="shared" si="19"/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4">
        <f t="shared" si="20"/>
        <v>0</v>
      </c>
      <c r="BH77" s="11"/>
      <c r="BI77" s="17">
        <f t="shared" si="21"/>
        <v>0</v>
      </c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 x14ac:dyDescent="0.15">
      <c r="A78" s="11">
        <v>74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 t="e">
        <f>VLOOKUP(L78,'償却率（定額法）'!$B$6:$C$104,2)</f>
        <v>#N/A</v>
      </c>
      <c r="N78" s="12"/>
      <c r="O78" s="12"/>
      <c r="P78" s="13">
        <f t="shared" si="14"/>
        <v>0</v>
      </c>
      <c r="Q78" s="14">
        <f t="shared" si="15"/>
        <v>1900</v>
      </c>
      <c r="R78" s="14">
        <f t="shared" si="16"/>
        <v>1</v>
      </c>
      <c r="S78" s="14">
        <f t="shared" si="17"/>
        <v>0</v>
      </c>
      <c r="T78" s="11" t="str">
        <f t="shared" si="1"/>
        <v/>
      </c>
      <c r="U78" s="15"/>
      <c r="V78" s="11"/>
      <c r="W78" s="11"/>
      <c r="X78" s="16">
        <f t="shared" si="12"/>
        <v>0</v>
      </c>
      <c r="Y78" s="16">
        <f t="shared" si="13"/>
        <v>0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8">
        <f t="shared" si="18"/>
        <v>0</v>
      </c>
      <c r="AO78" s="11"/>
      <c r="AP78" s="17">
        <f t="shared" si="19"/>
        <v>0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4">
        <f t="shared" si="20"/>
        <v>0</v>
      </c>
      <c r="BH78" s="11"/>
      <c r="BI78" s="17">
        <f t="shared" si="21"/>
        <v>0</v>
      </c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 x14ac:dyDescent="0.15">
      <c r="A79" s="11">
        <v>75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 t="e">
        <f>VLOOKUP(L79,'償却率（定額法）'!$B$6:$C$104,2)</f>
        <v>#N/A</v>
      </c>
      <c r="N79" s="12"/>
      <c r="O79" s="12"/>
      <c r="P79" s="13">
        <f t="shared" si="14"/>
        <v>0</v>
      </c>
      <c r="Q79" s="14">
        <f t="shared" si="15"/>
        <v>1900</v>
      </c>
      <c r="R79" s="14">
        <f t="shared" si="16"/>
        <v>1</v>
      </c>
      <c r="S79" s="14">
        <f t="shared" si="17"/>
        <v>0</v>
      </c>
      <c r="T79" s="11" t="str">
        <f t="shared" si="1"/>
        <v/>
      </c>
      <c r="U79" s="15"/>
      <c r="V79" s="11"/>
      <c r="W79" s="11"/>
      <c r="X79" s="16">
        <f t="shared" si="12"/>
        <v>0</v>
      </c>
      <c r="Y79" s="16">
        <f t="shared" si="13"/>
        <v>0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8">
        <f t="shared" si="18"/>
        <v>0</v>
      </c>
      <c r="AO79" s="11"/>
      <c r="AP79" s="17">
        <f t="shared" si="19"/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4">
        <f t="shared" si="20"/>
        <v>0</v>
      </c>
      <c r="BH79" s="11"/>
      <c r="BI79" s="17">
        <f t="shared" si="21"/>
        <v>0</v>
      </c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x14ac:dyDescent="0.15">
      <c r="A80" s="11">
        <v>76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 t="e">
        <f>VLOOKUP(L80,'償却率（定額法）'!$B$6:$C$104,2)</f>
        <v>#N/A</v>
      </c>
      <c r="N80" s="12"/>
      <c r="O80" s="12"/>
      <c r="P80" s="13">
        <f t="shared" si="14"/>
        <v>0</v>
      </c>
      <c r="Q80" s="14">
        <f t="shared" si="15"/>
        <v>1900</v>
      </c>
      <c r="R80" s="14">
        <f t="shared" si="16"/>
        <v>1</v>
      </c>
      <c r="S80" s="14">
        <f t="shared" si="17"/>
        <v>0</v>
      </c>
      <c r="T80" s="11" t="str">
        <f t="shared" si="1"/>
        <v/>
      </c>
      <c r="U80" s="15"/>
      <c r="V80" s="11"/>
      <c r="W80" s="11"/>
      <c r="X80" s="16">
        <f t="shared" si="12"/>
        <v>0</v>
      </c>
      <c r="Y80" s="16">
        <f t="shared" si="13"/>
        <v>0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8">
        <f t="shared" si="18"/>
        <v>0</v>
      </c>
      <c r="AO80" s="11"/>
      <c r="AP80" s="17">
        <f t="shared" si="19"/>
        <v>0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4">
        <f t="shared" si="20"/>
        <v>0</v>
      </c>
      <c r="BH80" s="11"/>
      <c r="BI80" s="17">
        <f t="shared" si="21"/>
        <v>0</v>
      </c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 x14ac:dyDescent="0.15">
      <c r="A81" s="11">
        <v>77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 t="e">
        <f>VLOOKUP(L81,'償却率（定額法）'!$B$6:$C$104,2)</f>
        <v>#N/A</v>
      </c>
      <c r="N81" s="12"/>
      <c r="O81" s="12"/>
      <c r="P81" s="13">
        <f t="shared" si="14"/>
        <v>0</v>
      </c>
      <c r="Q81" s="14">
        <f t="shared" si="15"/>
        <v>1900</v>
      </c>
      <c r="R81" s="14">
        <f t="shared" si="16"/>
        <v>1</v>
      </c>
      <c r="S81" s="14">
        <f t="shared" si="17"/>
        <v>0</v>
      </c>
      <c r="T81" s="11" t="str">
        <f t="shared" si="1"/>
        <v/>
      </c>
      <c r="U81" s="15"/>
      <c r="V81" s="11"/>
      <c r="W81" s="11"/>
      <c r="X81" s="16">
        <f t="shared" si="12"/>
        <v>0</v>
      </c>
      <c r="Y81" s="16">
        <f t="shared" si="13"/>
        <v>0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8">
        <f t="shared" si="18"/>
        <v>0</v>
      </c>
      <c r="AO81" s="11"/>
      <c r="AP81" s="17">
        <f t="shared" si="19"/>
        <v>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4">
        <f t="shared" si="20"/>
        <v>0</v>
      </c>
      <c r="BH81" s="11"/>
      <c r="BI81" s="17">
        <f t="shared" si="21"/>
        <v>0</v>
      </c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x14ac:dyDescent="0.15">
      <c r="A82" s="11">
        <v>78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 t="e">
        <f>VLOOKUP(L82,'償却率（定額法）'!$B$6:$C$104,2)</f>
        <v>#N/A</v>
      </c>
      <c r="N82" s="12"/>
      <c r="O82" s="12"/>
      <c r="P82" s="13">
        <f t="shared" si="14"/>
        <v>0</v>
      </c>
      <c r="Q82" s="14">
        <f t="shared" si="15"/>
        <v>1900</v>
      </c>
      <c r="R82" s="14">
        <f t="shared" si="16"/>
        <v>1</v>
      </c>
      <c r="S82" s="14">
        <f t="shared" si="17"/>
        <v>0</v>
      </c>
      <c r="T82" s="11" t="str">
        <f t="shared" si="1"/>
        <v/>
      </c>
      <c r="U82" s="15"/>
      <c r="V82" s="11"/>
      <c r="W82" s="11"/>
      <c r="X82" s="16">
        <f t="shared" si="12"/>
        <v>0</v>
      </c>
      <c r="Y82" s="16">
        <f t="shared" si="13"/>
        <v>0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8">
        <f t="shared" si="18"/>
        <v>0</v>
      </c>
      <c r="AO82" s="11"/>
      <c r="AP82" s="17">
        <f t="shared" si="19"/>
        <v>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4">
        <f t="shared" si="20"/>
        <v>0</v>
      </c>
      <c r="BH82" s="11"/>
      <c r="BI82" s="17">
        <f t="shared" si="21"/>
        <v>0</v>
      </c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x14ac:dyDescent="0.15">
      <c r="A83" s="11">
        <v>79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 t="e">
        <f>VLOOKUP(L83,'償却率（定額法）'!$B$6:$C$104,2)</f>
        <v>#N/A</v>
      </c>
      <c r="N83" s="12"/>
      <c r="O83" s="12"/>
      <c r="P83" s="13">
        <f t="shared" si="14"/>
        <v>0</v>
      </c>
      <c r="Q83" s="14">
        <f t="shared" si="15"/>
        <v>1900</v>
      </c>
      <c r="R83" s="14">
        <f t="shared" si="16"/>
        <v>1</v>
      </c>
      <c r="S83" s="14">
        <f t="shared" si="17"/>
        <v>0</v>
      </c>
      <c r="T83" s="11" t="str">
        <f t="shared" si="1"/>
        <v/>
      </c>
      <c r="U83" s="15"/>
      <c r="V83" s="11"/>
      <c r="W83" s="11"/>
      <c r="X83" s="16">
        <f t="shared" si="12"/>
        <v>0</v>
      </c>
      <c r="Y83" s="16">
        <f t="shared" si="13"/>
        <v>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8">
        <f t="shared" si="18"/>
        <v>0</v>
      </c>
      <c r="AO83" s="11"/>
      <c r="AP83" s="17">
        <f t="shared" si="19"/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4">
        <f t="shared" si="20"/>
        <v>0</v>
      </c>
      <c r="BH83" s="11"/>
      <c r="BI83" s="17">
        <f t="shared" si="21"/>
        <v>0</v>
      </c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x14ac:dyDescent="0.15">
      <c r="A84" s="11">
        <v>80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 t="e">
        <f>VLOOKUP(L84,'償却率（定額法）'!$B$6:$C$104,2)</f>
        <v>#N/A</v>
      </c>
      <c r="N84" s="12"/>
      <c r="O84" s="12"/>
      <c r="P84" s="13">
        <f t="shared" si="14"/>
        <v>0</v>
      </c>
      <c r="Q84" s="14">
        <f t="shared" si="15"/>
        <v>1900</v>
      </c>
      <c r="R84" s="14">
        <f t="shared" si="16"/>
        <v>1</v>
      </c>
      <c r="S84" s="14">
        <f t="shared" si="17"/>
        <v>0</v>
      </c>
      <c r="T84" s="11" t="str">
        <f t="shared" si="1"/>
        <v/>
      </c>
      <c r="U84" s="15"/>
      <c r="V84" s="11"/>
      <c r="W84" s="11"/>
      <c r="X84" s="16">
        <f t="shared" si="12"/>
        <v>0</v>
      </c>
      <c r="Y84" s="16">
        <f t="shared" si="13"/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8">
        <f t="shared" si="18"/>
        <v>0</v>
      </c>
      <c r="AO84" s="11"/>
      <c r="AP84" s="17">
        <f t="shared" si="19"/>
        <v>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4">
        <f t="shared" si="20"/>
        <v>0</v>
      </c>
      <c r="BH84" s="11"/>
      <c r="BI84" s="17">
        <f t="shared" si="21"/>
        <v>0</v>
      </c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 x14ac:dyDescent="0.15">
      <c r="A85" s="11">
        <v>81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 t="e">
        <f>VLOOKUP(L85,'償却率（定額法）'!$B$6:$C$104,2)</f>
        <v>#N/A</v>
      </c>
      <c r="N85" s="12"/>
      <c r="O85" s="12"/>
      <c r="P85" s="13">
        <f t="shared" si="14"/>
        <v>0</v>
      </c>
      <c r="Q85" s="14">
        <f t="shared" si="15"/>
        <v>1900</v>
      </c>
      <c r="R85" s="14">
        <f t="shared" si="16"/>
        <v>1</v>
      </c>
      <c r="S85" s="14">
        <f t="shared" si="17"/>
        <v>0</v>
      </c>
      <c r="T85" s="11" t="str">
        <f t="shared" si="1"/>
        <v/>
      </c>
      <c r="U85" s="15"/>
      <c r="V85" s="11"/>
      <c r="W85" s="11"/>
      <c r="X85" s="16">
        <f t="shared" si="12"/>
        <v>0</v>
      </c>
      <c r="Y85" s="16">
        <f t="shared" si="13"/>
        <v>0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8">
        <f t="shared" si="18"/>
        <v>0</v>
      </c>
      <c r="AO85" s="11"/>
      <c r="AP85" s="17">
        <f t="shared" si="19"/>
        <v>0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4">
        <f t="shared" si="20"/>
        <v>0</v>
      </c>
      <c r="BH85" s="11"/>
      <c r="BI85" s="17">
        <f t="shared" si="21"/>
        <v>0</v>
      </c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 x14ac:dyDescent="0.15">
      <c r="A86" s="11">
        <v>82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 t="e">
        <f>VLOOKUP(L86,'償却率（定額法）'!$B$6:$C$104,2)</f>
        <v>#N/A</v>
      </c>
      <c r="N86" s="12"/>
      <c r="O86" s="12"/>
      <c r="P86" s="13">
        <f t="shared" si="14"/>
        <v>0</v>
      </c>
      <c r="Q86" s="14">
        <f t="shared" si="15"/>
        <v>1900</v>
      </c>
      <c r="R86" s="14">
        <f t="shared" si="16"/>
        <v>1</v>
      </c>
      <c r="S86" s="14">
        <f t="shared" si="17"/>
        <v>0</v>
      </c>
      <c r="T86" s="11" t="str">
        <f t="shared" si="1"/>
        <v/>
      </c>
      <c r="U86" s="15"/>
      <c r="V86" s="11"/>
      <c r="W86" s="11"/>
      <c r="X86" s="16">
        <f t="shared" si="12"/>
        <v>0</v>
      </c>
      <c r="Y86" s="16">
        <f t="shared" si="13"/>
        <v>0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8">
        <f t="shared" si="18"/>
        <v>0</v>
      </c>
      <c r="AO86" s="11"/>
      <c r="AP86" s="17">
        <f t="shared" si="19"/>
        <v>0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4">
        <f t="shared" si="20"/>
        <v>0</v>
      </c>
      <c r="BH86" s="11"/>
      <c r="BI86" s="17">
        <f t="shared" si="21"/>
        <v>0</v>
      </c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 x14ac:dyDescent="0.15">
      <c r="A87" s="11">
        <v>83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 t="e">
        <f>VLOOKUP(L87,'償却率（定額法）'!$B$6:$C$104,2)</f>
        <v>#N/A</v>
      </c>
      <c r="N87" s="12"/>
      <c r="O87" s="12"/>
      <c r="P87" s="13">
        <f t="shared" si="14"/>
        <v>0</v>
      </c>
      <c r="Q87" s="14">
        <f t="shared" si="15"/>
        <v>1900</v>
      </c>
      <c r="R87" s="14">
        <f t="shared" si="16"/>
        <v>1</v>
      </c>
      <c r="S87" s="14">
        <f t="shared" si="17"/>
        <v>0</v>
      </c>
      <c r="T87" s="11" t="str">
        <f t="shared" si="1"/>
        <v/>
      </c>
      <c r="U87" s="15"/>
      <c r="V87" s="11"/>
      <c r="W87" s="11"/>
      <c r="X87" s="16">
        <f t="shared" si="12"/>
        <v>0</v>
      </c>
      <c r="Y87" s="16">
        <f t="shared" si="13"/>
        <v>0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8">
        <f t="shared" si="18"/>
        <v>0</v>
      </c>
      <c r="AO87" s="11"/>
      <c r="AP87" s="17">
        <f t="shared" si="19"/>
        <v>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4">
        <f t="shared" si="20"/>
        <v>0</v>
      </c>
      <c r="BH87" s="11"/>
      <c r="BI87" s="17">
        <f t="shared" si="21"/>
        <v>0</v>
      </c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 x14ac:dyDescent="0.15">
      <c r="A88" s="11">
        <v>84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 t="e">
        <f>VLOOKUP(L88,'償却率（定額法）'!$B$6:$C$104,2)</f>
        <v>#N/A</v>
      </c>
      <c r="N88" s="12"/>
      <c r="O88" s="12"/>
      <c r="P88" s="13">
        <f t="shared" si="14"/>
        <v>0</v>
      </c>
      <c r="Q88" s="14">
        <f t="shared" si="15"/>
        <v>1900</v>
      </c>
      <c r="R88" s="14">
        <f t="shared" si="16"/>
        <v>1</v>
      </c>
      <c r="S88" s="14">
        <f t="shared" si="17"/>
        <v>0</v>
      </c>
      <c r="T88" s="11" t="str">
        <f t="shared" si="1"/>
        <v/>
      </c>
      <c r="U88" s="15"/>
      <c r="V88" s="11"/>
      <c r="W88" s="11"/>
      <c r="X88" s="16">
        <f t="shared" si="12"/>
        <v>0</v>
      </c>
      <c r="Y88" s="16">
        <f t="shared" si="13"/>
        <v>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8">
        <f t="shared" si="18"/>
        <v>0</v>
      </c>
      <c r="AO88" s="11"/>
      <c r="AP88" s="17">
        <f t="shared" si="19"/>
        <v>0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4">
        <f t="shared" si="20"/>
        <v>0</v>
      </c>
      <c r="BH88" s="11"/>
      <c r="BI88" s="17">
        <f t="shared" si="21"/>
        <v>0</v>
      </c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 x14ac:dyDescent="0.15">
      <c r="A89" s="11">
        <v>85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 t="e">
        <f>VLOOKUP(L89,'償却率（定額法）'!$B$6:$C$104,2)</f>
        <v>#N/A</v>
      </c>
      <c r="N89" s="12"/>
      <c r="O89" s="12"/>
      <c r="P89" s="13">
        <f t="shared" si="14"/>
        <v>0</v>
      </c>
      <c r="Q89" s="14">
        <f t="shared" si="15"/>
        <v>1900</v>
      </c>
      <c r="R89" s="14">
        <f t="shared" si="16"/>
        <v>1</v>
      </c>
      <c r="S89" s="14">
        <f t="shared" si="17"/>
        <v>0</v>
      </c>
      <c r="T89" s="11" t="str">
        <f t="shared" si="1"/>
        <v/>
      </c>
      <c r="U89" s="15"/>
      <c r="V89" s="11"/>
      <c r="W89" s="11"/>
      <c r="X89" s="16">
        <f t="shared" si="12"/>
        <v>0</v>
      </c>
      <c r="Y89" s="16">
        <f t="shared" si="13"/>
        <v>0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8">
        <f t="shared" si="18"/>
        <v>0</v>
      </c>
      <c r="AO89" s="11"/>
      <c r="AP89" s="17">
        <f t="shared" si="19"/>
        <v>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4">
        <f t="shared" si="20"/>
        <v>0</v>
      </c>
      <c r="BH89" s="11"/>
      <c r="BI89" s="17">
        <f t="shared" si="21"/>
        <v>0</v>
      </c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x14ac:dyDescent="0.15">
      <c r="A90" s="11">
        <v>86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 t="e">
        <f>VLOOKUP(L90,'償却率（定額法）'!$B$6:$C$104,2)</f>
        <v>#N/A</v>
      </c>
      <c r="N90" s="12"/>
      <c r="O90" s="12"/>
      <c r="P90" s="13">
        <f t="shared" si="14"/>
        <v>0</v>
      </c>
      <c r="Q90" s="14">
        <f t="shared" si="15"/>
        <v>1900</v>
      </c>
      <c r="R90" s="14">
        <f t="shared" si="16"/>
        <v>1</v>
      </c>
      <c r="S90" s="14">
        <f t="shared" si="17"/>
        <v>0</v>
      </c>
      <c r="T90" s="11" t="str">
        <f t="shared" si="1"/>
        <v/>
      </c>
      <c r="U90" s="15"/>
      <c r="V90" s="11"/>
      <c r="W90" s="11"/>
      <c r="X90" s="16">
        <f t="shared" si="12"/>
        <v>0</v>
      </c>
      <c r="Y90" s="16">
        <f t="shared" si="13"/>
        <v>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8">
        <f t="shared" si="18"/>
        <v>0</v>
      </c>
      <c r="AO90" s="11"/>
      <c r="AP90" s="17">
        <f t="shared" si="19"/>
        <v>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4">
        <f t="shared" si="20"/>
        <v>0</v>
      </c>
      <c r="BH90" s="11"/>
      <c r="BI90" s="17">
        <f t="shared" si="21"/>
        <v>0</v>
      </c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x14ac:dyDescent="0.15">
      <c r="A91" s="11">
        <v>87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 t="e">
        <f>VLOOKUP(L91,'償却率（定額法）'!$B$6:$C$104,2)</f>
        <v>#N/A</v>
      </c>
      <c r="N91" s="12"/>
      <c r="O91" s="12"/>
      <c r="P91" s="13">
        <f t="shared" si="14"/>
        <v>0</v>
      </c>
      <c r="Q91" s="14">
        <f t="shared" si="15"/>
        <v>1900</v>
      </c>
      <c r="R91" s="14">
        <f t="shared" si="16"/>
        <v>1</v>
      </c>
      <c r="S91" s="14">
        <f t="shared" si="17"/>
        <v>0</v>
      </c>
      <c r="T91" s="11" t="str">
        <f t="shared" si="1"/>
        <v/>
      </c>
      <c r="U91" s="15"/>
      <c r="V91" s="11"/>
      <c r="W91" s="11"/>
      <c r="X91" s="16">
        <f t="shared" si="12"/>
        <v>0</v>
      </c>
      <c r="Y91" s="16">
        <f t="shared" si="13"/>
        <v>0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8">
        <f t="shared" si="18"/>
        <v>0</v>
      </c>
      <c r="AO91" s="11"/>
      <c r="AP91" s="17">
        <f t="shared" si="19"/>
        <v>0</v>
      </c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4">
        <f t="shared" si="20"/>
        <v>0</v>
      </c>
      <c r="BH91" s="11"/>
      <c r="BI91" s="17">
        <f t="shared" si="21"/>
        <v>0</v>
      </c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x14ac:dyDescent="0.15">
      <c r="A92" s="11">
        <v>88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 t="e">
        <f>VLOOKUP(L92,'償却率（定額法）'!$B$6:$C$104,2)</f>
        <v>#N/A</v>
      </c>
      <c r="N92" s="12"/>
      <c r="O92" s="12"/>
      <c r="P92" s="13">
        <f t="shared" si="14"/>
        <v>0</v>
      </c>
      <c r="Q92" s="14">
        <f t="shared" si="15"/>
        <v>1900</v>
      </c>
      <c r="R92" s="14">
        <f t="shared" si="16"/>
        <v>1</v>
      </c>
      <c r="S92" s="14">
        <f t="shared" si="17"/>
        <v>0</v>
      </c>
      <c r="T92" s="11" t="str">
        <f t="shared" si="1"/>
        <v/>
      </c>
      <c r="U92" s="15"/>
      <c r="V92" s="11"/>
      <c r="W92" s="11"/>
      <c r="X92" s="16">
        <f t="shared" si="12"/>
        <v>0</v>
      </c>
      <c r="Y92" s="16">
        <f t="shared" si="13"/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8">
        <f t="shared" si="18"/>
        <v>0</v>
      </c>
      <c r="AO92" s="11"/>
      <c r="AP92" s="17">
        <f t="shared" si="19"/>
        <v>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4">
        <f t="shared" si="20"/>
        <v>0</v>
      </c>
      <c r="BH92" s="11"/>
      <c r="BI92" s="17">
        <f t="shared" si="21"/>
        <v>0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x14ac:dyDescent="0.15">
      <c r="A93" s="11">
        <v>89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 t="e">
        <f>VLOOKUP(L93,'償却率（定額法）'!$B$6:$C$104,2)</f>
        <v>#N/A</v>
      </c>
      <c r="N93" s="12"/>
      <c r="O93" s="12"/>
      <c r="P93" s="13">
        <f t="shared" si="14"/>
        <v>0</v>
      </c>
      <c r="Q93" s="14">
        <f t="shared" si="15"/>
        <v>1900</v>
      </c>
      <c r="R93" s="14">
        <f t="shared" si="16"/>
        <v>1</v>
      </c>
      <c r="S93" s="14">
        <f t="shared" si="17"/>
        <v>0</v>
      </c>
      <c r="T93" s="11" t="str">
        <f t="shared" si="1"/>
        <v/>
      </c>
      <c r="U93" s="15"/>
      <c r="V93" s="11"/>
      <c r="W93" s="11"/>
      <c r="X93" s="16">
        <f t="shared" si="12"/>
        <v>0</v>
      </c>
      <c r="Y93" s="16">
        <f t="shared" si="13"/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8">
        <f t="shared" si="18"/>
        <v>0</v>
      </c>
      <c r="AO93" s="11"/>
      <c r="AP93" s="17">
        <f t="shared" si="19"/>
        <v>0</v>
      </c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4">
        <f t="shared" si="20"/>
        <v>0</v>
      </c>
      <c r="BH93" s="11"/>
      <c r="BI93" s="17">
        <f t="shared" si="21"/>
        <v>0</v>
      </c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x14ac:dyDescent="0.15">
      <c r="A94" s="11">
        <v>90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 t="e">
        <f>VLOOKUP(L94,'償却率（定額法）'!$B$6:$C$104,2)</f>
        <v>#N/A</v>
      </c>
      <c r="N94" s="12"/>
      <c r="O94" s="12"/>
      <c r="P94" s="13">
        <f t="shared" si="14"/>
        <v>0</v>
      </c>
      <c r="Q94" s="14">
        <f t="shared" si="15"/>
        <v>1900</v>
      </c>
      <c r="R94" s="14">
        <f t="shared" si="16"/>
        <v>1</v>
      </c>
      <c r="S94" s="14">
        <f t="shared" si="17"/>
        <v>0</v>
      </c>
      <c r="T94" s="11" t="str">
        <f t="shared" si="1"/>
        <v/>
      </c>
      <c r="U94" s="15"/>
      <c r="V94" s="11"/>
      <c r="W94" s="11"/>
      <c r="X94" s="16">
        <f t="shared" si="12"/>
        <v>0</v>
      </c>
      <c r="Y94" s="16">
        <f t="shared" si="13"/>
        <v>0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8">
        <f t="shared" si="18"/>
        <v>0</v>
      </c>
      <c r="AO94" s="11"/>
      <c r="AP94" s="17">
        <f t="shared" si="19"/>
        <v>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4">
        <f t="shared" si="20"/>
        <v>0</v>
      </c>
      <c r="BH94" s="11"/>
      <c r="BI94" s="17">
        <f t="shared" si="21"/>
        <v>0</v>
      </c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x14ac:dyDescent="0.15">
      <c r="A95" s="11">
        <v>91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 t="e">
        <f>VLOOKUP(L95,'償却率（定額法）'!$B$6:$C$104,2)</f>
        <v>#N/A</v>
      </c>
      <c r="N95" s="12"/>
      <c r="O95" s="12"/>
      <c r="P95" s="13">
        <f t="shared" si="14"/>
        <v>0</v>
      </c>
      <c r="Q95" s="14">
        <f t="shared" si="15"/>
        <v>1900</v>
      </c>
      <c r="R95" s="14">
        <f t="shared" si="16"/>
        <v>1</v>
      </c>
      <c r="S95" s="14">
        <f t="shared" si="17"/>
        <v>0</v>
      </c>
      <c r="T95" s="11" t="str">
        <f t="shared" si="1"/>
        <v/>
      </c>
      <c r="U95" s="15"/>
      <c r="V95" s="11"/>
      <c r="W95" s="11"/>
      <c r="X95" s="16">
        <f t="shared" si="12"/>
        <v>0</v>
      </c>
      <c r="Y95" s="16">
        <f t="shared" si="13"/>
        <v>0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8">
        <f t="shared" si="18"/>
        <v>0</v>
      </c>
      <c r="AO95" s="11"/>
      <c r="AP95" s="17">
        <f t="shared" si="19"/>
        <v>0</v>
      </c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4">
        <f t="shared" si="20"/>
        <v>0</v>
      </c>
      <c r="BH95" s="11"/>
      <c r="BI95" s="17">
        <f t="shared" si="21"/>
        <v>0</v>
      </c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x14ac:dyDescent="0.15">
      <c r="A96" s="11">
        <v>92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 t="e">
        <f>VLOOKUP(L96,'償却率（定額法）'!$B$6:$C$104,2)</f>
        <v>#N/A</v>
      </c>
      <c r="N96" s="12"/>
      <c r="O96" s="12"/>
      <c r="P96" s="13">
        <f t="shared" si="14"/>
        <v>0</v>
      </c>
      <c r="Q96" s="14">
        <f t="shared" si="15"/>
        <v>1900</v>
      </c>
      <c r="R96" s="14">
        <f t="shared" si="16"/>
        <v>1</v>
      </c>
      <c r="S96" s="14">
        <f t="shared" si="17"/>
        <v>0</v>
      </c>
      <c r="T96" s="11" t="str">
        <f t="shared" si="1"/>
        <v/>
      </c>
      <c r="U96" s="15"/>
      <c r="V96" s="11"/>
      <c r="W96" s="11"/>
      <c r="X96" s="16">
        <f t="shared" si="12"/>
        <v>0</v>
      </c>
      <c r="Y96" s="16">
        <f t="shared" si="13"/>
        <v>0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8">
        <f t="shared" si="18"/>
        <v>0</v>
      </c>
      <c r="AO96" s="11"/>
      <c r="AP96" s="17">
        <f t="shared" si="19"/>
        <v>0</v>
      </c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4">
        <f t="shared" si="20"/>
        <v>0</v>
      </c>
      <c r="BH96" s="11"/>
      <c r="BI96" s="17">
        <f t="shared" si="21"/>
        <v>0</v>
      </c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x14ac:dyDescent="0.15">
      <c r="A97" s="11">
        <v>93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 t="e">
        <f>VLOOKUP(L97,'償却率（定額法）'!$B$6:$C$104,2)</f>
        <v>#N/A</v>
      </c>
      <c r="N97" s="12"/>
      <c r="O97" s="12"/>
      <c r="P97" s="13">
        <f t="shared" si="14"/>
        <v>0</v>
      </c>
      <c r="Q97" s="14">
        <f t="shared" si="15"/>
        <v>1900</v>
      </c>
      <c r="R97" s="14">
        <f t="shared" si="16"/>
        <v>1</v>
      </c>
      <c r="S97" s="14">
        <f t="shared" si="17"/>
        <v>0</v>
      </c>
      <c r="T97" s="11" t="str">
        <f t="shared" si="1"/>
        <v/>
      </c>
      <c r="U97" s="15"/>
      <c r="V97" s="11"/>
      <c r="W97" s="11"/>
      <c r="X97" s="16">
        <f t="shared" si="12"/>
        <v>0</v>
      </c>
      <c r="Y97" s="16">
        <f t="shared" si="13"/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8">
        <f t="shared" si="18"/>
        <v>0</v>
      </c>
      <c r="AO97" s="11"/>
      <c r="AP97" s="17">
        <f t="shared" si="19"/>
        <v>0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4">
        <f t="shared" si="20"/>
        <v>0</v>
      </c>
      <c r="BH97" s="11"/>
      <c r="BI97" s="17">
        <f t="shared" si="21"/>
        <v>0</v>
      </c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x14ac:dyDescent="0.15">
      <c r="A98" s="11">
        <v>94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 t="e">
        <f>VLOOKUP(L98,'償却率（定額法）'!$B$6:$C$104,2)</f>
        <v>#N/A</v>
      </c>
      <c r="N98" s="12"/>
      <c r="O98" s="12"/>
      <c r="P98" s="13">
        <f t="shared" si="14"/>
        <v>0</v>
      </c>
      <c r="Q98" s="14">
        <f t="shared" si="15"/>
        <v>1900</v>
      </c>
      <c r="R98" s="14">
        <f t="shared" si="16"/>
        <v>1</v>
      </c>
      <c r="S98" s="14">
        <f t="shared" si="17"/>
        <v>0</v>
      </c>
      <c r="T98" s="11" t="str">
        <f t="shared" si="1"/>
        <v/>
      </c>
      <c r="U98" s="15"/>
      <c r="V98" s="11"/>
      <c r="W98" s="11"/>
      <c r="X98" s="16">
        <f t="shared" si="12"/>
        <v>0</v>
      </c>
      <c r="Y98" s="16">
        <f t="shared" si="13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8">
        <f t="shared" si="18"/>
        <v>0</v>
      </c>
      <c r="AO98" s="11"/>
      <c r="AP98" s="17">
        <f t="shared" si="19"/>
        <v>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4">
        <f t="shared" si="20"/>
        <v>0</v>
      </c>
      <c r="BH98" s="11"/>
      <c r="BI98" s="17">
        <f t="shared" si="21"/>
        <v>0</v>
      </c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x14ac:dyDescent="0.15">
      <c r="A99" s="11">
        <v>95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 t="e">
        <f>VLOOKUP(L99,'償却率（定額法）'!$B$6:$C$104,2)</f>
        <v>#N/A</v>
      </c>
      <c r="N99" s="12"/>
      <c r="O99" s="12"/>
      <c r="P99" s="13">
        <f t="shared" si="14"/>
        <v>0</v>
      </c>
      <c r="Q99" s="14">
        <f t="shared" si="15"/>
        <v>1900</v>
      </c>
      <c r="R99" s="14">
        <f t="shared" si="16"/>
        <v>1</v>
      </c>
      <c r="S99" s="14">
        <f t="shared" si="17"/>
        <v>0</v>
      </c>
      <c r="T99" s="11" t="str">
        <f t="shared" si="1"/>
        <v/>
      </c>
      <c r="U99" s="15"/>
      <c r="V99" s="11"/>
      <c r="W99" s="11"/>
      <c r="X99" s="16">
        <f t="shared" si="12"/>
        <v>0</v>
      </c>
      <c r="Y99" s="16">
        <f t="shared" si="13"/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8">
        <f t="shared" si="18"/>
        <v>0</v>
      </c>
      <c r="AO99" s="11"/>
      <c r="AP99" s="17">
        <f t="shared" si="19"/>
        <v>0</v>
      </c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4">
        <f t="shared" si="20"/>
        <v>0</v>
      </c>
      <c r="BH99" s="11"/>
      <c r="BI99" s="17">
        <f t="shared" si="21"/>
        <v>0</v>
      </c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x14ac:dyDescent="0.15">
      <c r="A100" s="11">
        <v>96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 t="e">
        <f>VLOOKUP(L100,'償却率（定額法）'!$B$6:$C$104,2)</f>
        <v>#N/A</v>
      </c>
      <c r="N100" s="12"/>
      <c r="O100" s="12"/>
      <c r="P100" s="13">
        <f t="shared" si="14"/>
        <v>0</v>
      </c>
      <c r="Q100" s="14">
        <f t="shared" si="15"/>
        <v>1900</v>
      </c>
      <c r="R100" s="14">
        <f t="shared" si="16"/>
        <v>1</v>
      </c>
      <c r="S100" s="14">
        <f t="shared" si="17"/>
        <v>0</v>
      </c>
      <c r="T100" s="11" t="str">
        <f t="shared" si="1"/>
        <v/>
      </c>
      <c r="U100" s="15"/>
      <c r="V100" s="11"/>
      <c r="W100" s="11"/>
      <c r="X100" s="16">
        <f t="shared" si="12"/>
        <v>0</v>
      </c>
      <c r="Y100" s="16">
        <f t="shared" si="13"/>
        <v>0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8">
        <f t="shared" si="18"/>
        <v>0</v>
      </c>
      <c r="AO100" s="11"/>
      <c r="AP100" s="17">
        <f t="shared" si="19"/>
        <v>0</v>
      </c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4">
        <f t="shared" si="20"/>
        <v>0</v>
      </c>
      <c r="BH100" s="11"/>
      <c r="BI100" s="17">
        <f t="shared" si="21"/>
        <v>0</v>
      </c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</sheetData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6"/>
  <sheetViews>
    <sheetView zoomScale="70" zoomScaleNormal="70" workbookViewId="0">
      <pane xSplit="10" ySplit="4" topLeftCell="O5" activePane="bottomRight" state="frozen"/>
      <selection pane="topRight" activeCell="J1" sqref="J1"/>
      <selection pane="bottomLeft" activeCell="A5" sqref="A5"/>
      <selection pane="bottomRight" activeCell="B3" sqref="B3:B4"/>
    </sheetView>
  </sheetViews>
  <sheetFormatPr defaultRowHeight="18.75" outlineLevelCol="1" x14ac:dyDescent="0.4"/>
  <cols>
    <col min="1" max="1" width="5.25" style="59" bestFit="1" customWidth="1"/>
    <col min="2" max="2" width="26.125" style="59" bestFit="1" customWidth="1"/>
    <col min="3" max="3" width="5.25" style="59" hidden="1" customWidth="1"/>
    <col min="4" max="4" width="7.5" style="59" bestFit="1" customWidth="1"/>
    <col min="5" max="5" width="9.5" style="59" hidden="1" customWidth="1"/>
    <col min="6" max="6" width="11.625" style="59" hidden="1" customWidth="1"/>
    <col min="7" max="9" width="11.375" style="59" hidden="1" customWidth="1"/>
    <col min="10" max="10" width="52.625" style="59" hidden="1" customWidth="1"/>
    <col min="11" max="11" width="10.125" style="59" hidden="1" customWidth="1"/>
    <col min="12" max="12" width="13" style="59" hidden="1" customWidth="1"/>
    <col min="13" max="14" width="0" style="59" hidden="1" customWidth="1"/>
    <col min="15" max="15" width="11" style="60" bestFit="1" customWidth="1"/>
    <col min="16" max="16" width="8.625" style="59" customWidth="1" outlineLevel="1"/>
    <col min="17" max="18" width="10.5" style="60" hidden="1" customWidth="1"/>
    <col min="19" max="19" width="10.5" style="59" hidden="1" customWidth="1"/>
    <col min="20" max="22" width="9.5" style="59" hidden="1" customWidth="1"/>
    <col min="23" max="23" width="11.5" style="80" bestFit="1" customWidth="1"/>
    <col min="24" max="24" width="0" style="59" hidden="1" customWidth="1"/>
    <col min="25" max="25" width="13" style="59" hidden="1" customWidth="1"/>
    <col min="26" max="26" width="16.875" style="59" hidden="1" customWidth="1"/>
    <col min="27" max="27" width="19.5" style="59" hidden="1" customWidth="1"/>
    <col min="28" max="28" width="13" style="59" hidden="1" customWidth="1" outlineLevel="1"/>
    <col min="29" max="30" width="11" style="59" hidden="1" customWidth="1" outlineLevel="1"/>
    <col min="31" max="31" width="15.125" style="59" hidden="1" customWidth="1" outlineLevel="1"/>
    <col min="32" max="32" width="17.125" style="59" hidden="1" customWidth="1" outlineLevel="1"/>
    <col min="33" max="33" width="13" style="59" hidden="1" customWidth="1" outlineLevel="1"/>
    <col min="34" max="34" width="9" style="59" hidden="1" customWidth="1" outlineLevel="1"/>
    <col min="35" max="36" width="11" style="59" hidden="1" customWidth="1" outlineLevel="1"/>
    <col min="37" max="37" width="9" style="59" hidden="1" customWidth="1" outlineLevel="1"/>
    <col min="38" max="38" width="15.125" style="59" hidden="1" customWidth="1" outlineLevel="1"/>
    <col min="39" max="39" width="17.125" style="59" hidden="1" customWidth="1" outlineLevel="1"/>
    <col min="40" max="40" width="13" style="59" hidden="1" customWidth="1" outlineLevel="1"/>
    <col min="41" max="41" width="14.125" style="59" hidden="1" customWidth="1" outlineLevel="1"/>
    <col min="42" max="42" width="11" style="59" hidden="1" customWidth="1"/>
    <col min="43" max="43" width="11" style="59" bestFit="1" customWidth="1"/>
    <col min="44" max="44" width="15.125" style="59" bestFit="1" customWidth="1"/>
    <col min="45" max="45" width="9" style="59" hidden="1" customWidth="1" outlineLevel="1"/>
    <col min="46" max="46" width="7.5" style="59" hidden="1" customWidth="1" outlineLevel="1"/>
    <col min="47" max="47" width="11.625" style="59" hidden="1" customWidth="1" outlineLevel="1"/>
    <col min="48" max="48" width="16.125" style="59" hidden="1" customWidth="1" outlineLevel="1"/>
    <col min="49" max="49" width="9" style="59" hidden="1" customWidth="1" outlineLevel="1"/>
    <col min="50" max="50" width="5.25" style="59" hidden="1" customWidth="1" outlineLevel="1"/>
    <col min="51" max="51" width="9" style="59" hidden="1" customWidth="1" outlineLevel="1"/>
    <col min="52" max="52" width="15.125" style="59" hidden="1" customWidth="1" outlineLevel="1"/>
    <col min="53" max="54" width="13" style="59" hidden="1" customWidth="1" outlineLevel="1"/>
    <col min="55" max="55" width="7.125" style="59" hidden="1" customWidth="1" outlineLevel="1"/>
    <col min="56" max="56" width="15.125" style="59" hidden="1" customWidth="1" outlineLevel="1"/>
    <col min="57" max="57" width="8.625" style="59" hidden="1" customWidth="1" outlineLevel="1"/>
    <col min="58" max="58" width="11.75" style="59" hidden="1" customWidth="1" outlineLevel="1"/>
    <col min="59" max="59" width="6.5" style="59" hidden="1" customWidth="1" outlineLevel="1"/>
    <col min="60" max="60" width="7.25" style="59" hidden="1" customWidth="1" outlineLevel="1"/>
    <col min="61" max="61" width="0" style="59" hidden="1" customWidth="1"/>
    <col min="62" max="62" width="11" style="59" hidden="1" customWidth="1"/>
    <col min="63" max="63" width="15.125" style="59" hidden="1" customWidth="1"/>
    <col min="64" max="64" width="20.5" style="59" hidden="1" customWidth="1"/>
    <col min="65" max="67" width="0" style="59" hidden="1" customWidth="1"/>
    <col min="68" max="68" width="11.125" style="59" hidden="1" customWidth="1"/>
    <col min="69" max="69" width="11" style="59" hidden="1" customWidth="1"/>
    <col min="70" max="70" width="0" style="59" hidden="1" customWidth="1"/>
    <col min="71" max="71" width="7.125" style="59" hidden="1" customWidth="1"/>
    <col min="72" max="72" width="0" style="59" hidden="1" customWidth="1"/>
    <col min="73" max="73" width="7.125" style="59" hidden="1" customWidth="1"/>
    <col min="74" max="76" width="0" style="59" hidden="1" customWidth="1"/>
    <col min="77" max="77" width="12.5" style="59" hidden="1" customWidth="1"/>
    <col min="78" max="258" width="9" style="59"/>
    <col min="259" max="260" width="5.25" style="59" bestFit="1" customWidth="1"/>
    <col min="261" max="261" width="9.875" style="59" bestFit="1" customWidth="1"/>
    <col min="262" max="262" width="9.5" style="59" bestFit="1" customWidth="1"/>
    <col min="263" max="263" width="11.625" style="59" bestFit="1" customWidth="1"/>
    <col min="264" max="264" width="11.375" style="59" bestFit="1" customWidth="1"/>
    <col min="265" max="266" width="11.375" style="59" customWidth="1"/>
    <col min="267" max="267" width="20.5" style="59" bestFit="1" customWidth="1"/>
    <col min="268" max="268" width="10.125" style="59" bestFit="1" customWidth="1"/>
    <col min="269" max="269" width="13" style="59" bestFit="1" customWidth="1"/>
    <col min="270" max="271" width="9" style="59"/>
    <col min="272" max="272" width="11" style="59" bestFit="1" customWidth="1"/>
    <col min="273" max="275" width="10.5" style="59" bestFit="1" customWidth="1"/>
    <col min="276" max="278" width="9.5" style="59" customWidth="1"/>
    <col min="279" max="279" width="11.5" style="59" bestFit="1" customWidth="1"/>
    <col min="280" max="280" width="9" style="59"/>
    <col min="281" max="281" width="13" style="59" bestFit="1" customWidth="1"/>
    <col min="282" max="282" width="16.875" style="59" customWidth="1"/>
    <col min="283" max="283" width="19.5" style="59" customWidth="1"/>
    <col min="284" max="297" width="0" style="59" hidden="1" customWidth="1"/>
    <col min="298" max="299" width="11" style="59" bestFit="1" customWidth="1"/>
    <col min="300" max="300" width="15.125" style="59" bestFit="1" customWidth="1"/>
    <col min="301" max="316" width="0" style="59" hidden="1" customWidth="1"/>
    <col min="317" max="317" width="9" style="59"/>
    <col min="318" max="318" width="11" style="59" bestFit="1" customWidth="1"/>
    <col min="319" max="319" width="15.125" style="59" customWidth="1"/>
    <col min="320" max="320" width="20.5" style="59" bestFit="1" customWidth="1"/>
    <col min="321" max="323" width="9" style="59"/>
    <col min="324" max="324" width="11.125" style="59" bestFit="1" customWidth="1"/>
    <col min="325" max="325" width="11" style="59" bestFit="1" customWidth="1"/>
    <col min="326" max="326" width="9" style="59"/>
    <col min="327" max="327" width="7.125" style="59" bestFit="1" customWidth="1"/>
    <col min="328" max="328" width="9" style="59"/>
    <col min="329" max="329" width="7.125" style="59" bestFit="1" customWidth="1"/>
    <col min="330" max="332" width="9" style="59"/>
    <col min="333" max="333" width="12.5" style="59" customWidth="1"/>
    <col min="334" max="514" width="9" style="59"/>
    <col min="515" max="516" width="5.25" style="59" bestFit="1" customWidth="1"/>
    <col min="517" max="517" width="9.875" style="59" bestFit="1" customWidth="1"/>
    <col min="518" max="518" width="9.5" style="59" bestFit="1" customWidth="1"/>
    <col min="519" max="519" width="11.625" style="59" bestFit="1" customWidth="1"/>
    <col min="520" max="520" width="11.375" style="59" bestFit="1" customWidth="1"/>
    <col min="521" max="522" width="11.375" style="59" customWidth="1"/>
    <col min="523" max="523" width="20.5" style="59" bestFit="1" customWidth="1"/>
    <col min="524" max="524" width="10.125" style="59" bestFit="1" customWidth="1"/>
    <col min="525" max="525" width="13" style="59" bestFit="1" customWidth="1"/>
    <col min="526" max="527" width="9" style="59"/>
    <col min="528" max="528" width="11" style="59" bestFit="1" customWidth="1"/>
    <col min="529" max="531" width="10.5" style="59" bestFit="1" customWidth="1"/>
    <col min="532" max="534" width="9.5" style="59" customWidth="1"/>
    <col min="535" max="535" width="11.5" style="59" bestFit="1" customWidth="1"/>
    <col min="536" max="536" width="9" style="59"/>
    <col min="537" max="537" width="13" style="59" bestFit="1" customWidth="1"/>
    <col min="538" max="538" width="16.875" style="59" customWidth="1"/>
    <col min="539" max="539" width="19.5" style="59" customWidth="1"/>
    <col min="540" max="553" width="0" style="59" hidden="1" customWidth="1"/>
    <col min="554" max="555" width="11" style="59" bestFit="1" customWidth="1"/>
    <col min="556" max="556" width="15.125" style="59" bestFit="1" customWidth="1"/>
    <col min="557" max="572" width="0" style="59" hidden="1" customWidth="1"/>
    <col min="573" max="573" width="9" style="59"/>
    <col min="574" max="574" width="11" style="59" bestFit="1" customWidth="1"/>
    <col min="575" max="575" width="15.125" style="59" customWidth="1"/>
    <col min="576" max="576" width="20.5" style="59" bestFit="1" customWidth="1"/>
    <col min="577" max="579" width="9" style="59"/>
    <col min="580" max="580" width="11.125" style="59" bestFit="1" customWidth="1"/>
    <col min="581" max="581" width="11" style="59" bestFit="1" customWidth="1"/>
    <col min="582" max="582" width="9" style="59"/>
    <col min="583" max="583" width="7.125" style="59" bestFit="1" customWidth="1"/>
    <col min="584" max="584" width="9" style="59"/>
    <col min="585" max="585" width="7.125" style="59" bestFit="1" customWidth="1"/>
    <col min="586" max="588" width="9" style="59"/>
    <col min="589" max="589" width="12.5" style="59" customWidth="1"/>
    <col min="590" max="770" width="9" style="59"/>
    <col min="771" max="772" width="5.25" style="59" bestFit="1" customWidth="1"/>
    <col min="773" max="773" width="9.875" style="59" bestFit="1" customWidth="1"/>
    <col min="774" max="774" width="9.5" style="59" bestFit="1" customWidth="1"/>
    <col min="775" max="775" width="11.625" style="59" bestFit="1" customWidth="1"/>
    <col min="776" max="776" width="11.375" style="59" bestFit="1" customWidth="1"/>
    <col min="777" max="778" width="11.375" style="59" customWidth="1"/>
    <col min="779" max="779" width="20.5" style="59" bestFit="1" customWidth="1"/>
    <col min="780" max="780" width="10.125" style="59" bestFit="1" customWidth="1"/>
    <col min="781" max="781" width="13" style="59" bestFit="1" customWidth="1"/>
    <col min="782" max="783" width="9" style="59"/>
    <col min="784" max="784" width="11" style="59" bestFit="1" customWidth="1"/>
    <col min="785" max="787" width="10.5" style="59" bestFit="1" customWidth="1"/>
    <col min="788" max="790" width="9.5" style="59" customWidth="1"/>
    <col min="791" max="791" width="11.5" style="59" bestFit="1" customWidth="1"/>
    <col min="792" max="792" width="9" style="59"/>
    <col min="793" max="793" width="13" style="59" bestFit="1" customWidth="1"/>
    <col min="794" max="794" width="16.875" style="59" customWidth="1"/>
    <col min="795" max="795" width="19.5" style="59" customWidth="1"/>
    <col min="796" max="809" width="0" style="59" hidden="1" customWidth="1"/>
    <col min="810" max="811" width="11" style="59" bestFit="1" customWidth="1"/>
    <col min="812" max="812" width="15.125" style="59" bestFit="1" customWidth="1"/>
    <col min="813" max="828" width="0" style="59" hidden="1" customWidth="1"/>
    <col min="829" max="829" width="9" style="59"/>
    <col min="830" max="830" width="11" style="59" bestFit="1" customWidth="1"/>
    <col min="831" max="831" width="15.125" style="59" customWidth="1"/>
    <col min="832" max="832" width="20.5" style="59" bestFit="1" customWidth="1"/>
    <col min="833" max="835" width="9" style="59"/>
    <col min="836" max="836" width="11.125" style="59" bestFit="1" customWidth="1"/>
    <col min="837" max="837" width="11" style="59" bestFit="1" customWidth="1"/>
    <col min="838" max="838" width="9" style="59"/>
    <col min="839" max="839" width="7.125" style="59" bestFit="1" customWidth="1"/>
    <col min="840" max="840" width="9" style="59"/>
    <col min="841" max="841" width="7.125" style="59" bestFit="1" customWidth="1"/>
    <col min="842" max="844" width="9" style="59"/>
    <col min="845" max="845" width="12.5" style="59" customWidth="1"/>
    <col min="846" max="1026" width="9" style="59"/>
    <col min="1027" max="1028" width="5.25" style="59" bestFit="1" customWidth="1"/>
    <col min="1029" max="1029" width="9.875" style="59" bestFit="1" customWidth="1"/>
    <col min="1030" max="1030" width="9.5" style="59" bestFit="1" customWidth="1"/>
    <col min="1031" max="1031" width="11.625" style="59" bestFit="1" customWidth="1"/>
    <col min="1032" max="1032" width="11.375" style="59" bestFit="1" customWidth="1"/>
    <col min="1033" max="1034" width="11.375" style="59" customWidth="1"/>
    <col min="1035" max="1035" width="20.5" style="59" bestFit="1" customWidth="1"/>
    <col min="1036" max="1036" width="10.125" style="59" bestFit="1" customWidth="1"/>
    <col min="1037" max="1037" width="13" style="59" bestFit="1" customWidth="1"/>
    <col min="1038" max="1039" width="9" style="59"/>
    <col min="1040" max="1040" width="11" style="59" bestFit="1" customWidth="1"/>
    <col min="1041" max="1043" width="10.5" style="59" bestFit="1" customWidth="1"/>
    <col min="1044" max="1046" width="9.5" style="59" customWidth="1"/>
    <col min="1047" max="1047" width="11.5" style="59" bestFit="1" customWidth="1"/>
    <col min="1048" max="1048" width="9" style="59"/>
    <col min="1049" max="1049" width="13" style="59" bestFit="1" customWidth="1"/>
    <col min="1050" max="1050" width="16.875" style="59" customWidth="1"/>
    <col min="1051" max="1051" width="19.5" style="59" customWidth="1"/>
    <col min="1052" max="1065" width="0" style="59" hidden="1" customWidth="1"/>
    <col min="1066" max="1067" width="11" style="59" bestFit="1" customWidth="1"/>
    <col min="1068" max="1068" width="15.125" style="59" bestFit="1" customWidth="1"/>
    <col min="1069" max="1084" width="0" style="59" hidden="1" customWidth="1"/>
    <col min="1085" max="1085" width="9" style="59"/>
    <col min="1086" max="1086" width="11" style="59" bestFit="1" customWidth="1"/>
    <col min="1087" max="1087" width="15.125" style="59" customWidth="1"/>
    <col min="1088" max="1088" width="20.5" style="59" bestFit="1" customWidth="1"/>
    <col min="1089" max="1091" width="9" style="59"/>
    <col min="1092" max="1092" width="11.125" style="59" bestFit="1" customWidth="1"/>
    <col min="1093" max="1093" width="11" style="59" bestFit="1" customWidth="1"/>
    <col min="1094" max="1094" width="9" style="59"/>
    <col min="1095" max="1095" width="7.125" style="59" bestFit="1" customWidth="1"/>
    <col min="1096" max="1096" width="9" style="59"/>
    <col min="1097" max="1097" width="7.125" style="59" bestFit="1" customWidth="1"/>
    <col min="1098" max="1100" width="9" style="59"/>
    <col min="1101" max="1101" width="12.5" style="59" customWidth="1"/>
    <col min="1102" max="1282" width="9" style="59"/>
    <col min="1283" max="1284" width="5.25" style="59" bestFit="1" customWidth="1"/>
    <col min="1285" max="1285" width="9.875" style="59" bestFit="1" customWidth="1"/>
    <col min="1286" max="1286" width="9.5" style="59" bestFit="1" customWidth="1"/>
    <col min="1287" max="1287" width="11.625" style="59" bestFit="1" customWidth="1"/>
    <col min="1288" max="1288" width="11.375" style="59" bestFit="1" customWidth="1"/>
    <col min="1289" max="1290" width="11.375" style="59" customWidth="1"/>
    <col min="1291" max="1291" width="20.5" style="59" bestFit="1" customWidth="1"/>
    <col min="1292" max="1292" width="10.125" style="59" bestFit="1" customWidth="1"/>
    <col min="1293" max="1293" width="13" style="59" bestFit="1" customWidth="1"/>
    <col min="1294" max="1295" width="9" style="59"/>
    <col min="1296" max="1296" width="11" style="59" bestFit="1" customWidth="1"/>
    <col min="1297" max="1299" width="10.5" style="59" bestFit="1" customWidth="1"/>
    <col min="1300" max="1302" width="9.5" style="59" customWidth="1"/>
    <col min="1303" max="1303" width="11.5" style="59" bestFit="1" customWidth="1"/>
    <col min="1304" max="1304" width="9" style="59"/>
    <col min="1305" max="1305" width="13" style="59" bestFit="1" customWidth="1"/>
    <col min="1306" max="1306" width="16.875" style="59" customWidth="1"/>
    <col min="1307" max="1307" width="19.5" style="59" customWidth="1"/>
    <col min="1308" max="1321" width="0" style="59" hidden="1" customWidth="1"/>
    <col min="1322" max="1323" width="11" style="59" bestFit="1" customWidth="1"/>
    <col min="1324" max="1324" width="15.125" style="59" bestFit="1" customWidth="1"/>
    <col min="1325" max="1340" width="0" style="59" hidden="1" customWidth="1"/>
    <col min="1341" max="1341" width="9" style="59"/>
    <col min="1342" max="1342" width="11" style="59" bestFit="1" customWidth="1"/>
    <col min="1343" max="1343" width="15.125" style="59" customWidth="1"/>
    <col min="1344" max="1344" width="20.5" style="59" bestFit="1" customWidth="1"/>
    <col min="1345" max="1347" width="9" style="59"/>
    <col min="1348" max="1348" width="11.125" style="59" bestFit="1" customWidth="1"/>
    <col min="1349" max="1349" width="11" style="59" bestFit="1" customWidth="1"/>
    <col min="1350" max="1350" width="9" style="59"/>
    <col min="1351" max="1351" width="7.125" style="59" bestFit="1" customWidth="1"/>
    <col min="1352" max="1352" width="9" style="59"/>
    <col min="1353" max="1353" width="7.125" style="59" bestFit="1" customWidth="1"/>
    <col min="1354" max="1356" width="9" style="59"/>
    <col min="1357" max="1357" width="12.5" style="59" customWidth="1"/>
    <col min="1358" max="1538" width="9" style="59"/>
    <col min="1539" max="1540" width="5.25" style="59" bestFit="1" customWidth="1"/>
    <col min="1541" max="1541" width="9.875" style="59" bestFit="1" customWidth="1"/>
    <col min="1542" max="1542" width="9.5" style="59" bestFit="1" customWidth="1"/>
    <col min="1543" max="1543" width="11.625" style="59" bestFit="1" customWidth="1"/>
    <col min="1544" max="1544" width="11.375" style="59" bestFit="1" customWidth="1"/>
    <col min="1545" max="1546" width="11.375" style="59" customWidth="1"/>
    <col min="1547" max="1547" width="20.5" style="59" bestFit="1" customWidth="1"/>
    <col min="1548" max="1548" width="10.125" style="59" bestFit="1" customWidth="1"/>
    <col min="1549" max="1549" width="13" style="59" bestFit="1" customWidth="1"/>
    <col min="1550" max="1551" width="9" style="59"/>
    <col min="1552" max="1552" width="11" style="59" bestFit="1" customWidth="1"/>
    <col min="1553" max="1555" width="10.5" style="59" bestFit="1" customWidth="1"/>
    <col min="1556" max="1558" width="9.5" style="59" customWidth="1"/>
    <col min="1559" max="1559" width="11.5" style="59" bestFit="1" customWidth="1"/>
    <col min="1560" max="1560" width="9" style="59"/>
    <col min="1561" max="1561" width="13" style="59" bestFit="1" customWidth="1"/>
    <col min="1562" max="1562" width="16.875" style="59" customWidth="1"/>
    <col min="1563" max="1563" width="19.5" style="59" customWidth="1"/>
    <col min="1564" max="1577" width="0" style="59" hidden="1" customWidth="1"/>
    <col min="1578" max="1579" width="11" style="59" bestFit="1" customWidth="1"/>
    <col min="1580" max="1580" width="15.125" style="59" bestFit="1" customWidth="1"/>
    <col min="1581" max="1596" width="0" style="59" hidden="1" customWidth="1"/>
    <col min="1597" max="1597" width="9" style="59"/>
    <col min="1598" max="1598" width="11" style="59" bestFit="1" customWidth="1"/>
    <col min="1599" max="1599" width="15.125" style="59" customWidth="1"/>
    <col min="1600" max="1600" width="20.5" style="59" bestFit="1" customWidth="1"/>
    <col min="1601" max="1603" width="9" style="59"/>
    <col min="1604" max="1604" width="11.125" style="59" bestFit="1" customWidth="1"/>
    <col min="1605" max="1605" width="11" style="59" bestFit="1" customWidth="1"/>
    <col min="1606" max="1606" width="9" style="59"/>
    <col min="1607" max="1607" width="7.125" style="59" bestFit="1" customWidth="1"/>
    <col min="1608" max="1608" width="9" style="59"/>
    <col min="1609" max="1609" width="7.125" style="59" bestFit="1" customWidth="1"/>
    <col min="1610" max="1612" width="9" style="59"/>
    <col min="1613" max="1613" width="12.5" style="59" customWidth="1"/>
    <col min="1614" max="1794" width="9" style="59"/>
    <col min="1795" max="1796" width="5.25" style="59" bestFit="1" customWidth="1"/>
    <col min="1797" max="1797" width="9.875" style="59" bestFit="1" customWidth="1"/>
    <col min="1798" max="1798" width="9.5" style="59" bestFit="1" customWidth="1"/>
    <col min="1799" max="1799" width="11.625" style="59" bestFit="1" customWidth="1"/>
    <col min="1800" max="1800" width="11.375" style="59" bestFit="1" customWidth="1"/>
    <col min="1801" max="1802" width="11.375" style="59" customWidth="1"/>
    <col min="1803" max="1803" width="20.5" style="59" bestFit="1" customWidth="1"/>
    <col min="1804" max="1804" width="10.125" style="59" bestFit="1" customWidth="1"/>
    <col min="1805" max="1805" width="13" style="59" bestFit="1" customWidth="1"/>
    <col min="1806" max="1807" width="9" style="59"/>
    <col min="1808" max="1808" width="11" style="59" bestFit="1" customWidth="1"/>
    <col min="1809" max="1811" width="10.5" style="59" bestFit="1" customWidth="1"/>
    <col min="1812" max="1814" width="9.5" style="59" customWidth="1"/>
    <col min="1815" max="1815" width="11.5" style="59" bestFit="1" customWidth="1"/>
    <col min="1816" max="1816" width="9" style="59"/>
    <col min="1817" max="1817" width="13" style="59" bestFit="1" customWidth="1"/>
    <col min="1818" max="1818" width="16.875" style="59" customWidth="1"/>
    <col min="1819" max="1819" width="19.5" style="59" customWidth="1"/>
    <col min="1820" max="1833" width="0" style="59" hidden="1" customWidth="1"/>
    <col min="1834" max="1835" width="11" style="59" bestFit="1" customWidth="1"/>
    <col min="1836" max="1836" width="15.125" style="59" bestFit="1" customWidth="1"/>
    <col min="1837" max="1852" width="0" style="59" hidden="1" customWidth="1"/>
    <col min="1853" max="1853" width="9" style="59"/>
    <col min="1854" max="1854" width="11" style="59" bestFit="1" customWidth="1"/>
    <col min="1855" max="1855" width="15.125" style="59" customWidth="1"/>
    <col min="1856" max="1856" width="20.5" style="59" bestFit="1" customWidth="1"/>
    <col min="1857" max="1859" width="9" style="59"/>
    <col min="1860" max="1860" width="11.125" style="59" bestFit="1" customWidth="1"/>
    <col min="1861" max="1861" width="11" style="59" bestFit="1" customWidth="1"/>
    <col min="1862" max="1862" width="9" style="59"/>
    <col min="1863" max="1863" width="7.125" style="59" bestFit="1" customWidth="1"/>
    <col min="1864" max="1864" width="9" style="59"/>
    <col min="1865" max="1865" width="7.125" style="59" bestFit="1" customWidth="1"/>
    <col min="1866" max="1868" width="9" style="59"/>
    <col min="1869" max="1869" width="12.5" style="59" customWidth="1"/>
    <col min="1870" max="2050" width="9" style="59"/>
    <col min="2051" max="2052" width="5.25" style="59" bestFit="1" customWidth="1"/>
    <col min="2053" max="2053" width="9.875" style="59" bestFit="1" customWidth="1"/>
    <col min="2054" max="2054" width="9.5" style="59" bestFit="1" customWidth="1"/>
    <col min="2055" max="2055" width="11.625" style="59" bestFit="1" customWidth="1"/>
    <col min="2056" max="2056" width="11.375" style="59" bestFit="1" customWidth="1"/>
    <col min="2057" max="2058" width="11.375" style="59" customWidth="1"/>
    <col min="2059" max="2059" width="20.5" style="59" bestFit="1" customWidth="1"/>
    <col min="2060" max="2060" width="10.125" style="59" bestFit="1" customWidth="1"/>
    <col min="2061" max="2061" width="13" style="59" bestFit="1" customWidth="1"/>
    <col min="2062" max="2063" width="9" style="59"/>
    <col min="2064" max="2064" width="11" style="59" bestFit="1" customWidth="1"/>
    <col min="2065" max="2067" width="10.5" style="59" bestFit="1" customWidth="1"/>
    <col min="2068" max="2070" width="9.5" style="59" customWidth="1"/>
    <col min="2071" max="2071" width="11.5" style="59" bestFit="1" customWidth="1"/>
    <col min="2072" max="2072" width="9" style="59"/>
    <col min="2073" max="2073" width="13" style="59" bestFit="1" customWidth="1"/>
    <col min="2074" max="2074" width="16.875" style="59" customWidth="1"/>
    <col min="2075" max="2075" width="19.5" style="59" customWidth="1"/>
    <col min="2076" max="2089" width="0" style="59" hidden="1" customWidth="1"/>
    <col min="2090" max="2091" width="11" style="59" bestFit="1" customWidth="1"/>
    <col min="2092" max="2092" width="15.125" style="59" bestFit="1" customWidth="1"/>
    <col min="2093" max="2108" width="0" style="59" hidden="1" customWidth="1"/>
    <col min="2109" max="2109" width="9" style="59"/>
    <col min="2110" max="2110" width="11" style="59" bestFit="1" customWidth="1"/>
    <col min="2111" max="2111" width="15.125" style="59" customWidth="1"/>
    <col min="2112" max="2112" width="20.5" style="59" bestFit="1" customWidth="1"/>
    <col min="2113" max="2115" width="9" style="59"/>
    <col min="2116" max="2116" width="11.125" style="59" bestFit="1" customWidth="1"/>
    <col min="2117" max="2117" width="11" style="59" bestFit="1" customWidth="1"/>
    <col min="2118" max="2118" width="9" style="59"/>
    <col min="2119" max="2119" width="7.125" style="59" bestFit="1" customWidth="1"/>
    <col min="2120" max="2120" width="9" style="59"/>
    <col min="2121" max="2121" width="7.125" style="59" bestFit="1" customWidth="1"/>
    <col min="2122" max="2124" width="9" style="59"/>
    <col min="2125" max="2125" width="12.5" style="59" customWidth="1"/>
    <col min="2126" max="2306" width="9" style="59"/>
    <col min="2307" max="2308" width="5.25" style="59" bestFit="1" customWidth="1"/>
    <col min="2309" max="2309" width="9.875" style="59" bestFit="1" customWidth="1"/>
    <col min="2310" max="2310" width="9.5" style="59" bestFit="1" customWidth="1"/>
    <col min="2311" max="2311" width="11.625" style="59" bestFit="1" customWidth="1"/>
    <col min="2312" max="2312" width="11.375" style="59" bestFit="1" customWidth="1"/>
    <col min="2313" max="2314" width="11.375" style="59" customWidth="1"/>
    <col min="2315" max="2315" width="20.5" style="59" bestFit="1" customWidth="1"/>
    <col min="2316" max="2316" width="10.125" style="59" bestFit="1" customWidth="1"/>
    <col min="2317" max="2317" width="13" style="59" bestFit="1" customWidth="1"/>
    <col min="2318" max="2319" width="9" style="59"/>
    <col min="2320" max="2320" width="11" style="59" bestFit="1" customWidth="1"/>
    <col min="2321" max="2323" width="10.5" style="59" bestFit="1" customWidth="1"/>
    <col min="2324" max="2326" width="9.5" style="59" customWidth="1"/>
    <col min="2327" max="2327" width="11.5" style="59" bestFit="1" customWidth="1"/>
    <col min="2328" max="2328" width="9" style="59"/>
    <col min="2329" max="2329" width="13" style="59" bestFit="1" customWidth="1"/>
    <col min="2330" max="2330" width="16.875" style="59" customWidth="1"/>
    <col min="2331" max="2331" width="19.5" style="59" customWidth="1"/>
    <col min="2332" max="2345" width="0" style="59" hidden="1" customWidth="1"/>
    <col min="2346" max="2347" width="11" style="59" bestFit="1" customWidth="1"/>
    <col min="2348" max="2348" width="15.125" style="59" bestFit="1" customWidth="1"/>
    <col min="2349" max="2364" width="0" style="59" hidden="1" customWidth="1"/>
    <col min="2365" max="2365" width="9" style="59"/>
    <col min="2366" max="2366" width="11" style="59" bestFit="1" customWidth="1"/>
    <col min="2367" max="2367" width="15.125" style="59" customWidth="1"/>
    <col min="2368" max="2368" width="20.5" style="59" bestFit="1" customWidth="1"/>
    <col min="2369" max="2371" width="9" style="59"/>
    <col min="2372" max="2372" width="11.125" style="59" bestFit="1" customWidth="1"/>
    <col min="2373" max="2373" width="11" style="59" bestFit="1" customWidth="1"/>
    <col min="2374" max="2374" width="9" style="59"/>
    <col min="2375" max="2375" width="7.125" style="59" bestFit="1" customWidth="1"/>
    <col min="2376" max="2376" width="9" style="59"/>
    <col min="2377" max="2377" width="7.125" style="59" bestFit="1" customWidth="1"/>
    <col min="2378" max="2380" width="9" style="59"/>
    <col min="2381" max="2381" width="12.5" style="59" customWidth="1"/>
    <col min="2382" max="2562" width="9" style="59"/>
    <col min="2563" max="2564" width="5.25" style="59" bestFit="1" customWidth="1"/>
    <col min="2565" max="2565" width="9.875" style="59" bestFit="1" customWidth="1"/>
    <col min="2566" max="2566" width="9.5" style="59" bestFit="1" customWidth="1"/>
    <col min="2567" max="2567" width="11.625" style="59" bestFit="1" customWidth="1"/>
    <col min="2568" max="2568" width="11.375" style="59" bestFit="1" customWidth="1"/>
    <col min="2569" max="2570" width="11.375" style="59" customWidth="1"/>
    <col min="2571" max="2571" width="20.5" style="59" bestFit="1" customWidth="1"/>
    <col min="2572" max="2572" width="10.125" style="59" bestFit="1" customWidth="1"/>
    <col min="2573" max="2573" width="13" style="59" bestFit="1" customWidth="1"/>
    <col min="2574" max="2575" width="9" style="59"/>
    <col min="2576" max="2576" width="11" style="59" bestFit="1" customWidth="1"/>
    <col min="2577" max="2579" width="10.5" style="59" bestFit="1" customWidth="1"/>
    <col min="2580" max="2582" width="9.5" style="59" customWidth="1"/>
    <col min="2583" max="2583" width="11.5" style="59" bestFit="1" customWidth="1"/>
    <col min="2584" max="2584" width="9" style="59"/>
    <col min="2585" max="2585" width="13" style="59" bestFit="1" customWidth="1"/>
    <col min="2586" max="2586" width="16.875" style="59" customWidth="1"/>
    <col min="2587" max="2587" width="19.5" style="59" customWidth="1"/>
    <col min="2588" max="2601" width="0" style="59" hidden="1" customWidth="1"/>
    <col min="2602" max="2603" width="11" style="59" bestFit="1" customWidth="1"/>
    <col min="2604" max="2604" width="15.125" style="59" bestFit="1" customWidth="1"/>
    <col min="2605" max="2620" width="0" style="59" hidden="1" customWidth="1"/>
    <col min="2621" max="2621" width="9" style="59"/>
    <col min="2622" max="2622" width="11" style="59" bestFit="1" customWidth="1"/>
    <col min="2623" max="2623" width="15.125" style="59" customWidth="1"/>
    <col min="2624" max="2624" width="20.5" style="59" bestFit="1" customWidth="1"/>
    <col min="2625" max="2627" width="9" style="59"/>
    <col min="2628" max="2628" width="11.125" style="59" bestFit="1" customWidth="1"/>
    <col min="2629" max="2629" width="11" style="59" bestFit="1" customWidth="1"/>
    <col min="2630" max="2630" width="9" style="59"/>
    <col min="2631" max="2631" width="7.125" style="59" bestFit="1" customWidth="1"/>
    <col min="2632" max="2632" width="9" style="59"/>
    <col min="2633" max="2633" width="7.125" style="59" bestFit="1" customWidth="1"/>
    <col min="2634" max="2636" width="9" style="59"/>
    <col min="2637" max="2637" width="12.5" style="59" customWidth="1"/>
    <col min="2638" max="2818" width="9" style="59"/>
    <col min="2819" max="2820" width="5.25" style="59" bestFit="1" customWidth="1"/>
    <col min="2821" max="2821" width="9.875" style="59" bestFit="1" customWidth="1"/>
    <col min="2822" max="2822" width="9.5" style="59" bestFit="1" customWidth="1"/>
    <col min="2823" max="2823" width="11.625" style="59" bestFit="1" customWidth="1"/>
    <col min="2824" max="2824" width="11.375" style="59" bestFit="1" customWidth="1"/>
    <col min="2825" max="2826" width="11.375" style="59" customWidth="1"/>
    <col min="2827" max="2827" width="20.5" style="59" bestFit="1" customWidth="1"/>
    <col min="2828" max="2828" width="10.125" style="59" bestFit="1" customWidth="1"/>
    <col min="2829" max="2829" width="13" style="59" bestFit="1" customWidth="1"/>
    <col min="2830" max="2831" width="9" style="59"/>
    <col min="2832" max="2832" width="11" style="59" bestFit="1" customWidth="1"/>
    <col min="2833" max="2835" width="10.5" style="59" bestFit="1" customWidth="1"/>
    <col min="2836" max="2838" width="9.5" style="59" customWidth="1"/>
    <col min="2839" max="2839" width="11.5" style="59" bestFit="1" customWidth="1"/>
    <col min="2840" max="2840" width="9" style="59"/>
    <col min="2841" max="2841" width="13" style="59" bestFit="1" customWidth="1"/>
    <col min="2842" max="2842" width="16.875" style="59" customWidth="1"/>
    <col min="2843" max="2843" width="19.5" style="59" customWidth="1"/>
    <col min="2844" max="2857" width="0" style="59" hidden="1" customWidth="1"/>
    <col min="2858" max="2859" width="11" style="59" bestFit="1" customWidth="1"/>
    <col min="2860" max="2860" width="15.125" style="59" bestFit="1" customWidth="1"/>
    <col min="2861" max="2876" width="0" style="59" hidden="1" customWidth="1"/>
    <col min="2877" max="2877" width="9" style="59"/>
    <col min="2878" max="2878" width="11" style="59" bestFit="1" customWidth="1"/>
    <col min="2879" max="2879" width="15.125" style="59" customWidth="1"/>
    <col min="2880" max="2880" width="20.5" style="59" bestFit="1" customWidth="1"/>
    <col min="2881" max="2883" width="9" style="59"/>
    <col min="2884" max="2884" width="11.125" style="59" bestFit="1" customWidth="1"/>
    <col min="2885" max="2885" width="11" style="59" bestFit="1" customWidth="1"/>
    <col min="2886" max="2886" width="9" style="59"/>
    <col min="2887" max="2887" width="7.125" style="59" bestFit="1" customWidth="1"/>
    <col min="2888" max="2888" width="9" style="59"/>
    <col min="2889" max="2889" width="7.125" style="59" bestFit="1" customWidth="1"/>
    <col min="2890" max="2892" width="9" style="59"/>
    <col min="2893" max="2893" width="12.5" style="59" customWidth="1"/>
    <col min="2894" max="3074" width="9" style="59"/>
    <col min="3075" max="3076" width="5.25" style="59" bestFit="1" customWidth="1"/>
    <col min="3077" max="3077" width="9.875" style="59" bestFit="1" customWidth="1"/>
    <col min="3078" max="3078" width="9.5" style="59" bestFit="1" customWidth="1"/>
    <col min="3079" max="3079" width="11.625" style="59" bestFit="1" customWidth="1"/>
    <col min="3080" max="3080" width="11.375" style="59" bestFit="1" customWidth="1"/>
    <col min="3081" max="3082" width="11.375" style="59" customWidth="1"/>
    <col min="3083" max="3083" width="20.5" style="59" bestFit="1" customWidth="1"/>
    <col min="3084" max="3084" width="10.125" style="59" bestFit="1" customWidth="1"/>
    <col min="3085" max="3085" width="13" style="59" bestFit="1" customWidth="1"/>
    <col min="3086" max="3087" width="9" style="59"/>
    <col min="3088" max="3088" width="11" style="59" bestFit="1" customWidth="1"/>
    <col min="3089" max="3091" width="10.5" style="59" bestFit="1" customWidth="1"/>
    <col min="3092" max="3094" width="9.5" style="59" customWidth="1"/>
    <col min="3095" max="3095" width="11.5" style="59" bestFit="1" customWidth="1"/>
    <col min="3096" max="3096" width="9" style="59"/>
    <col min="3097" max="3097" width="13" style="59" bestFit="1" customWidth="1"/>
    <col min="3098" max="3098" width="16.875" style="59" customWidth="1"/>
    <col min="3099" max="3099" width="19.5" style="59" customWidth="1"/>
    <col min="3100" max="3113" width="0" style="59" hidden="1" customWidth="1"/>
    <col min="3114" max="3115" width="11" style="59" bestFit="1" customWidth="1"/>
    <col min="3116" max="3116" width="15.125" style="59" bestFit="1" customWidth="1"/>
    <col min="3117" max="3132" width="0" style="59" hidden="1" customWidth="1"/>
    <col min="3133" max="3133" width="9" style="59"/>
    <col min="3134" max="3134" width="11" style="59" bestFit="1" customWidth="1"/>
    <col min="3135" max="3135" width="15.125" style="59" customWidth="1"/>
    <col min="3136" max="3136" width="20.5" style="59" bestFit="1" customWidth="1"/>
    <col min="3137" max="3139" width="9" style="59"/>
    <col min="3140" max="3140" width="11.125" style="59" bestFit="1" customWidth="1"/>
    <col min="3141" max="3141" width="11" style="59" bestFit="1" customWidth="1"/>
    <col min="3142" max="3142" width="9" style="59"/>
    <col min="3143" max="3143" width="7.125" style="59" bestFit="1" customWidth="1"/>
    <col min="3144" max="3144" width="9" style="59"/>
    <col min="3145" max="3145" width="7.125" style="59" bestFit="1" customWidth="1"/>
    <col min="3146" max="3148" width="9" style="59"/>
    <col min="3149" max="3149" width="12.5" style="59" customWidth="1"/>
    <col min="3150" max="3330" width="9" style="59"/>
    <col min="3331" max="3332" width="5.25" style="59" bestFit="1" customWidth="1"/>
    <col min="3333" max="3333" width="9.875" style="59" bestFit="1" customWidth="1"/>
    <col min="3334" max="3334" width="9.5" style="59" bestFit="1" customWidth="1"/>
    <col min="3335" max="3335" width="11.625" style="59" bestFit="1" customWidth="1"/>
    <col min="3336" max="3336" width="11.375" style="59" bestFit="1" customWidth="1"/>
    <col min="3337" max="3338" width="11.375" style="59" customWidth="1"/>
    <col min="3339" max="3339" width="20.5" style="59" bestFit="1" customWidth="1"/>
    <col min="3340" max="3340" width="10.125" style="59" bestFit="1" customWidth="1"/>
    <col min="3341" max="3341" width="13" style="59" bestFit="1" customWidth="1"/>
    <col min="3342" max="3343" width="9" style="59"/>
    <col min="3344" max="3344" width="11" style="59" bestFit="1" customWidth="1"/>
    <col min="3345" max="3347" width="10.5" style="59" bestFit="1" customWidth="1"/>
    <col min="3348" max="3350" width="9.5" style="59" customWidth="1"/>
    <col min="3351" max="3351" width="11.5" style="59" bestFit="1" customWidth="1"/>
    <col min="3352" max="3352" width="9" style="59"/>
    <col min="3353" max="3353" width="13" style="59" bestFit="1" customWidth="1"/>
    <col min="3354" max="3354" width="16.875" style="59" customWidth="1"/>
    <col min="3355" max="3355" width="19.5" style="59" customWidth="1"/>
    <col min="3356" max="3369" width="0" style="59" hidden="1" customWidth="1"/>
    <col min="3370" max="3371" width="11" style="59" bestFit="1" customWidth="1"/>
    <col min="3372" max="3372" width="15.125" style="59" bestFit="1" customWidth="1"/>
    <col min="3373" max="3388" width="0" style="59" hidden="1" customWidth="1"/>
    <col min="3389" max="3389" width="9" style="59"/>
    <col min="3390" max="3390" width="11" style="59" bestFit="1" customWidth="1"/>
    <col min="3391" max="3391" width="15.125" style="59" customWidth="1"/>
    <col min="3392" max="3392" width="20.5" style="59" bestFit="1" customWidth="1"/>
    <col min="3393" max="3395" width="9" style="59"/>
    <col min="3396" max="3396" width="11.125" style="59" bestFit="1" customWidth="1"/>
    <col min="3397" max="3397" width="11" style="59" bestFit="1" customWidth="1"/>
    <col min="3398" max="3398" width="9" style="59"/>
    <col min="3399" max="3399" width="7.125" style="59" bestFit="1" customWidth="1"/>
    <col min="3400" max="3400" width="9" style="59"/>
    <col min="3401" max="3401" width="7.125" style="59" bestFit="1" customWidth="1"/>
    <col min="3402" max="3404" width="9" style="59"/>
    <col min="3405" max="3405" width="12.5" style="59" customWidth="1"/>
    <col min="3406" max="3586" width="9" style="59"/>
    <col min="3587" max="3588" width="5.25" style="59" bestFit="1" customWidth="1"/>
    <col min="3589" max="3589" width="9.875" style="59" bestFit="1" customWidth="1"/>
    <col min="3590" max="3590" width="9.5" style="59" bestFit="1" customWidth="1"/>
    <col min="3591" max="3591" width="11.625" style="59" bestFit="1" customWidth="1"/>
    <col min="3592" max="3592" width="11.375" style="59" bestFit="1" customWidth="1"/>
    <col min="3593" max="3594" width="11.375" style="59" customWidth="1"/>
    <col min="3595" max="3595" width="20.5" style="59" bestFit="1" customWidth="1"/>
    <col min="3596" max="3596" width="10.125" style="59" bestFit="1" customWidth="1"/>
    <col min="3597" max="3597" width="13" style="59" bestFit="1" customWidth="1"/>
    <col min="3598" max="3599" width="9" style="59"/>
    <col min="3600" max="3600" width="11" style="59" bestFit="1" customWidth="1"/>
    <col min="3601" max="3603" width="10.5" style="59" bestFit="1" customWidth="1"/>
    <col min="3604" max="3606" width="9.5" style="59" customWidth="1"/>
    <col min="3607" max="3607" width="11.5" style="59" bestFit="1" customWidth="1"/>
    <col min="3608" max="3608" width="9" style="59"/>
    <col min="3609" max="3609" width="13" style="59" bestFit="1" customWidth="1"/>
    <col min="3610" max="3610" width="16.875" style="59" customWidth="1"/>
    <col min="3611" max="3611" width="19.5" style="59" customWidth="1"/>
    <col min="3612" max="3625" width="0" style="59" hidden="1" customWidth="1"/>
    <col min="3626" max="3627" width="11" style="59" bestFit="1" customWidth="1"/>
    <col min="3628" max="3628" width="15.125" style="59" bestFit="1" customWidth="1"/>
    <col min="3629" max="3644" width="0" style="59" hidden="1" customWidth="1"/>
    <col min="3645" max="3645" width="9" style="59"/>
    <col min="3646" max="3646" width="11" style="59" bestFit="1" customWidth="1"/>
    <col min="3647" max="3647" width="15.125" style="59" customWidth="1"/>
    <col min="3648" max="3648" width="20.5" style="59" bestFit="1" customWidth="1"/>
    <col min="3649" max="3651" width="9" style="59"/>
    <col min="3652" max="3652" width="11.125" style="59" bestFit="1" customWidth="1"/>
    <col min="3653" max="3653" width="11" style="59" bestFit="1" customWidth="1"/>
    <col min="3654" max="3654" width="9" style="59"/>
    <col min="3655" max="3655" width="7.125" style="59" bestFit="1" customWidth="1"/>
    <col min="3656" max="3656" width="9" style="59"/>
    <col min="3657" max="3657" width="7.125" style="59" bestFit="1" customWidth="1"/>
    <col min="3658" max="3660" width="9" style="59"/>
    <col min="3661" max="3661" width="12.5" style="59" customWidth="1"/>
    <col min="3662" max="3842" width="9" style="59"/>
    <col min="3843" max="3844" width="5.25" style="59" bestFit="1" customWidth="1"/>
    <col min="3845" max="3845" width="9.875" style="59" bestFit="1" customWidth="1"/>
    <col min="3846" max="3846" width="9.5" style="59" bestFit="1" customWidth="1"/>
    <col min="3847" max="3847" width="11.625" style="59" bestFit="1" customWidth="1"/>
    <col min="3848" max="3848" width="11.375" style="59" bestFit="1" customWidth="1"/>
    <col min="3849" max="3850" width="11.375" style="59" customWidth="1"/>
    <col min="3851" max="3851" width="20.5" style="59" bestFit="1" customWidth="1"/>
    <col min="3852" max="3852" width="10.125" style="59" bestFit="1" customWidth="1"/>
    <col min="3853" max="3853" width="13" style="59" bestFit="1" customWidth="1"/>
    <col min="3854" max="3855" width="9" style="59"/>
    <col min="3856" max="3856" width="11" style="59" bestFit="1" customWidth="1"/>
    <col min="3857" max="3859" width="10.5" style="59" bestFit="1" customWidth="1"/>
    <col min="3860" max="3862" width="9.5" style="59" customWidth="1"/>
    <col min="3863" max="3863" width="11.5" style="59" bestFit="1" customWidth="1"/>
    <col min="3864" max="3864" width="9" style="59"/>
    <col min="3865" max="3865" width="13" style="59" bestFit="1" customWidth="1"/>
    <col min="3866" max="3866" width="16.875" style="59" customWidth="1"/>
    <col min="3867" max="3867" width="19.5" style="59" customWidth="1"/>
    <col min="3868" max="3881" width="0" style="59" hidden="1" customWidth="1"/>
    <col min="3882" max="3883" width="11" style="59" bestFit="1" customWidth="1"/>
    <col min="3884" max="3884" width="15.125" style="59" bestFit="1" customWidth="1"/>
    <col min="3885" max="3900" width="0" style="59" hidden="1" customWidth="1"/>
    <col min="3901" max="3901" width="9" style="59"/>
    <col min="3902" max="3902" width="11" style="59" bestFit="1" customWidth="1"/>
    <col min="3903" max="3903" width="15.125" style="59" customWidth="1"/>
    <col min="3904" max="3904" width="20.5" style="59" bestFit="1" customWidth="1"/>
    <col min="3905" max="3907" width="9" style="59"/>
    <col min="3908" max="3908" width="11.125" style="59" bestFit="1" customWidth="1"/>
    <col min="3909" max="3909" width="11" style="59" bestFit="1" customWidth="1"/>
    <col min="3910" max="3910" width="9" style="59"/>
    <col min="3911" max="3911" width="7.125" style="59" bestFit="1" customWidth="1"/>
    <col min="3912" max="3912" width="9" style="59"/>
    <col min="3913" max="3913" width="7.125" style="59" bestFit="1" customWidth="1"/>
    <col min="3914" max="3916" width="9" style="59"/>
    <col min="3917" max="3917" width="12.5" style="59" customWidth="1"/>
    <col min="3918" max="4098" width="9" style="59"/>
    <col min="4099" max="4100" width="5.25" style="59" bestFit="1" customWidth="1"/>
    <col min="4101" max="4101" width="9.875" style="59" bestFit="1" customWidth="1"/>
    <col min="4102" max="4102" width="9.5" style="59" bestFit="1" customWidth="1"/>
    <col min="4103" max="4103" width="11.625" style="59" bestFit="1" customWidth="1"/>
    <col min="4104" max="4104" width="11.375" style="59" bestFit="1" customWidth="1"/>
    <col min="4105" max="4106" width="11.375" style="59" customWidth="1"/>
    <col min="4107" max="4107" width="20.5" style="59" bestFit="1" customWidth="1"/>
    <col min="4108" max="4108" width="10.125" style="59" bestFit="1" customWidth="1"/>
    <col min="4109" max="4109" width="13" style="59" bestFit="1" customWidth="1"/>
    <col min="4110" max="4111" width="9" style="59"/>
    <col min="4112" max="4112" width="11" style="59" bestFit="1" customWidth="1"/>
    <col min="4113" max="4115" width="10.5" style="59" bestFit="1" customWidth="1"/>
    <col min="4116" max="4118" width="9.5" style="59" customWidth="1"/>
    <col min="4119" max="4119" width="11.5" style="59" bestFit="1" customWidth="1"/>
    <col min="4120" max="4120" width="9" style="59"/>
    <col min="4121" max="4121" width="13" style="59" bestFit="1" customWidth="1"/>
    <col min="4122" max="4122" width="16.875" style="59" customWidth="1"/>
    <col min="4123" max="4123" width="19.5" style="59" customWidth="1"/>
    <col min="4124" max="4137" width="0" style="59" hidden="1" customWidth="1"/>
    <col min="4138" max="4139" width="11" style="59" bestFit="1" customWidth="1"/>
    <col min="4140" max="4140" width="15.125" style="59" bestFit="1" customWidth="1"/>
    <col min="4141" max="4156" width="0" style="59" hidden="1" customWidth="1"/>
    <col min="4157" max="4157" width="9" style="59"/>
    <col min="4158" max="4158" width="11" style="59" bestFit="1" customWidth="1"/>
    <col min="4159" max="4159" width="15.125" style="59" customWidth="1"/>
    <col min="4160" max="4160" width="20.5" style="59" bestFit="1" customWidth="1"/>
    <col min="4161" max="4163" width="9" style="59"/>
    <col min="4164" max="4164" width="11.125" style="59" bestFit="1" customWidth="1"/>
    <col min="4165" max="4165" width="11" style="59" bestFit="1" customWidth="1"/>
    <col min="4166" max="4166" width="9" style="59"/>
    <col min="4167" max="4167" width="7.125" style="59" bestFit="1" customWidth="1"/>
    <col min="4168" max="4168" width="9" style="59"/>
    <col min="4169" max="4169" width="7.125" style="59" bestFit="1" customWidth="1"/>
    <col min="4170" max="4172" width="9" style="59"/>
    <col min="4173" max="4173" width="12.5" style="59" customWidth="1"/>
    <col min="4174" max="4354" width="9" style="59"/>
    <col min="4355" max="4356" width="5.25" style="59" bestFit="1" customWidth="1"/>
    <col min="4357" max="4357" width="9.875" style="59" bestFit="1" customWidth="1"/>
    <col min="4358" max="4358" width="9.5" style="59" bestFit="1" customWidth="1"/>
    <col min="4359" max="4359" width="11.625" style="59" bestFit="1" customWidth="1"/>
    <col min="4360" max="4360" width="11.375" style="59" bestFit="1" customWidth="1"/>
    <col min="4361" max="4362" width="11.375" style="59" customWidth="1"/>
    <col min="4363" max="4363" width="20.5" style="59" bestFit="1" customWidth="1"/>
    <col min="4364" max="4364" width="10.125" style="59" bestFit="1" customWidth="1"/>
    <col min="4365" max="4365" width="13" style="59" bestFit="1" customWidth="1"/>
    <col min="4366" max="4367" width="9" style="59"/>
    <col min="4368" max="4368" width="11" style="59" bestFit="1" customWidth="1"/>
    <col min="4369" max="4371" width="10.5" style="59" bestFit="1" customWidth="1"/>
    <col min="4372" max="4374" width="9.5" style="59" customWidth="1"/>
    <col min="4375" max="4375" width="11.5" style="59" bestFit="1" customWidth="1"/>
    <col min="4376" max="4376" width="9" style="59"/>
    <col min="4377" max="4377" width="13" style="59" bestFit="1" customWidth="1"/>
    <col min="4378" max="4378" width="16.875" style="59" customWidth="1"/>
    <col min="4379" max="4379" width="19.5" style="59" customWidth="1"/>
    <col min="4380" max="4393" width="0" style="59" hidden="1" customWidth="1"/>
    <col min="4394" max="4395" width="11" style="59" bestFit="1" customWidth="1"/>
    <col min="4396" max="4396" width="15.125" style="59" bestFit="1" customWidth="1"/>
    <col min="4397" max="4412" width="0" style="59" hidden="1" customWidth="1"/>
    <col min="4413" max="4413" width="9" style="59"/>
    <col min="4414" max="4414" width="11" style="59" bestFit="1" customWidth="1"/>
    <col min="4415" max="4415" width="15.125" style="59" customWidth="1"/>
    <col min="4416" max="4416" width="20.5" style="59" bestFit="1" customWidth="1"/>
    <col min="4417" max="4419" width="9" style="59"/>
    <col min="4420" max="4420" width="11.125" style="59" bestFit="1" customWidth="1"/>
    <col min="4421" max="4421" width="11" style="59" bestFit="1" customWidth="1"/>
    <col min="4422" max="4422" width="9" style="59"/>
    <col min="4423" max="4423" width="7.125" style="59" bestFit="1" customWidth="1"/>
    <col min="4424" max="4424" width="9" style="59"/>
    <col min="4425" max="4425" width="7.125" style="59" bestFit="1" customWidth="1"/>
    <col min="4426" max="4428" width="9" style="59"/>
    <col min="4429" max="4429" width="12.5" style="59" customWidth="1"/>
    <col min="4430" max="4610" width="9" style="59"/>
    <col min="4611" max="4612" width="5.25" style="59" bestFit="1" customWidth="1"/>
    <col min="4613" max="4613" width="9.875" style="59" bestFit="1" customWidth="1"/>
    <col min="4614" max="4614" width="9.5" style="59" bestFit="1" customWidth="1"/>
    <col min="4615" max="4615" width="11.625" style="59" bestFit="1" customWidth="1"/>
    <col min="4616" max="4616" width="11.375" style="59" bestFit="1" customWidth="1"/>
    <col min="4617" max="4618" width="11.375" style="59" customWidth="1"/>
    <col min="4619" max="4619" width="20.5" style="59" bestFit="1" customWidth="1"/>
    <col min="4620" max="4620" width="10.125" style="59" bestFit="1" customWidth="1"/>
    <col min="4621" max="4621" width="13" style="59" bestFit="1" customWidth="1"/>
    <col min="4622" max="4623" width="9" style="59"/>
    <col min="4624" max="4624" width="11" style="59" bestFit="1" customWidth="1"/>
    <col min="4625" max="4627" width="10.5" style="59" bestFit="1" customWidth="1"/>
    <col min="4628" max="4630" width="9.5" style="59" customWidth="1"/>
    <col min="4631" max="4631" width="11.5" style="59" bestFit="1" customWidth="1"/>
    <col min="4632" max="4632" width="9" style="59"/>
    <col min="4633" max="4633" width="13" style="59" bestFit="1" customWidth="1"/>
    <col min="4634" max="4634" width="16.875" style="59" customWidth="1"/>
    <col min="4635" max="4635" width="19.5" style="59" customWidth="1"/>
    <col min="4636" max="4649" width="0" style="59" hidden="1" customWidth="1"/>
    <col min="4650" max="4651" width="11" style="59" bestFit="1" customWidth="1"/>
    <col min="4652" max="4652" width="15.125" style="59" bestFit="1" customWidth="1"/>
    <col min="4653" max="4668" width="0" style="59" hidden="1" customWidth="1"/>
    <col min="4669" max="4669" width="9" style="59"/>
    <col min="4670" max="4670" width="11" style="59" bestFit="1" customWidth="1"/>
    <col min="4671" max="4671" width="15.125" style="59" customWidth="1"/>
    <col min="4672" max="4672" width="20.5" style="59" bestFit="1" customWidth="1"/>
    <col min="4673" max="4675" width="9" style="59"/>
    <col min="4676" max="4676" width="11.125" style="59" bestFit="1" customWidth="1"/>
    <col min="4677" max="4677" width="11" style="59" bestFit="1" customWidth="1"/>
    <col min="4678" max="4678" width="9" style="59"/>
    <col min="4679" max="4679" width="7.125" style="59" bestFit="1" customWidth="1"/>
    <col min="4680" max="4680" width="9" style="59"/>
    <col min="4681" max="4681" width="7.125" style="59" bestFit="1" customWidth="1"/>
    <col min="4682" max="4684" width="9" style="59"/>
    <col min="4685" max="4685" width="12.5" style="59" customWidth="1"/>
    <col min="4686" max="4866" width="9" style="59"/>
    <col min="4867" max="4868" width="5.25" style="59" bestFit="1" customWidth="1"/>
    <col min="4869" max="4869" width="9.875" style="59" bestFit="1" customWidth="1"/>
    <col min="4870" max="4870" width="9.5" style="59" bestFit="1" customWidth="1"/>
    <col min="4871" max="4871" width="11.625" style="59" bestFit="1" customWidth="1"/>
    <col min="4872" max="4872" width="11.375" style="59" bestFit="1" customWidth="1"/>
    <col min="4873" max="4874" width="11.375" style="59" customWidth="1"/>
    <col min="4875" max="4875" width="20.5" style="59" bestFit="1" customWidth="1"/>
    <col min="4876" max="4876" width="10.125" style="59" bestFit="1" customWidth="1"/>
    <col min="4877" max="4877" width="13" style="59" bestFit="1" customWidth="1"/>
    <col min="4878" max="4879" width="9" style="59"/>
    <col min="4880" max="4880" width="11" style="59" bestFit="1" customWidth="1"/>
    <col min="4881" max="4883" width="10.5" style="59" bestFit="1" customWidth="1"/>
    <col min="4884" max="4886" width="9.5" style="59" customWidth="1"/>
    <col min="4887" max="4887" width="11.5" style="59" bestFit="1" customWidth="1"/>
    <col min="4888" max="4888" width="9" style="59"/>
    <col min="4889" max="4889" width="13" style="59" bestFit="1" customWidth="1"/>
    <col min="4890" max="4890" width="16.875" style="59" customWidth="1"/>
    <col min="4891" max="4891" width="19.5" style="59" customWidth="1"/>
    <col min="4892" max="4905" width="0" style="59" hidden="1" customWidth="1"/>
    <col min="4906" max="4907" width="11" style="59" bestFit="1" customWidth="1"/>
    <col min="4908" max="4908" width="15.125" style="59" bestFit="1" customWidth="1"/>
    <col min="4909" max="4924" width="0" style="59" hidden="1" customWidth="1"/>
    <col min="4925" max="4925" width="9" style="59"/>
    <col min="4926" max="4926" width="11" style="59" bestFit="1" customWidth="1"/>
    <col min="4927" max="4927" width="15.125" style="59" customWidth="1"/>
    <col min="4928" max="4928" width="20.5" style="59" bestFit="1" customWidth="1"/>
    <col min="4929" max="4931" width="9" style="59"/>
    <col min="4932" max="4932" width="11.125" style="59" bestFit="1" customWidth="1"/>
    <col min="4933" max="4933" width="11" style="59" bestFit="1" customWidth="1"/>
    <col min="4934" max="4934" width="9" style="59"/>
    <col min="4935" max="4935" width="7.125" style="59" bestFit="1" customWidth="1"/>
    <col min="4936" max="4936" width="9" style="59"/>
    <col min="4937" max="4937" width="7.125" style="59" bestFit="1" customWidth="1"/>
    <col min="4938" max="4940" width="9" style="59"/>
    <col min="4941" max="4941" width="12.5" style="59" customWidth="1"/>
    <col min="4942" max="5122" width="9" style="59"/>
    <col min="5123" max="5124" width="5.25" style="59" bestFit="1" customWidth="1"/>
    <col min="5125" max="5125" width="9.875" style="59" bestFit="1" customWidth="1"/>
    <col min="5126" max="5126" width="9.5" style="59" bestFit="1" customWidth="1"/>
    <col min="5127" max="5127" width="11.625" style="59" bestFit="1" customWidth="1"/>
    <col min="5128" max="5128" width="11.375" style="59" bestFit="1" customWidth="1"/>
    <col min="5129" max="5130" width="11.375" style="59" customWidth="1"/>
    <col min="5131" max="5131" width="20.5" style="59" bestFit="1" customWidth="1"/>
    <col min="5132" max="5132" width="10.125" style="59" bestFit="1" customWidth="1"/>
    <col min="5133" max="5133" width="13" style="59" bestFit="1" customWidth="1"/>
    <col min="5134" max="5135" width="9" style="59"/>
    <col min="5136" max="5136" width="11" style="59" bestFit="1" customWidth="1"/>
    <col min="5137" max="5139" width="10.5" style="59" bestFit="1" customWidth="1"/>
    <col min="5140" max="5142" width="9.5" style="59" customWidth="1"/>
    <col min="5143" max="5143" width="11.5" style="59" bestFit="1" customWidth="1"/>
    <col min="5144" max="5144" width="9" style="59"/>
    <col min="5145" max="5145" width="13" style="59" bestFit="1" customWidth="1"/>
    <col min="5146" max="5146" width="16.875" style="59" customWidth="1"/>
    <col min="5147" max="5147" width="19.5" style="59" customWidth="1"/>
    <col min="5148" max="5161" width="0" style="59" hidden="1" customWidth="1"/>
    <col min="5162" max="5163" width="11" style="59" bestFit="1" customWidth="1"/>
    <col min="5164" max="5164" width="15.125" style="59" bestFit="1" customWidth="1"/>
    <col min="5165" max="5180" width="0" style="59" hidden="1" customWidth="1"/>
    <col min="5181" max="5181" width="9" style="59"/>
    <col min="5182" max="5182" width="11" style="59" bestFit="1" customWidth="1"/>
    <col min="5183" max="5183" width="15.125" style="59" customWidth="1"/>
    <col min="5184" max="5184" width="20.5" style="59" bestFit="1" customWidth="1"/>
    <col min="5185" max="5187" width="9" style="59"/>
    <col min="5188" max="5188" width="11.125" style="59" bestFit="1" customWidth="1"/>
    <col min="5189" max="5189" width="11" style="59" bestFit="1" customWidth="1"/>
    <col min="5190" max="5190" width="9" style="59"/>
    <col min="5191" max="5191" width="7.125" style="59" bestFit="1" customWidth="1"/>
    <col min="5192" max="5192" width="9" style="59"/>
    <col min="5193" max="5193" width="7.125" style="59" bestFit="1" customWidth="1"/>
    <col min="5194" max="5196" width="9" style="59"/>
    <col min="5197" max="5197" width="12.5" style="59" customWidth="1"/>
    <col min="5198" max="5378" width="9" style="59"/>
    <col min="5379" max="5380" width="5.25" style="59" bestFit="1" customWidth="1"/>
    <col min="5381" max="5381" width="9.875" style="59" bestFit="1" customWidth="1"/>
    <col min="5382" max="5382" width="9.5" style="59" bestFit="1" customWidth="1"/>
    <col min="5383" max="5383" width="11.625" style="59" bestFit="1" customWidth="1"/>
    <col min="5384" max="5384" width="11.375" style="59" bestFit="1" customWidth="1"/>
    <col min="5385" max="5386" width="11.375" style="59" customWidth="1"/>
    <col min="5387" max="5387" width="20.5" style="59" bestFit="1" customWidth="1"/>
    <col min="5388" max="5388" width="10.125" style="59" bestFit="1" customWidth="1"/>
    <col min="5389" max="5389" width="13" style="59" bestFit="1" customWidth="1"/>
    <col min="5390" max="5391" width="9" style="59"/>
    <col min="5392" max="5392" width="11" style="59" bestFit="1" customWidth="1"/>
    <col min="5393" max="5395" width="10.5" style="59" bestFit="1" customWidth="1"/>
    <col min="5396" max="5398" width="9.5" style="59" customWidth="1"/>
    <col min="5399" max="5399" width="11.5" style="59" bestFit="1" customWidth="1"/>
    <col min="5400" max="5400" width="9" style="59"/>
    <col min="5401" max="5401" width="13" style="59" bestFit="1" customWidth="1"/>
    <col min="5402" max="5402" width="16.875" style="59" customWidth="1"/>
    <col min="5403" max="5403" width="19.5" style="59" customWidth="1"/>
    <col min="5404" max="5417" width="0" style="59" hidden="1" customWidth="1"/>
    <col min="5418" max="5419" width="11" style="59" bestFit="1" customWidth="1"/>
    <col min="5420" max="5420" width="15.125" style="59" bestFit="1" customWidth="1"/>
    <col min="5421" max="5436" width="0" style="59" hidden="1" customWidth="1"/>
    <col min="5437" max="5437" width="9" style="59"/>
    <col min="5438" max="5438" width="11" style="59" bestFit="1" customWidth="1"/>
    <col min="5439" max="5439" width="15.125" style="59" customWidth="1"/>
    <col min="5440" max="5440" width="20.5" style="59" bestFit="1" customWidth="1"/>
    <col min="5441" max="5443" width="9" style="59"/>
    <col min="5444" max="5444" width="11.125" style="59" bestFit="1" customWidth="1"/>
    <col min="5445" max="5445" width="11" style="59" bestFit="1" customWidth="1"/>
    <col min="5446" max="5446" width="9" style="59"/>
    <col min="5447" max="5447" width="7.125" style="59" bestFit="1" customWidth="1"/>
    <col min="5448" max="5448" width="9" style="59"/>
    <col min="5449" max="5449" width="7.125" style="59" bestFit="1" customWidth="1"/>
    <col min="5450" max="5452" width="9" style="59"/>
    <col min="5453" max="5453" width="12.5" style="59" customWidth="1"/>
    <col min="5454" max="5634" width="9" style="59"/>
    <col min="5635" max="5636" width="5.25" style="59" bestFit="1" customWidth="1"/>
    <col min="5637" max="5637" width="9.875" style="59" bestFit="1" customWidth="1"/>
    <col min="5638" max="5638" width="9.5" style="59" bestFit="1" customWidth="1"/>
    <col min="5639" max="5639" width="11.625" style="59" bestFit="1" customWidth="1"/>
    <col min="5640" max="5640" width="11.375" style="59" bestFit="1" customWidth="1"/>
    <col min="5641" max="5642" width="11.375" style="59" customWidth="1"/>
    <col min="5643" max="5643" width="20.5" style="59" bestFit="1" customWidth="1"/>
    <col min="5644" max="5644" width="10.125" style="59" bestFit="1" customWidth="1"/>
    <col min="5645" max="5645" width="13" style="59" bestFit="1" customWidth="1"/>
    <col min="5646" max="5647" width="9" style="59"/>
    <col min="5648" max="5648" width="11" style="59" bestFit="1" customWidth="1"/>
    <col min="5649" max="5651" width="10.5" style="59" bestFit="1" customWidth="1"/>
    <col min="5652" max="5654" width="9.5" style="59" customWidth="1"/>
    <col min="5655" max="5655" width="11.5" style="59" bestFit="1" customWidth="1"/>
    <col min="5656" max="5656" width="9" style="59"/>
    <col min="5657" max="5657" width="13" style="59" bestFit="1" customWidth="1"/>
    <col min="5658" max="5658" width="16.875" style="59" customWidth="1"/>
    <col min="5659" max="5659" width="19.5" style="59" customWidth="1"/>
    <col min="5660" max="5673" width="0" style="59" hidden="1" customWidth="1"/>
    <col min="5674" max="5675" width="11" style="59" bestFit="1" customWidth="1"/>
    <col min="5676" max="5676" width="15.125" style="59" bestFit="1" customWidth="1"/>
    <col min="5677" max="5692" width="0" style="59" hidden="1" customWidth="1"/>
    <col min="5693" max="5693" width="9" style="59"/>
    <col min="5694" max="5694" width="11" style="59" bestFit="1" customWidth="1"/>
    <col min="5695" max="5695" width="15.125" style="59" customWidth="1"/>
    <col min="5696" max="5696" width="20.5" style="59" bestFit="1" customWidth="1"/>
    <col min="5697" max="5699" width="9" style="59"/>
    <col min="5700" max="5700" width="11.125" style="59" bestFit="1" customWidth="1"/>
    <col min="5701" max="5701" width="11" style="59" bestFit="1" customWidth="1"/>
    <col min="5702" max="5702" width="9" style="59"/>
    <col min="5703" max="5703" width="7.125" style="59" bestFit="1" customWidth="1"/>
    <col min="5704" max="5704" width="9" style="59"/>
    <col min="5705" max="5705" width="7.125" style="59" bestFit="1" customWidth="1"/>
    <col min="5706" max="5708" width="9" style="59"/>
    <col min="5709" max="5709" width="12.5" style="59" customWidth="1"/>
    <col min="5710" max="5890" width="9" style="59"/>
    <col min="5891" max="5892" width="5.25" style="59" bestFit="1" customWidth="1"/>
    <col min="5893" max="5893" width="9.875" style="59" bestFit="1" customWidth="1"/>
    <col min="5894" max="5894" width="9.5" style="59" bestFit="1" customWidth="1"/>
    <col min="5895" max="5895" width="11.625" style="59" bestFit="1" customWidth="1"/>
    <col min="5896" max="5896" width="11.375" style="59" bestFit="1" customWidth="1"/>
    <col min="5897" max="5898" width="11.375" style="59" customWidth="1"/>
    <col min="5899" max="5899" width="20.5" style="59" bestFit="1" customWidth="1"/>
    <col min="5900" max="5900" width="10.125" style="59" bestFit="1" customWidth="1"/>
    <col min="5901" max="5901" width="13" style="59" bestFit="1" customWidth="1"/>
    <col min="5902" max="5903" width="9" style="59"/>
    <col min="5904" max="5904" width="11" style="59" bestFit="1" customWidth="1"/>
    <col min="5905" max="5907" width="10.5" style="59" bestFit="1" customWidth="1"/>
    <col min="5908" max="5910" width="9.5" style="59" customWidth="1"/>
    <col min="5911" max="5911" width="11.5" style="59" bestFit="1" customWidth="1"/>
    <col min="5912" max="5912" width="9" style="59"/>
    <col min="5913" max="5913" width="13" style="59" bestFit="1" customWidth="1"/>
    <col min="5914" max="5914" width="16.875" style="59" customWidth="1"/>
    <col min="5915" max="5915" width="19.5" style="59" customWidth="1"/>
    <col min="5916" max="5929" width="0" style="59" hidden="1" customWidth="1"/>
    <col min="5930" max="5931" width="11" style="59" bestFit="1" customWidth="1"/>
    <col min="5932" max="5932" width="15.125" style="59" bestFit="1" customWidth="1"/>
    <col min="5933" max="5948" width="0" style="59" hidden="1" customWidth="1"/>
    <col min="5949" max="5949" width="9" style="59"/>
    <col min="5950" max="5950" width="11" style="59" bestFit="1" customWidth="1"/>
    <col min="5951" max="5951" width="15.125" style="59" customWidth="1"/>
    <col min="5952" max="5952" width="20.5" style="59" bestFit="1" customWidth="1"/>
    <col min="5953" max="5955" width="9" style="59"/>
    <col min="5956" max="5956" width="11.125" style="59" bestFit="1" customWidth="1"/>
    <col min="5957" max="5957" width="11" style="59" bestFit="1" customWidth="1"/>
    <col min="5958" max="5958" width="9" style="59"/>
    <col min="5959" max="5959" width="7.125" style="59" bestFit="1" customWidth="1"/>
    <col min="5960" max="5960" width="9" style="59"/>
    <col min="5961" max="5961" width="7.125" style="59" bestFit="1" customWidth="1"/>
    <col min="5962" max="5964" width="9" style="59"/>
    <col min="5965" max="5965" width="12.5" style="59" customWidth="1"/>
    <col min="5966" max="6146" width="9" style="59"/>
    <col min="6147" max="6148" width="5.25" style="59" bestFit="1" customWidth="1"/>
    <col min="6149" max="6149" width="9.875" style="59" bestFit="1" customWidth="1"/>
    <col min="6150" max="6150" width="9.5" style="59" bestFit="1" customWidth="1"/>
    <col min="6151" max="6151" width="11.625" style="59" bestFit="1" customWidth="1"/>
    <col min="6152" max="6152" width="11.375" style="59" bestFit="1" customWidth="1"/>
    <col min="6153" max="6154" width="11.375" style="59" customWidth="1"/>
    <col min="6155" max="6155" width="20.5" style="59" bestFit="1" customWidth="1"/>
    <col min="6156" max="6156" width="10.125" style="59" bestFit="1" customWidth="1"/>
    <col min="6157" max="6157" width="13" style="59" bestFit="1" customWidth="1"/>
    <col min="6158" max="6159" width="9" style="59"/>
    <col min="6160" max="6160" width="11" style="59" bestFit="1" customWidth="1"/>
    <col min="6161" max="6163" width="10.5" style="59" bestFit="1" customWidth="1"/>
    <col min="6164" max="6166" width="9.5" style="59" customWidth="1"/>
    <col min="6167" max="6167" width="11.5" style="59" bestFit="1" customWidth="1"/>
    <col min="6168" max="6168" width="9" style="59"/>
    <col min="6169" max="6169" width="13" style="59" bestFit="1" customWidth="1"/>
    <col min="6170" max="6170" width="16.875" style="59" customWidth="1"/>
    <col min="6171" max="6171" width="19.5" style="59" customWidth="1"/>
    <col min="6172" max="6185" width="0" style="59" hidden="1" customWidth="1"/>
    <col min="6186" max="6187" width="11" style="59" bestFit="1" customWidth="1"/>
    <col min="6188" max="6188" width="15.125" style="59" bestFit="1" customWidth="1"/>
    <col min="6189" max="6204" width="0" style="59" hidden="1" customWidth="1"/>
    <col min="6205" max="6205" width="9" style="59"/>
    <col min="6206" max="6206" width="11" style="59" bestFit="1" customWidth="1"/>
    <col min="6207" max="6207" width="15.125" style="59" customWidth="1"/>
    <col min="6208" max="6208" width="20.5" style="59" bestFit="1" customWidth="1"/>
    <col min="6209" max="6211" width="9" style="59"/>
    <col min="6212" max="6212" width="11.125" style="59" bestFit="1" customWidth="1"/>
    <col min="6213" max="6213" width="11" style="59" bestFit="1" customWidth="1"/>
    <col min="6214" max="6214" width="9" style="59"/>
    <col min="6215" max="6215" width="7.125" style="59" bestFit="1" customWidth="1"/>
    <col min="6216" max="6216" width="9" style="59"/>
    <col min="6217" max="6217" width="7.125" style="59" bestFit="1" customWidth="1"/>
    <col min="6218" max="6220" width="9" style="59"/>
    <col min="6221" max="6221" width="12.5" style="59" customWidth="1"/>
    <col min="6222" max="6402" width="9" style="59"/>
    <col min="6403" max="6404" width="5.25" style="59" bestFit="1" customWidth="1"/>
    <col min="6405" max="6405" width="9.875" style="59" bestFit="1" customWidth="1"/>
    <col min="6406" max="6406" width="9.5" style="59" bestFit="1" customWidth="1"/>
    <col min="6407" max="6407" width="11.625" style="59" bestFit="1" customWidth="1"/>
    <col min="6408" max="6408" width="11.375" style="59" bestFit="1" customWidth="1"/>
    <col min="6409" max="6410" width="11.375" style="59" customWidth="1"/>
    <col min="6411" max="6411" width="20.5" style="59" bestFit="1" customWidth="1"/>
    <col min="6412" max="6412" width="10.125" style="59" bestFit="1" customWidth="1"/>
    <col min="6413" max="6413" width="13" style="59" bestFit="1" customWidth="1"/>
    <col min="6414" max="6415" width="9" style="59"/>
    <col min="6416" max="6416" width="11" style="59" bestFit="1" customWidth="1"/>
    <col min="6417" max="6419" width="10.5" style="59" bestFit="1" customWidth="1"/>
    <col min="6420" max="6422" width="9.5" style="59" customWidth="1"/>
    <col min="6423" max="6423" width="11.5" style="59" bestFit="1" customWidth="1"/>
    <col min="6424" max="6424" width="9" style="59"/>
    <col min="6425" max="6425" width="13" style="59" bestFit="1" customWidth="1"/>
    <col min="6426" max="6426" width="16.875" style="59" customWidth="1"/>
    <col min="6427" max="6427" width="19.5" style="59" customWidth="1"/>
    <col min="6428" max="6441" width="0" style="59" hidden="1" customWidth="1"/>
    <col min="6442" max="6443" width="11" style="59" bestFit="1" customWidth="1"/>
    <col min="6444" max="6444" width="15.125" style="59" bestFit="1" customWidth="1"/>
    <col min="6445" max="6460" width="0" style="59" hidden="1" customWidth="1"/>
    <col min="6461" max="6461" width="9" style="59"/>
    <col min="6462" max="6462" width="11" style="59" bestFit="1" customWidth="1"/>
    <col min="6463" max="6463" width="15.125" style="59" customWidth="1"/>
    <col min="6464" max="6464" width="20.5" style="59" bestFit="1" customWidth="1"/>
    <col min="6465" max="6467" width="9" style="59"/>
    <col min="6468" max="6468" width="11.125" style="59" bestFit="1" customWidth="1"/>
    <col min="6469" max="6469" width="11" style="59" bestFit="1" customWidth="1"/>
    <col min="6470" max="6470" width="9" style="59"/>
    <col min="6471" max="6471" width="7.125" style="59" bestFit="1" customWidth="1"/>
    <col min="6472" max="6472" width="9" style="59"/>
    <col min="6473" max="6473" width="7.125" style="59" bestFit="1" customWidth="1"/>
    <col min="6474" max="6476" width="9" style="59"/>
    <col min="6477" max="6477" width="12.5" style="59" customWidth="1"/>
    <col min="6478" max="6658" width="9" style="59"/>
    <col min="6659" max="6660" width="5.25" style="59" bestFit="1" customWidth="1"/>
    <col min="6661" max="6661" width="9.875" style="59" bestFit="1" customWidth="1"/>
    <col min="6662" max="6662" width="9.5" style="59" bestFit="1" customWidth="1"/>
    <col min="6663" max="6663" width="11.625" style="59" bestFit="1" customWidth="1"/>
    <col min="6664" max="6664" width="11.375" style="59" bestFit="1" customWidth="1"/>
    <col min="6665" max="6666" width="11.375" style="59" customWidth="1"/>
    <col min="6667" max="6667" width="20.5" style="59" bestFit="1" customWidth="1"/>
    <col min="6668" max="6668" width="10.125" style="59" bestFit="1" customWidth="1"/>
    <col min="6669" max="6669" width="13" style="59" bestFit="1" customWidth="1"/>
    <col min="6670" max="6671" width="9" style="59"/>
    <col min="6672" max="6672" width="11" style="59" bestFit="1" customWidth="1"/>
    <col min="6673" max="6675" width="10.5" style="59" bestFit="1" customWidth="1"/>
    <col min="6676" max="6678" width="9.5" style="59" customWidth="1"/>
    <col min="6679" max="6679" width="11.5" style="59" bestFit="1" customWidth="1"/>
    <col min="6680" max="6680" width="9" style="59"/>
    <col min="6681" max="6681" width="13" style="59" bestFit="1" customWidth="1"/>
    <col min="6682" max="6682" width="16.875" style="59" customWidth="1"/>
    <col min="6683" max="6683" width="19.5" style="59" customWidth="1"/>
    <col min="6684" max="6697" width="0" style="59" hidden="1" customWidth="1"/>
    <col min="6698" max="6699" width="11" style="59" bestFit="1" customWidth="1"/>
    <col min="6700" max="6700" width="15.125" style="59" bestFit="1" customWidth="1"/>
    <col min="6701" max="6716" width="0" style="59" hidden="1" customWidth="1"/>
    <col min="6717" max="6717" width="9" style="59"/>
    <col min="6718" max="6718" width="11" style="59" bestFit="1" customWidth="1"/>
    <col min="6719" max="6719" width="15.125" style="59" customWidth="1"/>
    <col min="6720" max="6720" width="20.5" style="59" bestFit="1" customWidth="1"/>
    <col min="6721" max="6723" width="9" style="59"/>
    <col min="6724" max="6724" width="11.125" style="59" bestFit="1" customWidth="1"/>
    <col min="6725" max="6725" width="11" style="59" bestFit="1" customWidth="1"/>
    <col min="6726" max="6726" width="9" style="59"/>
    <col min="6727" max="6727" width="7.125" style="59" bestFit="1" customWidth="1"/>
    <col min="6728" max="6728" width="9" style="59"/>
    <col min="6729" max="6729" width="7.125" style="59" bestFit="1" customWidth="1"/>
    <col min="6730" max="6732" width="9" style="59"/>
    <col min="6733" max="6733" width="12.5" style="59" customWidth="1"/>
    <col min="6734" max="6914" width="9" style="59"/>
    <col min="6915" max="6916" width="5.25" style="59" bestFit="1" customWidth="1"/>
    <col min="6917" max="6917" width="9.875" style="59" bestFit="1" customWidth="1"/>
    <col min="6918" max="6918" width="9.5" style="59" bestFit="1" customWidth="1"/>
    <col min="6919" max="6919" width="11.625" style="59" bestFit="1" customWidth="1"/>
    <col min="6920" max="6920" width="11.375" style="59" bestFit="1" customWidth="1"/>
    <col min="6921" max="6922" width="11.375" style="59" customWidth="1"/>
    <col min="6923" max="6923" width="20.5" style="59" bestFit="1" customWidth="1"/>
    <col min="6924" max="6924" width="10.125" style="59" bestFit="1" customWidth="1"/>
    <col min="6925" max="6925" width="13" style="59" bestFit="1" customWidth="1"/>
    <col min="6926" max="6927" width="9" style="59"/>
    <col min="6928" max="6928" width="11" style="59" bestFit="1" customWidth="1"/>
    <col min="6929" max="6931" width="10.5" style="59" bestFit="1" customWidth="1"/>
    <col min="6932" max="6934" width="9.5" style="59" customWidth="1"/>
    <col min="6935" max="6935" width="11.5" style="59" bestFit="1" customWidth="1"/>
    <col min="6936" max="6936" width="9" style="59"/>
    <col min="6937" max="6937" width="13" style="59" bestFit="1" customWidth="1"/>
    <col min="6938" max="6938" width="16.875" style="59" customWidth="1"/>
    <col min="6939" max="6939" width="19.5" style="59" customWidth="1"/>
    <col min="6940" max="6953" width="0" style="59" hidden="1" customWidth="1"/>
    <col min="6954" max="6955" width="11" style="59" bestFit="1" customWidth="1"/>
    <col min="6956" max="6956" width="15.125" style="59" bestFit="1" customWidth="1"/>
    <col min="6957" max="6972" width="0" style="59" hidden="1" customWidth="1"/>
    <col min="6973" max="6973" width="9" style="59"/>
    <col min="6974" max="6974" width="11" style="59" bestFit="1" customWidth="1"/>
    <col min="6975" max="6975" width="15.125" style="59" customWidth="1"/>
    <col min="6976" max="6976" width="20.5" style="59" bestFit="1" customWidth="1"/>
    <col min="6977" max="6979" width="9" style="59"/>
    <col min="6980" max="6980" width="11.125" style="59" bestFit="1" customWidth="1"/>
    <col min="6981" max="6981" width="11" style="59" bestFit="1" customWidth="1"/>
    <col min="6982" max="6982" width="9" style="59"/>
    <col min="6983" max="6983" width="7.125" style="59" bestFit="1" customWidth="1"/>
    <col min="6984" max="6984" width="9" style="59"/>
    <col min="6985" max="6985" width="7.125" style="59" bestFit="1" customWidth="1"/>
    <col min="6986" max="6988" width="9" style="59"/>
    <col min="6989" max="6989" width="12.5" style="59" customWidth="1"/>
    <col min="6990" max="7170" width="9" style="59"/>
    <col min="7171" max="7172" width="5.25" style="59" bestFit="1" customWidth="1"/>
    <col min="7173" max="7173" width="9.875" style="59" bestFit="1" customWidth="1"/>
    <col min="7174" max="7174" width="9.5" style="59" bestFit="1" customWidth="1"/>
    <col min="7175" max="7175" width="11.625" style="59" bestFit="1" customWidth="1"/>
    <col min="7176" max="7176" width="11.375" style="59" bestFit="1" customWidth="1"/>
    <col min="7177" max="7178" width="11.375" style="59" customWidth="1"/>
    <col min="7179" max="7179" width="20.5" style="59" bestFit="1" customWidth="1"/>
    <col min="7180" max="7180" width="10.125" style="59" bestFit="1" customWidth="1"/>
    <col min="7181" max="7181" width="13" style="59" bestFit="1" customWidth="1"/>
    <col min="7182" max="7183" width="9" style="59"/>
    <col min="7184" max="7184" width="11" style="59" bestFit="1" customWidth="1"/>
    <col min="7185" max="7187" width="10.5" style="59" bestFit="1" customWidth="1"/>
    <col min="7188" max="7190" width="9.5" style="59" customWidth="1"/>
    <col min="7191" max="7191" width="11.5" style="59" bestFit="1" customWidth="1"/>
    <col min="7192" max="7192" width="9" style="59"/>
    <col min="7193" max="7193" width="13" style="59" bestFit="1" customWidth="1"/>
    <col min="7194" max="7194" width="16.875" style="59" customWidth="1"/>
    <col min="7195" max="7195" width="19.5" style="59" customWidth="1"/>
    <col min="7196" max="7209" width="0" style="59" hidden="1" customWidth="1"/>
    <col min="7210" max="7211" width="11" style="59" bestFit="1" customWidth="1"/>
    <col min="7212" max="7212" width="15.125" style="59" bestFit="1" customWidth="1"/>
    <col min="7213" max="7228" width="0" style="59" hidden="1" customWidth="1"/>
    <col min="7229" max="7229" width="9" style="59"/>
    <col min="7230" max="7230" width="11" style="59" bestFit="1" customWidth="1"/>
    <col min="7231" max="7231" width="15.125" style="59" customWidth="1"/>
    <col min="7232" max="7232" width="20.5" style="59" bestFit="1" customWidth="1"/>
    <col min="7233" max="7235" width="9" style="59"/>
    <col min="7236" max="7236" width="11.125" style="59" bestFit="1" customWidth="1"/>
    <col min="7237" max="7237" width="11" style="59" bestFit="1" customWidth="1"/>
    <col min="7238" max="7238" width="9" style="59"/>
    <col min="7239" max="7239" width="7.125" style="59" bestFit="1" customWidth="1"/>
    <col min="7240" max="7240" width="9" style="59"/>
    <col min="7241" max="7241" width="7.125" style="59" bestFit="1" customWidth="1"/>
    <col min="7242" max="7244" width="9" style="59"/>
    <col min="7245" max="7245" width="12.5" style="59" customWidth="1"/>
    <col min="7246" max="7426" width="9" style="59"/>
    <col min="7427" max="7428" width="5.25" style="59" bestFit="1" customWidth="1"/>
    <col min="7429" max="7429" width="9.875" style="59" bestFit="1" customWidth="1"/>
    <col min="7430" max="7430" width="9.5" style="59" bestFit="1" customWidth="1"/>
    <col min="7431" max="7431" width="11.625" style="59" bestFit="1" customWidth="1"/>
    <col min="7432" max="7432" width="11.375" style="59" bestFit="1" customWidth="1"/>
    <col min="7433" max="7434" width="11.375" style="59" customWidth="1"/>
    <col min="7435" max="7435" width="20.5" style="59" bestFit="1" customWidth="1"/>
    <col min="7436" max="7436" width="10.125" style="59" bestFit="1" customWidth="1"/>
    <col min="7437" max="7437" width="13" style="59" bestFit="1" customWidth="1"/>
    <col min="7438" max="7439" width="9" style="59"/>
    <col min="7440" max="7440" width="11" style="59" bestFit="1" customWidth="1"/>
    <col min="7441" max="7443" width="10.5" style="59" bestFit="1" customWidth="1"/>
    <col min="7444" max="7446" width="9.5" style="59" customWidth="1"/>
    <col min="7447" max="7447" width="11.5" style="59" bestFit="1" customWidth="1"/>
    <col min="7448" max="7448" width="9" style="59"/>
    <col min="7449" max="7449" width="13" style="59" bestFit="1" customWidth="1"/>
    <col min="7450" max="7450" width="16.875" style="59" customWidth="1"/>
    <col min="7451" max="7451" width="19.5" style="59" customWidth="1"/>
    <col min="7452" max="7465" width="0" style="59" hidden="1" customWidth="1"/>
    <col min="7466" max="7467" width="11" style="59" bestFit="1" customWidth="1"/>
    <col min="7468" max="7468" width="15.125" style="59" bestFit="1" customWidth="1"/>
    <col min="7469" max="7484" width="0" style="59" hidden="1" customWidth="1"/>
    <col min="7485" max="7485" width="9" style="59"/>
    <col min="7486" max="7486" width="11" style="59" bestFit="1" customWidth="1"/>
    <col min="7487" max="7487" width="15.125" style="59" customWidth="1"/>
    <col min="7488" max="7488" width="20.5" style="59" bestFit="1" customWidth="1"/>
    <col min="7489" max="7491" width="9" style="59"/>
    <col min="7492" max="7492" width="11.125" style="59" bestFit="1" customWidth="1"/>
    <col min="7493" max="7493" width="11" style="59" bestFit="1" customWidth="1"/>
    <col min="7494" max="7494" width="9" style="59"/>
    <col min="7495" max="7495" width="7.125" style="59" bestFit="1" customWidth="1"/>
    <col min="7496" max="7496" width="9" style="59"/>
    <col min="7497" max="7497" width="7.125" style="59" bestFit="1" customWidth="1"/>
    <col min="7498" max="7500" width="9" style="59"/>
    <col min="7501" max="7501" width="12.5" style="59" customWidth="1"/>
    <col min="7502" max="7682" width="9" style="59"/>
    <col min="7683" max="7684" width="5.25" style="59" bestFit="1" customWidth="1"/>
    <col min="7685" max="7685" width="9.875" style="59" bestFit="1" customWidth="1"/>
    <col min="7686" max="7686" width="9.5" style="59" bestFit="1" customWidth="1"/>
    <col min="7687" max="7687" width="11.625" style="59" bestFit="1" customWidth="1"/>
    <col min="7688" max="7688" width="11.375" style="59" bestFit="1" customWidth="1"/>
    <col min="7689" max="7690" width="11.375" style="59" customWidth="1"/>
    <col min="7691" max="7691" width="20.5" style="59" bestFit="1" customWidth="1"/>
    <col min="7692" max="7692" width="10.125" style="59" bestFit="1" customWidth="1"/>
    <col min="7693" max="7693" width="13" style="59" bestFit="1" customWidth="1"/>
    <col min="7694" max="7695" width="9" style="59"/>
    <col min="7696" max="7696" width="11" style="59" bestFit="1" customWidth="1"/>
    <col min="7697" max="7699" width="10.5" style="59" bestFit="1" customWidth="1"/>
    <col min="7700" max="7702" width="9.5" style="59" customWidth="1"/>
    <col min="7703" max="7703" width="11.5" style="59" bestFit="1" customWidth="1"/>
    <col min="7704" max="7704" width="9" style="59"/>
    <col min="7705" max="7705" width="13" style="59" bestFit="1" customWidth="1"/>
    <col min="7706" max="7706" width="16.875" style="59" customWidth="1"/>
    <col min="7707" max="7707" width="19.5" style="59" customWidth="1"/>
    <col min="7708" max="7721" width="0" style="59" hidden="1" customWidth="1"/>
    <col min="7722" max="7723" width="11" style="59" bestFit="1" customWidth="1"/>
    <col min="7724" max="7724" width="15.125" style="59" bestFit="1" customWidth="1"/>
    <col min="7725" max="7740" width="0" style="59" hidden="1" customWidth="1"/>
    <col min="7741" max="7741" width="9" style="59"/>
    <col min="7742" max="7742" width="11" style="59" bestFit="1" customWidth="1"/>
    <col min="7743" max="7743" width="15.125" style="59" customWidth="1"/>
    <col min="7744" max="7744" width="20.5" style="59" bestFit="1" customWidth="1"/>
    <col min="7745" max="7747" width="9" style="59"/>
    <col min="7748" max="7748" width="11.125" style="59" bestFit="1" customWidth="1"/>
    <col min="7749" max="7749" width="11" style="59" bestFit="1" customWidth="1"/>
    <col min="7750" max="7750" width="9" style="59"/>
    <col min="7751" max="7751" width="7.125" style="59" bestFit="1" customWidth="1"/>
    <col min="7752" max="7752" width="9" style="59"/>
    <col min="7753" max="7753" width="7.125" style="59" bestFit="1" customWidth="1"/>
    <col min="7754" max="7756" width="9" style="59"/>
    <col min="7757" max="7757" width="12.5" style="59" customWidth="1"/>
    <col min="7758" max="7938" width="9" style="59"/>
    <col min="7939" max="7940" width="5.25" style="59" bestFit="1" customWidth="1"/>
    <col min="7941" max="7941" width="9.875" style="59" bestFit="1" customWidth="1"/>
    <col min="7942" max="7942" width="9.5" style="59" bestFit="1" customWidth="1"/>
    <col min="7943" max="7943" width="11.625" style="59" bestFit="1" customWidth="1"/>
    <col min="7944" max="7944" width="11.375" style="59" bestFit="1" customWidth="1"/>
    <col min="7945" max="7946" width="11.375" style="59" customWidth="1"/>
    <col min="7947" max="7947" width="20.5" style="59" bestFit="1" customWidth="1"/>
    <col min="7948" max="7948" width="10.125" style="59" bestFit="1" customWidth="1"/>
    <col min="7949" max="7949" width="13" style="59" bestFit="1" customWidth="1"/>
    <col min="7950" max="7951" width="9" style="59"/>
    <col min="7952" max="7952" width="11" style="59" bestFit="1" customWidth="1"/>
    <col min="7953" max="7955" width="10.5" style="59" bestFit="1" customWidth="1"/>
    <col min="7956" max="7958" width="9.5" style="59" customWidth="1"/>
    <col min="7959" max="7959" width="11.5" style="59" bestFit="1" customWidth="1"/>
    <col min="7960" max="7960" width="9" style="59"/>
    <col min="7961" max="7961" width="13" style="59" bestFit="1" customWidth="1"/>
    <col min="7962" max="7962" width="16.875" style="59" customWidth="1"/>
    <col min="7963" max="7963" width="19.5" style="59" customWidth="1"/>
    <col min="7964" max="7977" width="0" style="59" hidden="1" customWidth="1"/>
    <col min="7978" max="7979" width="11" style="59" bestFit="1" customWidth="1"/>
    <col min="7980" max="7980" width="15.125" style="59" bestFit="1" customWidth="1"/>
    <col min="7981" max="7996" width="0" style="59" hidden="1" customWidth="1"/>
    <col min="7997" max="7997" width="9" style="59"/>
    <col min="7998" max="7998" width="11" style="59" bestFit="1" customWidth="1"/>
    <col min="7999" max="7999" width="15.125" style="59" customWidth="1"/>
    <col min="8000" max="8000" width="20.5" style="59" bestFit="1" customWidth="1"/>
    <col min="8001" max="8003" width="9" style="59"/>
    <col min="8004" max="8004" width="11.125" style="59" bestFit="1" customWidth="1"/>
    <col min="8005" max="8005" width="11" style="59" bestFit="1" customWidth="1"/>
    <col min="8006" max="8006" width="9" style="59"/>
    <col min="8007" max="8007" width="7.125" style="59" bestFit="1" customWidth="1"/>
    <col min="8008" max="8008" width="9" style="59"/>
    <col min="8009" max="8009" width="7.125" style="59" bestFit="1" customWidth="1"/>
    <col min="8010" max="8012" width="9" style="59"/>
    <col min="8013" max="8013" width="12.5" style="59" customWidth="1"/>
    <col min="8014" max="8194" width="9" style="59"/>
    <col min="8195" max="8196" width="5.25" style="59" bestFit="1" customWidth="1"/>
    <col min="8197" max="8197" width="9.875" style="59" bestFit="1" customWidth="1"/>
    <col min="8198" max="8198" width="9.5" style="59" bestFit="1" customWidth="1"/>
    <col min="8199" max="8199" width="11.625" style="59" bestFit="1" customWidth="1"/>
    <col min="8200" max="8200" width="11.375" style="59" bestFit="1" customWidth="1"/>
    <col min="8201" max="8202" width="11.375" style="59" customWidth="1"/>
    <col min="8203" max="8203" width="20.5" style="59" bestFit="1" customWidth="1"/>
    <col min="8204" max="8204" width="10.125" style="59" bestFit="1" customWidth="1"/>
    <col min="8205" max="8205" width="13" style="59" bestFit="1" customWidth="1"/>
    <col min="8206" max="8207" width="9" style="59"/>
    <col min="8208" max="8208" width="11" style="59" bestFit="1" customWidth="1"/>
    <col min="8209" max="8211" width="10.5" style="59" bestFit="1" customWidth="1"/>
    <col min="8212" max="8214" width="9.5" style="59" customWidth="1"/>
    <col min="8215" max="8215" width="11.5" style="59" bestFit="1" customWidth="1"/>
    <col min="8216" max="8216" width="9" style="59"/>
    <col min="8217" max="8217" width="13" style="59" bestFit="1" customWidth="1"/>
    <col min="8218" max="8218" width="16.875" style="59" customWidth="1"/>
    <col min="8219" max="8219" width="19.5" style="59" customWidth="1"/>
    <col min="8220" max="8233" width="0" style="59" hidden="1" customWidth="1"/>
    <col min="8234" max="8235" width="11" style="59" bestFit="1" customWidth="1"/>
    <col min="8236" max="8236" width="15.125" style="59" bestFit="1" customWidth="1"/>
    <col min="8237" max="8252" width="0" style="59" hidden="1" customWidth="1"/>
    <col min="8253" max="8253" width="9" style="59"/>
    <col min="8254" max="8254" width="11" style="59" bestFit="1" customWidth="1"/>
    <col min="8255" max="8255" width="15.125" style="59" customWidth="1"/>
    <col min="8256" max="8256" width="20.5" style="59" bestFit="1" customWidth="1"/>
    <col min="8257" max="8259" width="9" style="59"/>
    <col min="8260" max="8260" width="11.125" style="59" bestFit="1" customWidth="1"/>
    <col min="8261" max="8261" width="11" style="59" bestFit="1" customWidth="1"/>
    <col min="8262" max="8262" width="9" style="59"/>
    <col min="8263" max="8263" width="7.125" style="59" bestFit="1" customWidth="1"/>
    <col min="8264" max="8264" width="9" style="59"/>
    <col min="8265" max="8265" width="7.125" style="59" bestFit="1" customWidth="1"/>
    <col min="8266" max="8268" width="9" style="59"/>
    <col min="8269" max="8269" width="12.5" style="59" customWidth="1"/>
    <col min="8270" max="8450" width="9" style="59"/>
    <col min="8451" max="8452" width="5.25" style="59" bestFit="1" customWidth="1"/>
    <col min="8453" max="8453" width="9.875" style="59" bestFit="1" customWidth="1"/>
    <col min="8454" max="8454" width="9.5" style="59" bestFit="1" customWidth="1"/>
    <col min="8455" max="8455" width="11.625" style="59" bestFit="1" customWidth="1"/>
    <col min="8456" max="8456" width="11.375" style="59" bestFit="1" customWidth="1"/>
    <col min="8457" max="8458" width="11.375" style="59" customWidth="1"/>
    <col min="8459" max="8459" width="20.5" style="59" bestFit="1" customWidth="1"/>
    <col min="8460" max="8460" width="10.125" style="59" bestFit="1" customWidth="1"/>
    <col min="8461" max="8461" width="13" style="59" bestFit="1" customWidth="1"/>
    <col min="8462" max="8463" width="9" style="59"/>
    <col min="8464" max="8464" width="11" style="59" bestFit="1" customWidth="1"/>
    <col min="8465" max="8467" width="10.5" style="59" bestFit="1" customWidth="1"/>
    <col min="8468" max="8470" width="9.5" style="59" customWidth="1"/>
    <col min="8471" max="8471" width="11.5" style="59" bestFit="1" customWidth="1"/>
    <col min="8472" max="8472" width="9" style="59"/>
    <col min="8473" max="8473" width="13" style="59" bestFit="1" customWidth="1"/>
    <col min="8474" max="8474" width="16.875" style="59" customWidth="1"/>
    <col min="8475" max="8475" width="19.5" style="59" customWidth="1"/>
    <col min="8476" max="8489" width="0" style="59" hidden="1" customWidth="1"/>
    <col min="8490" max="8491" width="11" style="59" bestFit="1" customWidth="1"/>
    <col min="8492" max="8492" width="15.125" style="59" bestFit="1" customWidth="1"/>
    <col min="8493" max="8508" width="0" style="59" hidden="1" customWidth="1"/>
    <col min="8509" max="8509" width="9" style="59"/>
    <col min="8510" max="8510" width="11" style="59" bestFit="1" customWidth="1"/>
    <col min="8511" max="8511" width="15.125" style="59" customWidth="1"/>
    <col min="8512" max="8512" width="20.5" style="59" bestFit="1" customWidth="1"/>
    <col min="8513" max="8515" width="9" style="59"/>
    <col min="8516" max="8516" width="11.125" style="59" bestFit="1" customWidth="1"/>
    <col min="8517" max="8517" width="11" style="59" bestFit="1" customWidth="1"/>
    <col min="8518" max="8518" width="9" style="59"/>
    <col min="8519" max="8519" width="7.125" style="59" bestFit="1" customWidth="1"/>
    <col min="8520" max="8520" width="9" style="59"/>
    <col min="8521" max="8521" width="7.125" style="59" bestFit="1" customWidth="1"/>
    <col min="8522" max="8524" width="9" style="59"/>
    <col min="8525" max="8525" width="12.5" style="59" customWidth="1"/>
    <col min="8526" max="8706" width="9" style="59"/>
    <col min="8707" max="8708" width="5.25" style="59" bestFit="1" customWidth="1"/>
    <col min="8709" max="8709" width="9.875" style="59" bestFit="1" customWidth="1"/>
    <col min="8710" max="8710" width="9.5" style="59" bestFit="1" customWidth="1"/>
    <col min="8711" max="8711" width="11.625" style="59" bestFit="1" customWidth="1"/>
    <col min="8712" max="8712" width="11.375" style="59" bestFit="1" customWidth="1"/>
    <col min="8713" max="8714" width="11.375" style="59" customWidth="1"/>
    <col min="8715" max="8715" width="20.5" style="59" bestFit="1" customWidth="1"/>
    <col min="8716" max="8716" width="10.125" style="59" bestFit="1" customWidth="1"/>
    <col min="8717" max="8717" width="13" style="59" bestFit="1" customWidth="1"/>
    <col min="8718" max="8719" width="9" style="59"/>
    <col min="8720" max="8720" width="11" style="59" bestFit="1" customWidth="1"/>
    <col min="8721" max="8723" width="10.5" style="59" bestFit="1" customWidth="1"/>
    <col min="8724" max="8726" width="9.5" style="59" customWidth="1"/>
    <col min="8727" max="8727" width="11.5" style="59" bestFit="1" customWidth="1"/>
    <col min="8728" max="8728" width="9" style="59"/>
    <col min="8729" max="8729" width="13" style="59" bestFit="1" customWidth="1"/>
    <col min="8730" max="8730" width="16.875" style="59" customWidth="1"/>
    <col min="8731" max="8731" width="19.5" style="59" customWidth="1"/>
    <col min="8732" max="8745" width="0" style="59" hidden="1" customWidth="1"/>
    <col min="8746" max="8747" width="11" style="59" bestFit="1" customWidth="1"/>
    <col min="8748" max="8748" width="15.125" style="59" bestFit="1" customWidth="1"/>
    <col min="8749" max="8764" width="0" style="59" hidden="1" customWidth="1"/>
    <col min="8765" max="8765" width="9" style="59"/>
    <col min="8766" max="8766" width="11" style="59" bestFit="1" customWidth="1"/>
    <col min="8767" max="8767" width="15.125" style="59" customWidth="1"/>
    <col min="8768" max="8768" width="20.5" style="59" bestFit="1" customWidth="1"/>
    <col min="8769" max="8771" width="9" style="59"/>
    <col min="8772" max="8772" width="11.125" style="59" bestFit="1" customWidth="1"/>
    <col min="8773" max="8773" width="11" style="59" bestFit="1" customWidth="1"/>
    <col min="8774" max="8774" width="9" style="59"/>
    <col min="8775" max="8775" width="7.125" style="59" bestFit="1" customWidth="1"/>
    <col min="8776" max="8776" width="9" style="59"/>
    <col min="8777" max="8777" width="7.125" style="59" bestFit="1" customWidth="1"/>
    <col min="8778" max="8780" width="9" style="59"/>
    <col min="8781" max="8781" width="12.5" style="59" customWidth="1"/>
    <col min="8782" max="8962" width="9" style="59"/>
    <col min="8963" max="8964" width="5.25" style="59" bestFit="1" customWidth="1"/>
    <col min="8965" max="8965" width="9.875" style="59" bestFit="1" customWidth="1"/>
    <col min="8966" max="8966" width="9.5" style="59" bestFit="1" customWidth="1"/>
    <col min="8967" max="8967" width="11.625" style="59" bestFit="1" customWidth="1"/>
    <col min="8968" max="8968" width="11.375" style="59" bestFit="1" customWidth="1"/>
    <col min="8969" max="8970" width="11.375" style="59" customWidth="1"/>
    <col min="8971" max="8971" width="20.5" style="59" bestFit="1" customWidth="1"/>
    <col min="8972" max="8972" width="10.125" style="59" bestFit="1" customWidth="1"/>
    <col min="8973" max="8973" width="13" style="59" bestFit="1" customWidth="1"/>
    <col min="8974" max="8975" width="9" style="59"/>
    <col min="8976" max="8976" width="11" style="59" bestFit="1" customWidth="1"/>
    <col min="8977" max="8979" width="10.5" style="59" bestFit="1" customWidth="1"/>
    <col min="8980" max="8982" width="9.5" style="59" customWidth="1"/>
    <col min="8983" max="8983" width="11.5" style="59" bestFit="1" customWidth="1"/>
    <col min="8984" max="8984" width="9" style="59"/>
    <col min="8985" max="8985" width="13" style="59" bestFit="1" customWidth="1"/>
    <col min="8986" max="8986" width="16.875" style="59" customWidth="1"/>
    <col min="8987" max="8987" width="19.5" style="59" customWidth="1"/>
    <col min="8988" max="9001" width="0" style="59" hidden="1" customWidth="1"/>
    <col min="9002" max="9003" width="11" style="59" bestFit="1" customWidth="1"/>
    <col min="9004" max="9004" width="15.125" style="59" bestFit="1" customWidth="1"/>
    <col min="9005" max="9020" width="0" style="59" hidden="1" customWidth="1"/>
    <col min="9021" max="9021" width="9" style="59"/>
    <col min="9022" max="9022" width="11" style="59" bestFit="1" customWidth="1"/>
    <col min="9023" max="9023" width="15.125" style="59" customWidth="1"/>
    <col min="9024" max="9024" width="20.5" style="59" bestFit="1" customWidth="1"/>
    <col min="9025" max="9027" width="9" style="59"/>
    <col min="9028" max="9028" width="11.125" style="59" bestFit="1" customWidth="1"/>
    <col min="9029" max="9029" width="11" style="59" bestFit="1" customWidth="1"/>
    <col min="9030" max="9030" width="9" style="59"/>
    <col min="9031" max="9031" width="7.125" style="59" bestFit="1" customWidth="1"/>
    <col min="9032" max="9032" width="9" style="59"/>
    <col min="9033" max="9033" width="7.125" style="59" bestFit="1" customWidth="1"/>
    <col min="9034" max="9036" width="9" style="59"/>
    <col min="9037" max="9037" width="12.5" style="59" customWidth="1"/>
    <col min="9038" max="9218" width="9" style="59"/>
    <col min="9219" max="9220" width="5.25" style="59" bestFit="1" customWidth="1"/>
    <col min="9221" max="9221" width="9.875" style="59" bestFit="1" customWidth="1"/>
    <col min="9222" max="9222" width="9.5" style="59" bestFit="1" customWidth="1"/>
    <col min="9223" max="9223" width="11.625" style="59" bestFit="1" customWidth="1"/>
    <col min="9224" max="9224" width="11.375" style="59" bestFit="1" customWidth="1"/>
    <col min="9225" max="9226" width="11.375" style="59" customWidth="1"/>
    <col min="9227" max="9227" width="20.5" style="59" bestFit="1" customWidth="1"/>
    <col min="9228" max="9228" width="10.125" style="59" bestFit="1" customWidth="1"/>
    <col min="9229" max="9229" width="13" style="59" bestFit="1" customWidth="1"/>
    <col min="9230" max="9231" width="9" style="59"/>
    <col min="9232" max="9232" width="11" style="59" bestFit="1" customWidth="1"/>
    <col min="9233" max="9235" width="10.5" style="59" bestFit="1" customWidth="1"/>
    <col min="9236" max="9238" width="9.5" style="59" customWidth="1"/>
    <col min="9239" max="9239" width="11.5" style="59" bestFit="1" customWidth="1"/>
    <col min="9240" max="9240" width="9" style="59"/>
    <col min="9241" max="9241" width="13" style="59" bestFit="1" customWidth="1"/>
    <col min="9242" max="9242" width="16.875" style="59" customWidth="1"/>
    <col min="9243" max="9243" width="19.5" style="59" customWidth="1"/>
    <col min="9244" max="9257" width="0" style="59" hidden="1" customWidth="1"/>
    <col min="9258" max="9259" width="11" style="59" bestFit="1" customWidth="1"/>
    <col min="9260" max="9260" width="15.125" style="59" bestFit="1" customWidth="1"/>
    <col min="9261" max="9276" width="0" style="59" hidden="1" customWidth="1"/>
    <col min="9277" max="9277" width="9" style="59"/>
    <col min="9278" max="9278" width="11" style="59" bestFit="1" customWidth="1"/>
    <col min="9279" max="9279" width="15.125" style="59" customWidth="1"/>
    <col min="9280" max="9280" width="20.5" style="59" bestFit="1" customWidth="1"/>
    <col min="9281" max="9283" width="9" style="59"/>
    <col min="9284" max="9284" width="11.125" style="59" bestFit="1" customWidth="1"/>
    <col min="9285" max="9285" width="11" style="59" bestFit="1" customWidth="1"/>
    <col min="9286" max="9286" width="9" style="59"/>
    <col min="9287" max="9287" width="7.125" style="59" bestFit="1" customWidth="1"/>
    <col min="9288" max="9288" width="9" style="59"/>
    <col min="9289" max="9289" width="7.125" style="59" bestFit="1" customWidth="1"/>
    <col min="9290" max="9292" width="9" style="59"/>
    <col min="9293" max="9293" width="12.5" style="59" customWidth="1"/>
    <col min="9294" max="9474" width="9" style="59"/>
    <col min="9475" max="9476" width="5.25" style="59" bestFit="1" customWidth="1"/>
    <col min="9477" max="9477" width="9.875" style="59" bestFit="1" customWidth="1"/>
    <col min="9478" max="9478" width="9.5" style="59" bestFit="1" customWidth="1"/>
    <col min="9479" max="9479" width="11.625" style="59" bestFit="1" customWidth="1"/>
    <col min="9480" max="9480" width="11.375" style="59" bestFit="1" customWidth="1"/>
    <col min="9481" max="9482" width="11.375" style="59" customWidth="1"/>
    <col min="9483" max="9483" width="20.5" style="59" bestFit="1" customWidth="1"/>
    <col min="9484" max="9484" width="10.125" style="59" bestFit="1" customWidth="1"/>
    <col min="9485" max="9485" width="13" style="59" bestFit="1" customWidth="1"/>
    <col min="9486" max="9487" width="9" style="59"/>
    <col min="9488" max="9488" width="11" style="59" bestFit="1" customWidth="1"/>
    <col min="9489" max="9491" width="10.5" style="59" bestFit="1" customWidth="1"/>
    <col min="9492" max="9494" width="9.5" style="59" customWidth="1"/>
    <col min="9495" max="9495" width="11.5" style="59" bestFit="1" customWidth="1"/>
    <col min="9496" max="9496" width="9" style="59"/>
    <col min="9497" max="9497" width="13" style="59" bestFit="1" customWidth="1"/>
    <col min="9498" max="9498" width="16.875" style="59" customWidth="1"/>
    <col min="9499" max="9499" width="19.5" style="59" customWidth="1"/>
    <col min="9500" max="9513" width="0" style="59" hidden="1" customWidth="1"/>
    <col min="9514" max="9515" width="11" style="59" bestFit="1" customWidth="1"/>
    <col min="9516" max="9516" width="15.125" style="59" bestFit="1" customWidth="1"/>
    <col min="9517" max="9532" width="0" style="59" hidden="1" customWidth="1"/>
    <col min="9533" max="9533" width="9" style="59"/>
    <col min="9534" max="9534" width="11" style="59" bestFit="1" customWidth="1"/>
    <col min="9535" max="9535" width="15.125" style="59" customWidth="1"/>
    <col min="9536" max="9536" width="20.5" style="59" bestFit="1" customWidth="1"/>
    <col min="9537" max="9539" width="9" style="59"/>
    <col min="9540" max="9540" width="11.125" style="59" bestFit="1" customWidth="1"/>
    <col min="9541" max="9541" width="11" style="59" bestFit="1" customWidth="1"/>
    <col min="9542" max="9542" width="9" style="59"/>
    <col min="9543" max="9543" width="7.125" style="59" bestFit="1" customWidth="1"/>
    <col min="9544" max="9544" width="9" style="59"/>
    <col min="9545" max="9545" width="7.125" style="59" bestFit="1" customWidth="1"/>
    <col min="9546" max="9548" width="9" style="59"/>
    <col min="9549" max="9549" width="12.5" style="59" customWidth="1"/>
    <col min="9550" max="9730" width="9" style="59"/>
    <col min="9731" max="9732" width="5.25" style="59" bestFit="1" customWidth="1"/>
    <col min="9733" max="9733" width="9.875" style="59" bestFit="1" customWidth="1"/>
    <col min="9734" max="9734" width="9.5" style="59" bestFit="1" customWidth="1"/>
    <col min="9735" max="9735" width="11.625" style="59" bestFit="1" customWidth="1"/>
    <col min="9736" max="9736" width="11.375" style="59" bestFit="1" customWidth="1"/>
    <col min="9737" max="9738" width="11.375" style="59" customWidth="1"/>
    <col min="9739" max="9739" width="20.5" style="59" bestFit="1" customWidth="1"/>
    <col min="9740" max="9740" width="10.125" style="59" bestFit="1" customWidth="1"/>
    <col min="9741" max="9741" width="13" style="59" bestFit="1" customWidth="1"/>
    <col min="9742" max="9743" width="9" style="59"/>
    <col min="9744" max="9744" width="11" style="59" bestFit="1" customWidth="1"/>
    <col min="9745" max="9747" width="10.5" style="59" bestFit="1" customWidth="1"/>
    <col min="9748" max="9750" width="9.5" style="59" customWidth="1"/>
    <col min="9751" max="9751" width="11.5" style="59" bestFit="1" customWidth="1"/>
    <col min="9752" max="9752" width="9" style="59"/>
    <col min="9753" max="9753" width="13" style="59" bestFit="1" customWidth="1"/>
    <col min="9754" max="9754" width="16.875" style="59" customWidth="1"/>
    <col min="9755" max="9755" width="19.5" style="59" customWidth="1"/>
    <col min="9756" max="9769" width="0" style="59" hidden="1" customWidth="1"/>
    <col min="9770" max="9771" width="11" style="59" bestFit="1" customWidth="1"/>
    <col min="9772" max="9772" width="15.125" style="59" bestFit="1" customWidth="1"/>
    <col min="9773" max="9788" width="0" style="59" hidden="1" customWidth="1"/>
    <col min="9789" max="9789" width="9" style="59"/>
    <col min="9790" max="9790" width="11" style="59" bestFit="1" customWidth="1"/>
    <col min="9791" max="9791" width="15.125" style="59" customWidth="1"/>
    <col min="9792" max="9792" width="20.5" style="59" bestFit="1" customWidth="1"/>
    <col min="9793" max="9795" width="9" style="59"/>
    <col min="9796" max="9796" width="11.125" style="59" bestFit="1" customWidth="1"/>
    <col min="9797" max="9797" width="11" style="59" bestFit="1" customWidth="1"/>
    <col min="9798" max="9798" width="9" style="59"/>
    <col min="9799" max="9799" width="7.125" style="59" bestFit="1" customWidth="1"/>
    <col min="9800" max="9800" width="9" style="59"/>
    <col min="9801" max="9801" width="7.125" style="59" bestFit="1" customWidth="1"/>
    <col min="9802" max="9804" width="9" style="59"/>
    <col min="9805" max="9805" width="12.5" style="59" customWidth="1"/>
    <col min="9806" max="9986" width="9" style="59"/>
    <col min="9987" max="9988" width="5.25" style="59" bestFit="1" customWidth="1"/>
    <col min="9989" max="9989" width="9.875" style="59" bestFit="1" customWidth="1"/>
    <col min="9990" max="9990" width="9.5" style="59" bestFit="1" customWidth="1"/>
    <col min="9991" max="9991" width="11.625" style="59" bestFit="1" customWidth="1"/>
    <col min="9992" max="9992" width="11.375" style="59" bestFit="1" customWidth="1"/>
    <col min="9993" max="9994" width="11.375" style="59" customWidth="1"/>
    <col min="9995" max="9995" width="20.5" style="59" bestFit="1" customWidth="1"/>
    <col min="9996" max="9996" width="10.125" style="59" bestFit="1" customWidth="1"/>
    <col min="9997" max="9997" width="13" style="59" bestFit="1" customWidth="1"/>
    <col min="9998" max="9999" width="9" style="59"/>
    <col min="10000" max="10000" width="11" style="59" bestFit="1" customWidth="1"/>
    <col min="10001" max="10003" width="10.5" style="59" bestFit="1" customWidth="1"/>
    <col min="10004" max="10006" width="9.5" style="59" customWidth="1"/>
    <col min="10007" max="10007" width="11.5" style="59" bestFit="1" customWidth="1"/>
    <col min="10008" max="10008" width="9" style="59"/>
    <col min="10009" max="10009" width="13" style="59" bestFit="1" customWidth="1"/>
    <col min="10010" max="10010" width="16.875" style="59" customWidth="1"/>
    <col min="10011" max="10011" width="19.5" style="59" customWidth="1"/>
    <col min="10012" max="10025" width="0" style="59" hidden="1" customWidth="1"/>
    <col min="10026" max="10027" width="11" style="59" bestFit="1" customWidth="1"/>
    <col min="10028" max="10028" width="15.125" style="59" bestFit="1" customWidth="1"/>
    <col min="10029" max="10044" width="0" style="59" hidden="1" customWidth="1"/>
    <col min="10045" max="10045" width="9" style="59"/>
    <col min="10046" max="10046" width="11" style="59" bestFit="1" customWidth="1"/>
    <col min="10047" max="10047" width="15.125" style="59" customWidth="1"/>
    <col min="10048" max="10048" width="20.5" style="59" bestFit="1" customWidth="1"/>
    <col min="10049" max="10051" width="9" style="59"/>
    <col min="10052" max="10052" width="11.125" style="59" bestFit="1" customWidth="1"/>
    <col min="10053" max="10053" width="11" style="59" bestFit="1" customWidth="1"/>
    <col min="10054" max="10054" width="9" style="59"/>
    <col min="10055" max="10055" width="7.125" style="59" bestFit="1" customWidth="1"/>
    <col min="10056" max="10056" width="9" style="59"/>
    <col min="10057" max="10057" width="7.125" style="59" bestFit="1" customWidth="1"/>
    <col min="10058" max="10060" width="9" style="59"/>
    <col min="10061" max="10061" width="12.5" style="59" customWidth="1"/>
    <col min="10062" max="10242" width="9" style="59"/>
    <col min="10243" max="10244" width="5.25" style="59" bestFit="1" customWidth="1"/>
    <col min="10245" max="10245" width="9.875" style="59" bestFit="1" customWidth="1"/>
    <col min="10246" max="10246" width="9.5" style="59" bestFit="1" customWidth="1"/>
    <col min="10247" max="10247" width="11.625" style="59" bestFit="1" customWidth="1"/>
    <col min="10248" max="10248" width="11.375" style="59" bestFit="1" customWidth="1"/>
    <col min="10249" max="10250" width="11.375" style="59" customWidth="1"/>
    <col min="10251" max="10251" width="20.5" style="59" bestFit="1" customWidth="1"/>
    <col min="10252" max="10252" width="10.125" style="59" bestFit="1" customWidth="1"/>
    <col min="10253" max="10253" width="13" style="59" bestFit="1" customWidth="1"/>
    <col min="10254" max="10255" width="9" style="59"/>
    <col min="10256" max="10256" width="11" style="59" bestFit="1" customWidth="1"/>
    <col min="10257" max="10259" width="10.5" style="59" bestFit="1" customWidth="1"/>
    <col min="10260" max="10262" width="9.5" style="59" customWidth="1"/>
    <col min="10263" max="10263" width="11.5" style="59" bestFit="1" customWidth="1"/>
    <col min="10264" max="10264" width="9" style="59"/>
    <col min="10265" max="10265" width="13" style="59" bestFit="1" customWidth="1"/>
    <col min="10266" max="10266" width="16.875" style="59" customWidth="1"/>
    <col min="10267" max="10267" width="19.5" style="59" customWidth="1"/>
    <col min="10268" max="10281" width="0" style="59" hidden="1" customWidth="1"/>
    <col min="10282" max="10283" width="11" style="59" bestFit="1" customWidth="1"/>
    <col min="10284" max="10284" width="15.125" style="59" bestFit="1" customWidth="1"/>
    <col min="10285" max="10300" width="0" style="59" hidden="1" customWidth="1"/>
    <col min="10301" max="10301" width="9" style="59"/>
    <col min="10302" max="10302" width="11" style="59" bestFit="1" customWidth="1"/>
    <col min="10303" max="10303" width="15.125" style="59" customWidth="1"/>
    <col min="10304" max="10304" width="20.5" style="59" bestFit="1" customWidth="1"/>
    <col min="10305" max="10307" width="9" style="59"/>
    <col min="10308" max="10308" width="11.125" style="59" bestFit="1" customWidth="1"/>
    <col min="10309" max="10309" width="11" style="59" bestFit="1" customWidth="1"/>
    <col min="10310" max="10310" width="9" style="59"/>
    <col min="10311" max="10311" width="7.125" style="59" bestFit="1" customWidth="1"/>
    <col min="10312" max="10312" width="9" style="59"/>
    <col min="10313" max="10313" width="7.125" style="59" bestFit="1" customWidth="1"/>
    <col min="10314" max="10316" width="9" style="59"/>
    <col min="10317" max="10317" width="12.5" style="59" customWidth="1"/>
    <col min="10318" max="10498" width="9" style="59"/>
    <col min="10499" max="10500" width="5.25" style="59" bestFit="1" customWidth="1"/>
    <col min="10501" max="10501" width="9.875" style="59" bestFit="1" customWidth="1"/>
    <col min="10502" max="10502" width="9.5" style="59" bestFit="1" customWidth="1"/>
    <col min="10503" max="10503" width="11.625" style="59" bestFit="1" customWidth="1"/>
    <col min="10504" max="10504" width="11.375" style="59" bestFit="1" customWidth="1"/>
    <col min="10505" max="10506" width="11.375" style="59" customWidth="1"/>
    <col min="10507" max="10507" width="20.5" style="59" bestFit="1" customWidth="1"/>
    <col min="10508" max="10508" width="10.125" style="59" bestFit="1" customWidth="1"/>
    <col min="10509" max="10509" width="13" style="59" bestFit="1" customWidth="1"/>
    <col min="10510" max="10511" width="9" style="59"/>
    <col min="10512" max="10512" width="11" style="59" bestFit="1" customWidth="1"/>
    <col min="10513" max="10515" width="10.5" style="59" bestFit="1" customWidth="1"/>
    <col min="10516" max="10518" width="9.5" style="59" customWidth="1"/>
    <col min="10519" max="10519" width="11.5" style="59" bestFit="1" customWidth="1"/>
    <col min="10520" max="10520" width="9" style="59"/>
    <col min="10521" max="10521" width="13" style="59" bestFit="1" customWidth="1"/>
    <col min="10522" max="10522" width="16.875" style="59" customWidth="1"/>
    <col min="10523" max="10523" width="19.5" style="59" customWidth="1"/>
    <col min="10524" max="10537" width="0" style="59" hidden="1" customWidth="1"/>
    <col min="10538" max="10539" width="11" style="59" bestFit="1" customWidth="1"/>
    <col min="10540" max="10540" width="15.125" style="59" bestFit="1" customWidth="1"/>
    <col min="10541" max="10556" width="0" style="59" hidden="1" customWidth="1"/>
    <col min="10557" max="10557" width="9" style="59"/>
    <col min="10558" max="10558" width="11" style="59" bestFit="1" customWidth="1"/>
    <col min="10559" max="10559" width="15.125" style="59" customWidth="1"/>
    <col min="10560" max="10560" width="20.5" style="59" bestFit="1" customWidth="1"/>
    <col min="10561" max="10563" width="9" style="59"/>
    <col min="10564" max="10564" width="11.125" style="59" bestFit="1" customWidth="1"/>
    <col min="10565" max="10565" width="11" style="59" bestFit="1" customWidth="1"/>
    <col min="10566" max="10566" width="9" style="59"/>
    <col min="10567" max="10567" width="7.125" style="59" bestFit="1" customWidth="1"/>
    <col min="10568" max="10568" width="9" style="59"/>
    <col min="10569" max="10569" width="7.125" style="59" bestFit="1" customWidth="1"/>
    <col min="10570" max="10572" width="9" style="59"/>
    <col min="10573" max="10573" width="12.5" style="59" customWidth="1"/>
    <col min="10574" max="10754" width="9" style="59"/>
    <col min="10755" max="10756" width="5.25" style="59" bestFit="1" customWidth="1"/>
    <col min="10757" max="10757" width="9.875" style="59" bestFit="1" customWidth="1"/>
    <col min="10758" max="10758" width="9.5" style="59" bestFit="1" customWidth="1"/>
    <col min="10759" max="10759" width="11.625" style="59" bestFit="1" customWidth="1"/>
    <col min="10760" max="10760" width="11.375" style="59" bestFit="1" customWidth="1"/>
    <col min="10761" max="10762" width="11.375" style="59" customWidth="1"/>
    <col min="10763" max="10763" width="20.5" style="59" bestFit="1" customWidth="1"/>
    <col min="10764" max="10764" width="10.125" style="59" bestFit="1" customWidth="1"/>
    <col min="10765" max="10765" width="13" style="59" bestFit="1" customWidth="1"/>
    <col min="10766" max="10767" width="9" style="59"/>
    <col min="10768" max="10768" width="11" style="59" bestFit="1" customWidth="1"/>
    <col min="10769" max="10771" width="10.5" style="59" bestFit="1" customWidth="1"/>
    <col min="10772" max="10774" width="9.5" style="59" customWidth="1"/>
    <col min="10775" max="10775" width="11.5" style="59" bestFit="1" customWidth="1"/>
    <col min="10776" max="10776" width="9" style="59"/>
    <col min="10777" max="10777" width="13" style="59" bestFit="1" customWidth="1"/>
    <col min="10778" max="10778" width="16.875" style="59" customWidth="1"/>
    <col min="10779" max="10779" width="19.5" style="59" customWidth="1"/>
    <col min="10780" max="10793" width="0" style="59" hidden="1" customWidth="1"/>
    <col min="10794" max="10795" width="11" style="59" bestFit="1" customWidth="1"/>
    <col min="10796" max="10796" width="15.125" style="59" bestFit="1" customWidth="1"/>
    <col min="10797" max="10812" width="0" style="59" hidden="1" customWidth="1"/>
    <col min="10813" max="10813" width="9" style="59"/>
    <col min="10814" max="10814" width="11" style="59" bestFit="1" customWidth="1"/>
    <col min="10815" max="10815" width="15.125" style="59" customWidth="1"/>
    <col min="10816" max="10816" width="20.5" style="59" bestFit="1" customWidth="1"/>
    <col min="10817" max="10819" width="9" style="59"/>
    <col min="10820" max="10820" width="11.125" style="59" bestFit="1" customWidth="1"/>
    <col min="10821" max="10821" width="11" style="59" bestFit="1" customWidth="1"/>
    <col min="10822" max="10822" width="9" style="59"/>
    <col min="10823" max="10823" width="7.125" style="59" bestFit="1" customWidth="1"/>
    <col min="10824" max="10824" width="9" style="59"/>
    <col min="10825" max="10825" width="7.125" style="59" bestFit="1" customWidth="1"/>
    <col min="10826" max="10828" width="9" style="59"/>
    <col min="10829" max="10829" width="12.5" style="59" customWidth="1"/>
    <col min="10830" max="11010" width="9" style="59"/>
    <col min="11011" max="11012" width="5.25" style="59" bestFit="1" customWidth="1"/>
    <col min="11013" max="11013" width="9.875" style="59" bestFit="1" customWidth="1"/>
    <col min="11014" max="11014" width="9.5" style="59" bestFit="1" customWidth="1"/>
    <col min="11015" max="11015" width="11.625" style="59" bestFit="1" customWidth="1"/>
    <col min="11016" max="11016" width="11.375" style="59" bestFit="1" customWidth="1"/>
    <col min="11017" max="11018" width="11.375" style="59" customWidth="1"/>
    <col min="11019" max="11019" width="20.5" style="59" bestFit="1" customWidth="1"/>
    <col min="11020" max="11020" width="10.125" style="59" bestFit="1" customWidth="1"/>
    <col min="11021" max="11021" width="13" style="59" bestFit="1" customWidth="1"/>
    <col min="11022" max="11023" width="9" style="59"/>
    <col min="11024" max="11024" width="11" style="59" bestFit="1" customWidth="1"/>
    <col min="11025" max="11027" width="10.5" style="59" bestFit="1" customWidth="1"/>
    <col min="11028" max="11030" width="9.5" style="59" customWidth="1"/>
    <col min="11031" max="11031" width="11.5" style="59" bestFit="1" customWidth="1"/>
    <col min="11032" max="11032" width="9" style="59"/>
    <col min="11033" max="11033" width="13" style="59" bestFit="1" customWidth="1"/>
    <col min="11034" max="11034" width="16.875" style="59" customWidth="1"/>
    <col min="11035" max="11035" width="19.5" style="59" customWidth="1"/>
    <col min="11036" max="11049" width="0" style="59" hidden="1" customWidth="1"/>
    <col min="11050" max="11051" width="11" style="59" bestFit="1" customWidth="1"/>
    <col min="11052" max="11052" width="15.125" style="59" bestFit="1" customWidth="1"/>
    <col min="11053" max="11068" width="0" style="59" hidden="1" customWidth="1"/>
    <col min="11069" max="11069" width="9" style="59"/>
    <col min="11070" max="11070" width="11" style="59" bestFit="1" customWidth="1"/>
    <col min="11071" max="11071" width="15.125" style="59" customWidth="1"/>
    <col min="11072" max="11072" width="20.5" style="59" bestFit="1" customWidth="1"/>
    <col min="11073" max="11075" width="9" style="59"/>
    <col min="11076" max="11076" width="11.125" style="59" bestFit="1" customWidth="1"/>
    <col min="11077" max="11077" width="11" style="59" bestFit="1" customWidth="1"/>
    <col min="11078" max="11078" width="9" style="59"/>
    <col min="11079" max="11079" width="7.125" style="59" bestFit="1" customWidth="1"/>
    <col min="11080" max="11080" width="9" style="59"/>
    <col min="11081" max="11081" width="7.125" style="59" bestFit="1" customWidth="1"/>
    <col min="11082" max="11084" width="9" style="59"/>
    <col min="11085" max="11085" width="12.5" style="59" customWidth="1"/>
    <col min="11086" max="11266" width="9" style="59"/>
    <col min="11267" max="11268" width="5.25" style="59" bestFit="1" customWidth="1"/>
    <col min="11269" max="11269" width="9.875" style="59" bestFit="1" customWidth="1"/>
    <col min="11270" max="11270" width="9.5" style="59" bestFit="1" customWidth="1"/>
    <col min="11271" max="11271" width="11.625" style="59" bestFit="1" customWidth="1"/>
    <col min="11272" max="11272" width="11.375" style="59" bestFit="1" customWidth="1"/>
    <col min="11273" max="11274" width="11.375" style="59" customWidth="1"/>
    <col min="11275" max="11275" width="20.5" style="59" bestFit="1" customWidth="1"/>
    <col min="11276" max="11276" width="10.125" style="59" bestFit="1" customWidth="1"/>
    <col min="11277" max="11277" width="13" style="59" bestFit="1" customWidth="1"/>
    <col min="11278" max="11279" width="9" style="59"/>
    <col min="11280" max="11280" width="11" style="59" bestFit="1" customWidth="1"/>
    <col min="11281" max="11283" width="10.5" style="59" bestFit="1" customWidth="1"/>
    <col min="11284" max="11286" width="9.5" style="59" customWidth="1"/>
    <col min="11287" max="11287" width="11.5" style="59" bestFit="1" customWidth="1"/>
    <col min="11288" max="11288" width="9" style="59"/>
    <col min="11289" max="11289" width="13" style="59" bestFit="1" customWidth="1"/>
    <col min="11290" max="11290" width="16.875" style="59" customWidth="1"/>
    <col min="11291" max="11291" width="19.5" style="59" customWidth="1"/>
    <col min="11292" max="11305" width="0" style="59" hidden="1" customWidth="1"/>
    <col min="11306" max="11307" width="11" style="59" bestFit="1" customWidth="1"/>
    <col min="11308" max="11308" width="15.125" style="59" bestFit="1" customWidth="1"/>
    <col min="11309" max="11324" width="0" style="59" hidden="1" customWidth="1"/>
    <col min="11325" max="11325" width="9" style="59"/>
    <col min="11326" max="11326" width="11" style="59" bestFit="1" customWidth="1"/>
    <col min="11327" max="11327" width="15.125" style="59" customWidth="1"/>
    <col min="11328" max="11328" width="20.5" style="59" bestFit="1" customWidth="1"/>
    <col min="11329" max="11331" width="9" style="59"/>
    <col min="11332" max="11332" width="11.125" style="59" bestFit="1" customWidth="1"/>
    <col min="11333" max="11333" width="11" style="59" bestFit="1" customWidth="1"/>
    <col min="11334" max="11334" width="9" style="59"/>
    <col min="11335" max="11335" width="7.125" style="59" bestFit="1" customWidth="1"/>
    <col min="11336" max="11336" width="9" style="59"/>
    <col min="11337" max="11337" width="7.125" style="59" bestFit="1" customWidth="1"/>
    <col min="11338" max="11340" width="9" style="59"/>
    <col min="11341" max="11341" width="12.5" style="59" customWidth="1"/>
    <col min="11342" max="11522" width="9" style="59"/>
    <col min="11523" max="11524" width="5.25" style="59" bestFit="1" customWidth="1"/>
    <col min="11525" max="11525" width="9.875" style="59" bestFit="1" customWidth="1"/>
    <col min="11526" max="11526" width="9.5" style="59" bestFit="1" customWidth="1"/>
    <col min="11527" max="11527" width="11.625" style="59" bestFit="1" customWidth="1"/>
    <col min="11528" max="11528" width="11.375" style="59" bestFit="1" customWidth="1"/>
    <col min="11529" max="11530" width="11.375" style="59" customWidth="1"/>
    <col min="11531" max="11531" width="20.5" style="59" bestFit="1" customWidth="1"/>
    <col min="11532" max="11532" width="10.125" style="59" bestFit="1" customWidth="1"/>
    <col min="11533" max="11533" width="13" style="59" bestFit="1" customWidth="1"/>
    <col min="11534" max="11535" width="9" style="59"/>
    <col min="11536" max="11536" width="11" style="59" bestFit="1" customWidth="1"/>
    <col min="11537" max="11539" width="10.5" style="59" bestFit="1" customWidth="1"/>
    <col min="11540" max="11542" width="9.5" style="59" customWidth="1"/>
    <col min="11543" max="11543" width="11.5" style="59" bestFit="1" customWidth="1"/>
    <col min="11544" max="11544" width="9" style="59"/>
    <col min="11545" max="11545" width="13" style="59" bestFit="1" customWidth="1"/>
    <col min="11546" max="11546" width="16.875" style="59" customWidth="1"/>
    <col min="11547" max="11547" width="19.5" style="59" customWidth="1"/>
    <col min="11548" max="11561" width="0" style="59" hidden="1" customWidth="1"/>
    <col min="11562" max="11563" width="11" style="59" bestFit="1" customWidth="1"/>
    <col min="11564" max="11564" width="15.125" style="59" bestFit="1" customWidth="1"/>
    <col min="11565" max="11580" width="0" style="59" hidden="1" customWidth="1"/>
    <col min="11581" max="11581" width="9" style="59"/>
    <col min="11582" max="11582" width="11" style="59" bestFit="1" customWidth="1"/>
    <col min="11583" max="11583" width="15.125" style="59" customWidth="1"/>
    <col min="11584" max="11584" width="20.5" style="59" bestFit="1" customWidth="1"/>
    <col min="11585" max="11587" width="9" style="59"/>
    <col min="11588" max="11588" width="11.125" style="59" bestFit="1" customWidth="1"/>
    <col min="11589" max="11589" width="11" style="59" bestFit="1" customWidth="1"/>
    <col min="11590" max="11590" width="9" style="59"/>
    <col min="11591" max="11591" width="7.125" style="59" bestFit="1" customWidth="1"/>
    <col min="11592" max="11592" width="9" style="59"/>
    <col min="11593" max="11593" width="7.125" style="59" bestFit="1" customWidth="1"/>
    <col min="11594" max="11596" width="9" style="59"/>
    <col min="11597" max="11597" width="12.5" style="59" customWidth="1"/>
    <col min="11598" max="11778" width="9" style="59"/>
    <col min="11779" max="11780" width="5.25" style="59" bestFit="1" customWidth="1"/>
    <col min="11781" max="11781" width="9.875" style="59" bestFit="1" customWidth="1"/>
    <col min="11782" max="11782" width="9.5" style="59" bestFit="1" customWidth="1"/>
    <col min="11783" max="11783" width="11.625" style="59" bestFit="1" customWidth="1"/>
    <col min="11784" max="11784" width="11.375" style="59" bestFit="1" customWidth="1"/>
    <col min="11785" max="11786" width="11.375" style="59" customWidth="1"/>
    <col min="11787" max="11787" width="20.5" style="59" bestFit="1" customWidth="1"/>
    <col min="11788" max="11788" width="10.125" style="59" bestFit="1" customWidth="1"/>
    <col min="11789" max="11789" width="13" style="59" bestFit="1" customWidth="1"/>
    <col min="11790" max="11791" width="9" style="59"/>
    <col min="11792" max="11792" width="11" style="59" bestFit="1" customWidth="1"/>
    <col min="11793" max="11795" width="10.5" style="59" bestFit="1" customWidth="1"/>
    <col min="11796" max="11798" width="9.5" style="59" customWidth="1"/>
    <col min="11799" max="11799" width="11.5" style="59" bestFit="1" customWidth="1"/>
    <col min="11800" max="11800" width="9" style="59"/>
    <col min="11801" max="11801" width="13" style="59" bestFit="1" customWidth="1"/>
    <col min="11802" max="11802" width="16.875" style="59" customWidth="1"/>
    <col min="11803" max="11803" width="19.5" style="59" customWidth="1"/>
    <col min="11804" max="11817" width="0" style="59" hidden="1" customWidth="1"/>
    <col min="11818" max="11819" width="11" style="59" bestFit="1" customWidth="1"/>
    <col min="11820" max="11820" width="15.125" style="59" bestFit="1" customWidth="1"/>
    <col min="11821" max="11836" width="0" style="59" hidden="1" customWidth="1"/>
    <col min="11837" max="11837" width="9" style="59"/>
    <col min="11838" max="11838" width="11" style="59" bestFit="1" customWidth="1"/>
    <col min="11839" max="11839" width="15.125" style="59" customWidth="1"/>
    <col min="11840" max="11840" width="20.5" style="59" bestFit="1" customWidth="1"/>
    <col min="11841" max="11843" width="9" style="59"/>
    <col min="11844" max="11844" width="11.125" style="59" bestFit="1" customWidth="1"/>
    <col min="11845" max="11845" width="11" style="59" bestFit="1" customWidth="1"/>
    <col min="11846" max="11846" width="9" style="59"/>
    <col min="11847" max="11847" width="7.125" style="59" bestFit="1" customWidth="1"/>
    <col min="11848" max="11848" width="9" style="59"/>
    <col min="11849" max="11849" width="7.125" style="59" bestFit="1" customWidth="1"/>
    <col min="11850" max="11852" width="9" style="59"/>
    <col min="11853" max="11853" width="12.5" style="59" customWidth="1"/>
    <col min="11854" max="12034" width="9" style="59"/>
    <col min="12035" max="12036" width="5.25" style="59" bestFit="1" customWidth="1"/>
    <col min="12037" max="12037" width="9.875" style="59" bestFit="1" customWidth="1"/>
    <col min="12038" max="12038" width="9.5" style="59" bestFit="1" customWidth="1"/>
    <col min="12039" max="12039" width="11.625" style="59" bestFit="1" customWidth="1"/>
    <col min="12040" max="12040" width="11.375" style="59" bestFit="1" customWidth="1"/>
    <col min="12041" max="12042" width="11.375" style="59" customWidth="1"/>
    <col min="12043" max="12043" width="20.5" style="59" bestFit="1" customWidth="1"/>
    <col min="12044" max="12044" width="10.125" style="59" bestFit="1" customWidth="1"/>
    <col min="12045" max="12045" width="13" style="59" bestFit="1" customWidth="1"/>
    <col min="12046" max="12047" width="9" style="59"/>
    <col min="12048" max="12048" width="11" style="59" bestFit="1" customWidth="1"/>
    <col min="12049" max="12051" width="10.5" style="59" bestFit="1" customWidth="1"/>
    <col min="12052" max="12054" width="9.5" style="59" customWidth="1"/>
    <col min="12055" max="12055" width="11.5" style="59" bestFit="1" customWidth="1"/>
    <col min="12056" max="12056" width="9" style="59"/>
    <col min="12057" max="12057" width="13" style="59" bestFit="1" customWidth="1"/>
    <col min="12058" max="12058" width="16.875" style="59" customWidth="1"/>
    <col min="12059" max="12059" width="19.5" style="59" customWidth="1"/>
    <col min="12060" max="12073" width="0" style="59" hidden="1" customWidth="1"/>
    <col min="12074" max="12075" width="11" style="59" bestFit="1" customWidth="1"/>
    <col min="12076" max="12076" width="15.125" style="59" bestFit="1" customWidth="1"/>
    <col min="12077" max="12092" width="0" style="59" hidden="1" customWidth="1"/>
    <col min="12093" max="12093" width="9" style="59"/>
    <col min="12094" max="12094" width="11" style="59" bestFit="1" customWidth="1"/>
    <col min="12095" max="12095" width="15.125" style="59" customWidth="1"/>
    <col min="12096" max="12096" width="20.5" style="59" bestFit="1" customWidth="1"/>
    <col min="12097" max="12099" width="9" style="59"/>
    <col min="12100" max="12100" width="11.125" style="59" bestFit="1" customWidth="1"/>
    <col min="12101" max="12101" width="11" style="59" bestFit="1" customWidth="1"/>
    <col min="12102" max="12102" width="9" style="59"/>
    <col min="12103" max="12103" width="7.125" style="59" bestFit="1" customWidth="1"/>
    <col min="12104" max="12104" width="9" style="59"/>
    <col min="12105" max="12105" width="7.125" style="59" bestFit="1" customWidth="1"/>
    <col min="12106" max="12108" width="9" style="59"/>
    <col min="12109" max="12109" width="12.5" style="59" customWidth="1"/>
    <col min="12110" max="12290" width="9" style="59"/>
    <col min="12291" max="12292" width="5.25" style="59" bestFit="1" customWidth="1"/>
    <col min="12293" max="12293" width="9.875" style="59" bestFit="1" customWidth="1"/>
    <col min="12294" max="12294" width="9.5" style="59" bestFit="1" customWidth="1"/>
    <col min="12295" max="12295" width="11.625" style="59" bestFit="1" customWidth="1"/>
    <col min="12296" max="12296" width="11.375" style="59" bestFit="1" customWidth="1"/>
    <col min="12297" max="12298" width="11.375" style="59" customWidth="1"/>
    <col min="12299" max="12299" width="20.5" style="59" bestFit="1" customWidth="1"/>
    <col min="12300" max="12300" width="10.125" style="59" bestFit="1" customWidth="1"/>
    <col min="12301" max="12301" width="13" style="59" bestFit="1" customWidth="1"/>
    <col min="12302" max="12303" width="9" style="59"/>
    <col min="12304" max="12304" width="11" style="59" bestFit="1" customWidth="1"/>
    <col min="12305" max="12307" width="10.5" style="59" bestFit="1" customWidth="1"/>
    <col min="12308" max="12310" width="9.5" style="59" customWidth="1"/>
    <col min="12311" max="12311" width="11.5" style="59" bestFit="1" customWidth="1"/>
    <col min="12312" max="12312" width="9" style="59"/>
    <col min="12313" max="12313" width="13" style="59" bestFit="1" customWidth="1"/>
    <col min="12314" max="12314" width="16.875" style="59" customWidth="1"/>
    <col min="12315" max="12315" width="19.5" style="59" customWidth="1"/>
    <col min="12316" max="12329" width="0" style="59" hidden="1" customWidth="1"/>
    <col min="12330" max="12331" width="11" style="59" bestFit="1" customWidth="1"/>
    <col min="12332" max="12332" width="15.125" style="59" bestFit="1" customWidth="1"/>
    <col min="12333" max="12348" width="0" style="59" hidden="1" customWidth="1"/>
    <col min="12349" max="12349" width="9" style="59"/>
    <col min="12350" max="12350" width="11" style="59" bestFit="1" customWidth="1"/>
    <col min="12351" max="12351" width="15.125" style="59" customWidth="1"/>
    <col min="12352" max="12352" width="20.5" style="59" bestFit="1" customWidth="1"/>
    <col min="12353" max="12355" width="9" style="59"/>
    <col min="12356" max="12356" width="11.125" style="59" bestFit="1" customWidth="1"/>
    <col min="12357" max="12357" width="11" style="59" bestFit="1" customWidth="1"/>
    <col min="12358" max="12358" width="9" style="59"/>
    <col min="12359" max="12359" width="7.125" style="59" bestFit="1" customWidth="1"/>
    <col min="12360" max="12360" width="9" style="59"/>
    <col min="12361" max="12361" width="7.125" style="59" bestFit="1" customWidth="1"/>
    <col min="12362" max="12364" width="9" style="59"/>
    <col min="12365" max="12365" width="12.5" style="59" customWidth="1"/>
    <col min="12366" max="12546" width="9" style="59"/>
    <col min="12547" max="12548" width="5.25" style="59" bestFit="1" customWidth="1"/>
    <col min="12549" max="12549" width="9.875" style="59" bestFit="1" customWidth="1"/>
    <col min="12550" max="12550" width="9.5" style="59" bestFit="1" customWidth="1"/>
    <col min="12551" max="12551" width="11.625" style="59" bestFit="1" customWidth="1"/>
    <col min="12552" max="12552" width="11.375" style="59" bestFit="1" customWidth="1"/>
    <col min="12553" max="12554" width="11.375" style="59" customWidth="1"/>
    <col min="12555" max="12555" width="20.5" style="59" bestFit="1" customWidth="1"/>
    <col min="12556" max="12556" width="10.125" style="59" bestFit="1" customWidth="1"/>
    <col min="12557" max="12557" width="13" style="59" bestFit="1" customWidth="1"/>
    <col min="12558" max="12559" width="9" style="59"/>
    <col min="12560" max="12560" width="11" style="59" bestFit="1" customWidth="1"/>
    <col min="12561" max="12563" width="10.5" style="59" bestFit="1" customWidth="1"/>
    <col min="12564" max="12566" width="9.5" style="59" customWidth="1"/>
    <col min="12567" max="12567" width="11.5" style="59" bestFit="1" customWidth="1"/>
    <col min="12568" max="12568" width="9" style="59"/>
    <col min="12569" max="12569" width="13" style="59" bestFit="1" customWidth="1"/>
    <col min="12570" max="12570" width="16.875" style="59" customWidth="1"/>
    <col min="12571" max="12571" width="19.5" style="59" customWidth="1"/>
    <col min="12572" max="12585" width="0" style="59" hidden="1" customWidth="1"/>
    <col min="12586" max="12587" width="11" style="59" bestFit="1" customWidth="1"/>
    <col min="12588" max="12588" width="15.125" style="59" bestFit="1" customWidth="1"/>
    <col min="12589" max="12604" width="0" style="59" hidden="1" customWidth="1"/>
    <col min="12605" max="12605" width="9" style="59"/>
    <col min="12606" max="12606" width="11" style="59" bestFit="1" customWidth="1"/>
    <col min="12607" max="12607" width="15.125" style="59" customWidth="1"/>
    <col min="12608" max="12608" width="20.5" style="59" bestFit="1" customWidth="1"/>
    <col min="12609" max="12611" width="9" style="59"/>
    <col min="12612" max="12612" width="11.125" style="59" bestFit="1" customWidth="1"/>
    <col min="12613" max="12613" width="11" style="59" bestFit="1" customWidth="1"/>
    <col min="12614" max="12614" width="9" style="59"/>
    <col min="12615" max="12615" width="7.125" style="59" bestFit="1" customWidth="1"/>
    <col min="12616" max="12616" width="9" style="59"/>
    <col min="12617" max="12617" width="7.125" style="59" bestFit="1" customWidth="1"/>
    <col min="12618" max="12620" width="9" style="59"/>
    <col min="12621" max="12621" width="12.5" style="59" customWidth="1"/>
    <col min="12622" max="12802" width="9" style="59"/>
    <col min="12803" max="12804" width="5.25" style="59" bestFit="1" customWidth="1"/>
    <col min="12805" max="12805" width="9.875" style="59" bestFit="1" customWidth="1"/>
    <col min="12806" max="12806" width="9.5" style="59" bestFit="1" customWidth="1"/>
    <col min="12807" max="12807" width="11.625" style="59" bestFit="1" customWidth="1"/>
    <col min="12808" max="12808" width="11.375" style="59" bestFit="1" customWidth="1"/>
    <col min="12809" max="12810" width="11.375" style="59" customWidth="1"/>
    <col min="12811" max="12811" width="20.5" style="59" bestFit="1" customWidth="1"/>
    <col min="12812" max="12812" width="10.125" style="59" bestFit="1" customWidth="1"/>
    <col min="12813" max="12813" width="13" style="59" bestFit="1" customWidth="1"/>
    <col min="12814" max="12815" width="9" style="59"/>
    <col min="12816" max="12816" width="11" style="59" bestFit="1" customWidth="1"/>
    <col min="12817" max="12819" width="10.5" style="59" bestFit="1" customWidth="1"/>
    <col min="12820" max="12822" width="9.5" style="59" customWidth="1"/>
    <col min="12823" max="12823" width="11.5" style="59" bestFit="1" customWidth="1"/>
    <col min="12824" max="12824" width="9" style="59"/>
    <col min="12825" max="12825" width="13" style="59" bestFit="1" customWidth="1"/>
    <col min="12826" max="12826" width="16.875" style="59" customWidth="1"/>
    <col min="12827" max="12827" width="19.5" style="59" customWidth="1"/>
    <col min="12828" max="12841" width="0" style="59" hidden="1" customWidth="1"/>
    <col min="12842" max="12843" width="11" style="59" bestFit="1" customWidth="1"/>
    <col min="12844" max="12844" width="15.125" style="59" bestFit="1" customWidth="1"/>
    <col min="12845" max="12860" width="0" style="59" hidden="1" customWidth="1"/>
    <col min="12861" max="12861" width="9" style="59"/>
    <col min="12862" max="12862" width="11" style="59" bestFit="1" customWidth="1"/>
    <col min="12863" max="12863" width="15.125" style="59" customWidth="1"/>
    <col min="12864" max="12864" width="20.5" style="59" bestFit="1" customWidth="1"/>
    <col min="12865" max="12867" width="9" style="59"/>
    <col min="12868" max="12868" width="11.125" style="59" bestFit="1" customWidth="1"/>
    <col min="12869" max="12869" width="11" style="59" bestFit="1" customWidth="1"/>
    <col min="12870" max="12870" width="9" style="59"/>
    <col min="12871" max="12871" width="7.125" style="59" bestFit="1" customWidth="1"/>
    <col min="12872" max="12872" width="9" style="59"/>
    <col min="12873" max="12873" width="7.125" style="59" bestFit="1" customWidth="1"/>
    <col min="12874" max="12876" width="9" style="59"/>
    <col min="12877" max="12877" width="12.5" style="59" customWidth="1"/>
    <col min="12878" max="13058" width="9" style="59"/>
    <col min="13059" max="13060" width="5.25" style="59" bestFit="1" customWidth="1"/>
    <col min="13061" max="13061" width="9.875" style="59" bestFit="1" customWidth="1"/>
    <col min="13062" max="13062" width="9.5" style="59" bestFit="1" customWidth="1"/>
    <col min="13063" max="13063" width="11.625" style="59" bestFit="1" customWidth="1"/>
    <col min="13064" max="13064" width="11.375" style="59" bestFit="1" customWidth="1"/>
    <col min="13065" max="13066" width="11.375" style="59" customWidth="1"/>
    <col min="13067" max="13067" width="20.5" style="59" bestFit="1" customWidth="1"/>
    <col min="13068" max="13068" width="10.125" style="59" bestFit="1" customWidth="1"/>
    <col min="13069" max="13069" width="13" style="59" bestFit="1" customWidth="1"/>
    <col min="13070" max="13071" width="9" style="59"/>
    <col min="13072" max="13072" width="11" style="59" bestFit="1" customWidth="1"/>
    <col min="13073" max="13075" width="10.5" style="59" bestFit="1" customWidth="1"/>
    <col min="13076" max="13078" width="9.5" style="59" customWidth="1"/>
    <col min="13079" max="13079" width="11.5" style="59" bestFit="1" customWidth="1"/>
    <col min="13080" max="13080" width="9" style="59"/>
    <col min="13081" max="13081" width="13" style="59" bestFit="1" customWidth="1"/>
    <col min="13082" max="13082" width="16.875" style="59" customWidth="1"/>
    <col min="13083" max="13083" width="19.5" style="59" customWidth="1"/>
    <col min="13084" max="13097" width="0" style="59" hidden="1" customWidth="1"/>
    <col min="13098" max="13099" width="11" style="59" bestFit="1" customWidth="1"/>
    <col min="13100" max="13100" width="15.125" style="59" bestFit="1" customWidth="1"/>
    <col min="13101" max="13116" width="0" style="59" hidden="1" customWidth="1"/>
    <col min="13117" max="13117" width="9" style="59"/>
    <col min="13118" max="13118" width="11" style="59" bestFit="1" customWidth="1"/>
    <col min="13119" max="13119" width="15.125" style="59" customWidth="1"/>
    <col min="13120" max="13120" width="20.5" style="59" bestFit="1" customWidth="1"/>
    <col min="13121" max="13123" width="9" style="59"/>
    <col min="13124" max="13124" width="11.125" style="59" bestFit="1" customWidth="1"/>
    <col min="13125" max="13125" width="11" style="59" bestFit="1" customWidth="1"/>
    <col min="13126" max="13126" width="9" style="59"/>
    <col min="13127" max="13127" width="7.125" style="59" bestFit="1" customWidth="1"/>
    <col min="13128" max="13128" width="9" style="59"/>
    <col min="13129" max="13129" width="7.125" style="59" bestFit="1" customWidth="1"/>
    <col min="13130" max="13132" width="9" style="59"/>
    <col min="13133" max="13133" width="12.5" style="59" customWidth="1"/>
    <col min="13134" max="13314" width="9" style="59"/>
    <col min="13315" max="13316" width="5.25" style="59" bestFit="1" customWidth="1"/>
    <col min="13317" max="13317" width="9.875" style="59" bestFit="1" customWidth="1"/>
    <col min="13318" max="13318" width="9.5" style="59" bestFit="1" customWidth="1"/>
    <col min="13319" max="13319" width="11.625" style="59" bestFit="1" customWidth="1"/>
    <col min="13320" max="13320" width="11.375" style="59" bestFit="1" customWidth="1"/>
    <col min="13321" max="13322" width="11.375" style="59" customWidth="1"/>
    <col min="13323" max="13323" width="20.5" style="59" bestFit="1" customWidth="1"/>
    <col min="13324" max="13324" width="10.125" style="59" bestFit="1" customWidth="1"/>
    <col min="13325" max="13325" width="13" style="59" bestFit="1" customWidth="1"/>
    <col min="13326" max="13327" width="9" style="59"/>
    <col min="13328" max="13328" width="11" style="59" bestFit="1" customWidth="1"/>
    <col min="13329" max="13331" width="10.5" style="59" bestFit="1" customWidth="1"/>
    <col min="13332" max="13334" width="9.5" style="59" customWidth="1"/>
    <col min="13335" max="13335" width="11.5" style="59" bestFit="1" customWidth="1"/>
    <col min="13336" max="13336" width="9" style="59"/>
    <col min="13337" max="13337" width="13" style="59" bestFit="1" customWidth="1"/>
    <col min="13338" max="13338" width="16.875" style="59" customWidth="1"/>
    <col min="13339" max="13339" width="19.5" style="59" customWidth="1"/>
    <col min="13340" max="13353" width="0" style="59" hidden="1" customWidth="1"/>
    <col min="13354" max="13355" width="11" style="59" bestFit="1" customWidth="1"/>
    <col min="13356" max="13356" width="15.125" style="59" bestFit="1" customWidth="1"/>
    <col min="13357" max="13372" width="0" style="59" hidden="1" customWidth="1"/>
    <col min="13373" max="13373" width="9" style="59"/>
    <col min="13374" max="13374" width="11" style="59" bestFit="1" customWidth="1"/>
    <col min="13375" max="13375" width="15.125" style="59" customWidth="1"/>
    <col min="13376" max="13376" width="20.5" style="59" bestFit="1" customWidth="1"/>
    <col min="13377" max="13379" width="9" style="59"/>
    <col min="13380" max="13380" width="11.125" style="59" bestFit="1" customWidth="1"/>
    <col min="13381" max="13381" width="11" style="59" bestFit="1" customWidth="1"/>
    <col min="13382" max="13382" width="9" style="59"/>
    <col min="13383" max="13383" width="7.125" style="59" bestFit="1" customWidth="1"/>
    <col min="13384" max="13384" width="9" style="59"/>
    <col min="13385" max="13385" width="7.125" style="59" bestFit="1" customWidth="1"/>
    <col min="13386" max="13388" width="9" style="59"/>
    <col min="13389" max="13389" width="12.5" style="59" customWidth="1"/>
    <col min="13390" max="13570" width="9" style="59"/>
    <col min="13571" max="13572" width="5.25" style="59" bestFit="1" customWidth="1"/>
    <col min="13573" max="13573" width="9.875" style="59" bestFit="1" customWidth="1"/>
    <col min="13574" max="13574" width="9.5" style="59" bestFit="1" customWidth="1"/>
    <col min="13575" max="13575" width="11.625" style="59" bestFit="1" customWidth="1"/>
    <col min="13576" max="13576" width="11.375" style="59" bestFit="1" customWidth="1"/>
    <col min="13577" max="13578" width="11.375" style="59" customWidth="1"/>
    <col min="13579" max="13579" width="20.5" style="59" bestFit="1" customWidth="1"/>
    <col min="13580" max="13580" width="10.125" style="59" bestFit="1" customWidth="1"/>
    <col min="13581" max="13581" width="13" style="59" bestFit="1" customWidth="1"/>
    <col min="13582" max="13583" width="9" style="59"/>
    <col min="13584" max="13584" width="11" style="59" bestFit="1" customWidth="1"/>
    <col min="13585" max="13587" width="10.5" style="59" bestFit="1" customWidth="1"/>
    <col min="13588" max="13590" width="9.5" style="59" customWidth="1"/>
    <col min="13591" max="13591" width="11.5" style="59" bestFit="1" customWidth="1"/>
    <col min="13592" max="13592" width="9" style="59"/>
    <col min="13593" max="13593" width="13" style="59" bestFit="1" customWidth="1"/>
    <col min="13594" max="13594" width="16.875" style="59" customWidth="1"/>
    <col min="13595" max="13595" width="19.5" style="59" customWidth="1"/>
    <col min="13596" max="13609" width="0" style="59" hidden="1" customWidth="1"/>
    <col min="13610" max="13611" width="11" style="59" bestFit="1" customWidth="1"/>
    <col min="13612" max="13612" width="15.125" style="59" bestFit="1" customWidth="1"/>
    <col min="13613" max="13628" width="0" style="59" hidden="1" customWidth="1"/>
    <col min="13629" max="13629" width="9" style="59"/>
    <col min="13630" max="13630" width="11" style="59" bestFit="1" customWidth="1"/>
    <col min="13631" max="13631" width="15.125" style="59" customWidth="1"/>
    <col min="13632" max="13632" width="20.5" style="59" bestFit="1" customWidth="1"/>
    <col min="13633" max="13635" width="9" style="59"/>
    <col min="13636" max="13636" width="11.125" style="59" bestFit="1" customWidth="1"/>
    <col min="13637" max="13637" width="11" style="59" bestFit="1" customWidth="1"/>
    <col min="13638" max="13638" width="9" style="59"/>
    <col min="13639" max="13639" width="7.125" style="59" bestFit="1" customWidth="1"/>
    <col min="13640" max="13640" width="9" style="59"/>
    <col min="13641" max="13641" width="7.125" style="59" bestFit="1" customWidth="1"/>
    <col min="13642" max="13644" width="9" style="59"/>
    <col min="13645" max="13645" width="12.5" style="59" customWidth="1"/>
    <col min="13646" max="13826" width="9" style="59"/>
    <col min="13827" max="13828" width="5.25" style="59" bestFit="1" customWidth="1"/>
    <col min="13829" max="13829" width="9.875" style="59" bestFit="1" customWidth="1"/>
    <col min="13830" max="13830" width="9.5" style="59" bestFit="1" customWidth="1"/>
    <col min="13831" max="13831" width="11.625" style="59" bestFit="1" customWidth="1"/>
    <col min="13832" max="13832" width="11.375" style="59" bestFit="1" customWidth="1"/>
    <col min="13833" max="13834" width="11.375" style="59" customWidth="1"/>
    <col min="13835" max="13835" width="20.5" style="59" bestFit="1" customWidth="1"/>
    <col min="13836" max="13836" width="10.125" style="59" bestFit="1" customWidth="1"/>
    <col min="13837" max="13837" width="13" style="59" bestFit="1" customWidth="1"/>
    <col min="13838" max="13839" width="9" style="59"/>
    <col min="13840" max="13840" width="11" style="59" bestFit="1" customWidth="1"/>
    <col min="13841" max="13843" width="10.5" style="59" bestFit="1" customWidth="1"/>
    <col min="13844" max="13846" width="9.5" style="59" customWidth="1"/>
    <col min="13847" max="13847" width="11.5" style="59" bestFit="1" customWidth="1"/>
    <col min="13848" max="13848" width="9" style="59"/>
    <col min="13849" max="13849" width="13" style="59" bestFit="1" customWidth="1"/>
    <col min="13850" max="13850" width="16.875" style="59" customWidth="1"/>
    <col min="13851" max="13851" width="19.5" style="59" customWidth="1"/>
    <col min="13852" max="13865" width="0" style="59" hidden="1" customWidth="1"/>
    <col min="13866" max="13867" width="11" style="59" bestFit="1" customWidth="1"/>
    <col min="13868" max="13868" width="15.125" style="59" bestFit="1" customWidth="1"/>
    <col min="13869" max="13884" width="0" style="59" hidden="1" customWidth="1"/>
    <col min="13885" max="13885" width="9" style="59"/>
    <col min="13886" max="13886" width="11" style="59" bestFit="1" customWidth="1"/>
    <col min="13887" max="13887" width="15.125" style="59" customWidth="1"/>
    <col min="13888" max="13888" width="20.5" style="59" bestFit="1" customWidth="1"/>
    <col min="13889" max="13891" width="9" style="59"/>
    <col min="13892" max="13892" width="11.125" style="59" bestFit="1" customWidth="1"/>
    <col min="13893" max="13893" width="11" style="59" bestFit="1" customWidth="1"/>
    <col min="13894" max="13894" width="9" style="59"/>
    <col min="13895" max="13895" width="7.125" style="59" bestFit="1" customWidth="1"/>
    <col min="13896" max="13896" width="9" style="59"/>
    <col min="13897" max="13897" width="7.125" style="59" bestFit="1" customWidth="1"/>
    <col min="13898" max="13900" width="9" style="59"/>
    <col min="13901" max="13901" width="12.5" style="59" customWidth="1"/>
    <col min="13902" max="14082" width="9" style="59"/>
    <col min="14083" max="14084" width="5.25" style="59" bestFit="1" customWidth="1"/>
    <col min="14085" max="14085" width="9.875" style="59" bestFit="1" customWidth="1"/>
    <col min="14086" max="14086" width="9.5" style="59" bestFit="1" customWidth="1"/>
    <col min="14087" max="14087" width="11.625" style="59" bestFit="1" customWidth="1"/>
    <col min="14088" max="14088" width="11.375" style="59" bestFit="1" customWidth="1"/>
    <col min="14089" max="14090" width="11.375" style="59" customWidth="1"/>
    <col min="14091" max="14091" width="20.5" style="59" bestFit="1" customWidth="1"/>
    <col min="14092" max="14092" width="10.125" style="59" bestFit="1" customWidth="1"/>
    <col min="14093" max="14093" width="13" style="59" bestFit="1" customWidth="1"/>
    <col min="14094" max="14095" width="9" style="59"/>
    <col min="14096" max="14096" width="11" style="59" bestFit="1" customWidth="1"/>
    <col min="14097" max="14099" width="10.5" style="59" bestFit="1" customWidth="1"/>
    <col min="14100" max="14102" width="9.5" style="59" customWidth="1"/>
    <col min="14103" max="14103" width="11.5" style="59" bestFit="1" customWidth="1"/>
    <col min="14104" max="14104" width="9" style="59"/>
    <col min="14105" max="14105" width="13" style="59" bestFit="1" customWidth="1"/>
    <col min="14106" max="14106" width="16.875" style="59" customWidth="1"/>
    <col min="14107" max="14107" width="19.5" style="59" customWidth="1"/>
    <col min="14108" max="14121" width="0" style="59" hidden="1" customWidth="1"/>
    <col min="14122" max="14123" width="11" style="59" bestFit="1" customWidth="1"/>
    <col min="14124" max="14124" width="15.125" style="59" bestFit="1" customWidth="1"/>
    <col min="14125" max="14140" width="0" style="59" hidden="1" customWidth="1"/>
    <col min="14141" max="14141" width="9" style="59"/>
    <col min="14142" max="14142" width="11" style="59" bestFit="1" customWidth="1"/>
    <col min="14143" max="14143" width="15.125" style="59" customWidth="1"/>
    <col min="14144" max="14144" width="20.5" style="59" bestFit="1" customWidth="1"/>
    <col min="14145" max="14147" width="9" style="59"/>
    <col min="14148" max="14148" width="11.125" style="59" bestFit="1" customWidth="1"/>
    <col min="14149" max="14149" width="11" style="59" bestFit="1" customWidth="1"/>
    <col min="14150" max="14150" width="9" style="59"/>
    <col min="14151" max="14151" width="7.125" style="59" bestFit="1" customWidth="1"/>
    <col min="14152" max="14152" width="9" style="59"/>
    <col min="14153" max="14153" width="7.125" style="59" bestFit="1" customWidth="1"/>
    <col min="14154" max="14156" width="9" style="59"/>
    <col min="14157" max="14157" width="12.5" style="59" customWidth="1"/>
    <col min="14158" max="14338" width="9" style="59"/>
    <col min="14339" max="14340" width="5.25" style="59" bestFit="1" customWidth="1"/>
    <col min="14341" max="14341" width="9.875" style="59" bestFit="1" customWidth="1"/>
    <col min="14342" max="14342" width="9.5" style="59" bestFit="1" customWidth="1"/>
    <col min="14343" max="14343" width="11.625" style="59" bestFit="1" customWidth="1"/>
    <col min="14344" max="14344" width="11.375" style="59" bestFit="1" customWidth="1"/>
    <col min="14345" max="14346" width="11.375" style="59" customWidth="1"/>
    <col min="14347" max="14347" width="20.5" style="59" bestFit="1" customWidth="1"/>
    <col min="14348" max="14348" width="10.125" style="59" bestFit="1" customWidth="1"/>
    <col min="14349" max="14349" width="13" style="59" bestFit="1" customWidth="1"/>
    <col min="14350" max="14351" width="9" style="59"/>
    <col min="14352" max="14352" width="11" style="59" bestFit="1" customWidth="1"/>
    <col min="14353" max="14355" width="10.5" style="59" bestFit="1" customWidth="1"/>
    <col min="14356" max="14358" width="9.5" style="59" customWidth="1"/>
    <col min="14359" max="14359" width="11.5" style="59" bestFit="1" customWidth="1"/>
    <col min="14360" max="14360" width="9" style="59"/>
    <col min="14361" max="14361" width="13" style="59" bestFit="1" customWidth="1"/>
    <col min="14362" max="14362" width="16.875" style="59" customWidth="1"/>
    <col min="14363" max="14363" width="19.5" style="59" customWidth="1"/>
    <col min="14364" max="14377" width="0" style="59" hidden="1" customWidth="1"/>
    <col min="14378" max="14379" width="11" style="59" bestFit="1" customWidth="1"/>
    <col min="14380" max="14380" width="15.125" style="59" bestFit="1" customWidth="1"/>
    <col min="14381" max="14396" width="0" style="59" hidden="1" customWidth="1"/>
    <col min="14397" max="14397" width="9" style="59"/>
    <col min="14398" max="14398" width="11" style="59" bestFit="1" customWidth="1"/>
    <col min="14399" max="14399" width="15.125" style="59" customWidth="1"/>
    <col min="14400" max="14400" width="20.5" style="59" bestFit="1" customWidth="1"/>
    <col min="14401" max="14403" width="9" style="59"/>
    <col min="14404" max="14404" width="11.125" style="59" bestFit="1" customWidth="1"/>
    <col min="14405" max="14405" width="11" style="59" bestFit="1" customWidth="1"/>
    <col min="14406" max="14406" width="9" style="59"/>
    <col min="14407" max="14407" width="7.125" style="59" bestFit="1" customWidth="1"/>
    <col min="14408" max="14408" width="9" style="59"/>
    <col min="14409" max="14409" width="7.125" style="59" bestFit="1" customWidth="1"/>
    <col min="14410" max="14412" width="9" style="59"/>
    <col min="14413" max="14413" width="12.5" style="59" customWidth="1"/>
    <col min="14414" max="14594" width="9" style="59"/>
    <col min="14595" max="14596" width="5.25" style="59" bestFit="1" customWidth="1"/>
    <col min="14597" max="14597" width="9.875" style="59" bestFit="1" customWidth="1"/>
    <col min="14598" max="14598" width="9.5" style="59" bestFit="1" customWidth="1"/>
    <col min="14599" max="14599" width="11.625" style="59" bestFit="1" customWidth="1"/>
    <col min="14600" max="14600" width="11.375" style="59" bestFit="1" customWidth="1"/>
    <col min="14601" max="14602" width="11.375" style="59" customWidth="1"/>
    <col min="14603" max="14603" width="20.5" style="59" bestFit="1" customWidth="1"/>
    <col min="14604" max="14604" width="10.125" style="59" bestFit="1" customWidth="1"/>
    <col min="14605" max="14605" width="13" style="59" bestFit="1" customWidth="1"/>
    <col min="14606" max="14607" width="9" style="59"/>
    <col min="14608" max="14608" width="11" style="59" bestFit="1" customWidth="1"/>
    <col min="14609" max="14611" width="10.5" style="59" bestFit="1" customWidth="1"/>
    <col min="14612" max="14614" width="9.5" style="59" customWidth="1"/>
    <col min="14615" max="14615" width="11.5" style="59" bestFit="1" customWidth="1"/>
    <col min="14616" max="14616" width="9" style="59"/>
    <col min="14617" max="14617" width="13" style="59" bestFit="1" customWidth="1"/>
    <col min="14618" max="14618" width="16.875" style="59" customWidth="1"/>
    <col min="14619" max="14619" width="19.5" style="59" customWidth="1"/>
    <col min="14620" max="14633" width="0" style="59" hidden="1" customWidth="1"/>
    <col min="14634" max="14635" width="11" style="59" bestFit="1" customWidth="1"/>
    <col min="14636" max="14636" width="15.125" style="59" bestFit="1" customWidth="1"/>
    <col min="14637" max="14652" width="0" style="59" hidden="1" customWidth="1"/>
    <col min="14653" max="14653" width="9" style="59"/>
    <col min="14654" max="14654" width="11" style="59" bestFit="1" customWidth="1"/>
    <col min="14655" max="14655" width="15.125" style="59" customWidth="1"/>
    <col min="14656" max="14656" width="20.5" style="59" bestFit="1" customWidth="1"/>
    <col min="14657" max="14659" width="9" style="59"/>
    <col min="14660" max="14660" width="11.125" style="59" bestFit="1" customWidth="1"/>
    <col min="14661" max="14661" width="11" style="59" bestFit="1" customWidth="1"/>
    <col min="14662" max="14662" width="9" style="59"/>
    <col min="14663" max="14663" width="7.125" style="59" bestFit="1" customWidth="1"/>
    <col min="14664" max="14664" width="9" style="59"/>
    <col min="14665" max="14665" width="7.125" style="59" bestFit="1" customWidth="1"/>
    <col min="14666" max="14668" width="9" style="59"/>
    <col min="14669" max="14669" width="12.5" style="59" customWidth="1"/>
    <col min="14670" max="14850" width="9" style="59"/>
    <col min="14851" max="14852" width="5.25" style="59" bestFit="1" customWidth="1"/>
    <col min="14853" max="14853" width="9.875" style="59" bestFit="1" customWidth="1"/>
    <col min="14854" max="14854" width="9.5" style="59" bestFit="1" customWidth="1"/>
    <col min="14855" max="14855" width="11.625" style="59" bestFit="1" customWidth="1"/>
    <col min="14856" max="14856" width="11.375" style="59" bestFit="1" customWidth="1"/>
    <col min="14857" max="14858" width="11.375" style="59" customWidth="1"/>
    <col min="14859" max="14859" width="20.5" style="59" bestFit="1" customWidth="1"/>
    <col min="14860" max="14860" width="10.125" style="59" bestFit="1" customWidth="1"/>
    <col min="14861" max="14861" width="13" style="59" bestFit="1" customWidth="1"/>
    <col min="14862" max="14863" width="9" style="59"/>
    <col min="14864" max="14864" width="11" style="59" bestFit="1" customWidth="1"/>
    <col min="14865" max="14867" width="10.5" style="59" bestFit="1" customWidth="1"/>
    <col min="14868" max="14870" width="9.5" style="59" customWidth="1"/>
    <col min="14871" max="14871" width="11.5" style="59" bestFit="1" customWidth="1"/>
    <col min="14872" max="14872" width="9" style="59"/>
    <col min="14873" max="14873" width="13" style="59" bestFit="1" customWidth="1"/>
    <col min="14874" max="14874" width="16.875" style="59" customWidth="1"/>
    <col min="14875" max="14875" width="19.5" style="59" customWidth="1"/>
    <col min="14876" max="14889" width="0" style="59" hidden="1" customWidth="1"/>
    <col min="14890" max="14891" width="11" style="59" bestFit="1" customWidth="1"/>
    <col min="14892" max="14892" width="15.125" style="59" bestFit="1" customWidth="1"/>
    <col min="14893" max="14908" width="0" style="59" hidden="1" customWidth="1"/>
    <col min="14909" max="14909" width="9" style="59"/>
    <col min="14910" max="14910" width="11" style="59" bestFit="1" customWidth="1"/>
    <col min="14911" max="14911" width="15.125" style="59" customWidth="1"/>
    <col min="14912" max="14912" width="20.5" style="59" bestFit="1" customWidth="1"/>
    <col min="14913" max="14915" width="9" style="59"/>
    <col min="14916" max="14916" width="11.125" style="59" bestFit="1" customWidth="1"/>
    <col min="14917" max="14917" width="11" style="59" bestFit="1" customWidth="1"/>
    <col min="14918" max="14918" width="9" style="59"/>
    <col min="14919" max="14919" width="7.125" style="59" bestFit="1" customWidth="1"/>
    <col min="14920" max="14920" width="9" style="59"/>
    <col min="14921" max="14921" width="7.125" style="59" bestFit="1" customWidth="1"/>
    <col min="14922" max="14924" width="9" style="59"/>
    <col min="14925" max="14925" width="12.5" style="59" customWidth="1"/>
    <col min="14926" max="15106" width="9" style="59"/>
    <col min="15107" max="15108" width="5.25" style="59" bestFit="1" customWidth="1"/>
    <col min="15109" max="15109" width="9.875" style="59" bestFit="1" customWidth="1"/>
    <col min="15110" max="15110" width="9.5" style="59" bestFit="1" customWidth="1"/>
    <col min="15111" max="15111" width="11.625" style="59" bestFit="1" customWidth="1"/>
    <col min="15112" max="15112" width="11.375" style="59" bestFit="1" customWidth="1"/>
    <col min="15113" max="15114" width="11.375" style="59" customWidth="1"/>
    <col min="15115" max="15115" width="20.5" style="59" bestFit="1" customWidth="1"/>
    <col min="15116" max="15116" width="10.125" style="59" bestFit="1" customWidth="1"/>
    <col min="15117" max="15117" width="13" style="59" bestFit="1" customWidth="1"/>
    <col min="15118" max="15119" width="9" style="59"/>
    <col min="15120" max="15120" width="11" style="59" bestFit="1" customWidth="1"/>
    <col min="15121" max="15123" width="10.5" style="59" bestFit="1" customWidth="1"/>
    <col min="15124" max="15126" width="9.5" style="59" customWidth="1"/>
    <col min="15127" max="15127" width="11.5" style="59" bestFit="1" customWidth="1"/>
    <col min="15128" max="15128" width="9" style="59"/>
    <col min="15129" max="15129" width="13" style="59" bestFit="1" customWidth="1"/>
    <col min="15130" max="15130" width="16.875" style="59" customWidth="1"/>
    <col min="15131" max="15131" width="19.5" style="59" customWidth="1"/>
    <col min="15132" max="15145" width="0" style="59" hidden="1" customWidth="1"/>
    <col min="15146" max="15147" width="11" style="59" bestFit="1" customWidth="1"/>
    <col min="15148" max="15148" width="15.125" style="59" bestFit="1" customWidth="1"/>
    <col min="15149" max="15164" width="0" style="59" hidden="1" customWidth="1"/>
    <col min="15165" max="15165" width="9" style="59"/>
    <col min="15166" max="15166" width="11" style="59" bestFit="1" customWidth="1"/>
    <col min="15167" max="15167" width="15.125" style="59" customWidth="1"/>
    <col min="15168" max="15168" width="20.5" style="59" bestFit="1" customWidth="1"/>
    <col min="15169" max="15171" width="9" style="59"/>
    <col min="15172" max="15172" width="11.125" style="59" bestFit="1" customWidth="1"/>
    <col min="15173" max="15173" width="11" style="59" bestFit="1" customWidth="1"/>
    <col min="15174" max="15174" width="9" style="59"/>
    <col min="15175" max="15175" width="7.125" style="59" bestFit="1" customWidth="1"/>
    <col min="15176" max="15176" width="9" style="59"/>
    <col min="15177" max="15177" width="7.125" style="59" bestFit="1" customWidth="1"/>
    <col min="15178" max="15180" width="9" style="59"/>
    <col min="15181" max="15181" width="12.5" style="59" customWidth="1"/>
    <col min="15182" max="15362" width="9" style="59"/>
    <col min="15363" max="15364" width="5.25" style="59" bestFit="1" customWidth="1"/>
    <col min="15365" max="15365" width="9.875" style="59" bestFit="1" customWidth="1"/>
    <col min="15366" max="15366" width="9.5" style="59" bestFit="1" customWidth="1"/>
    <col min="15367" max="15367" width="11.625" style="59" bestFit="1" customWidth="1"/>
    <col min="15368" max="15368" width="11.375" style="59" bestFit="1" customWidth="1"/>
    <col min="15369" max="15370" width="11.375" style="59" customWidth="1"/>
    <col min="15371" max="15371" width="20.5" style="59" bestFit="1" customWidth="1"/>
    <col min="15372" max="15372" width="10.125" style="59" bestFit="1" customWidth="1"/>
    <col min="15373" max="15373" width="13" style="59" bestFit="1" customWidth="1"/>
    <col min="15374" max="15375" width="9" style="59"/>
    <col min="15376" max="15376" width="11" style="59" bestFit="1" customWidth="1"/>
    <col min="15377" max="15379" width="10.5" style="59" bestFit="1" customWidth="1"/>
    <col min="15380" max="15382" width="9.5" style="59" customWidth="1"/>
    <col min="15383" max="15383" width="11.5" style="59" bestFit="1" customWidth="1"/>
    <col min="15384" max="15384" width="9" style="59"/>
    <col min="15385" max="15385" width="13" style="59" bestFit="1" customWidth="1"/>
    <col min="15386" max="15386" width="16.875" style="59" customWidth="1"/>
    <col min="15387" max="15387" width="19.5" style="59" customWidth="1"/>
    <col min="15388" max="15401" width="0" style="59" hidden="1" customWidth="1"/>
    <col min="15402" max="15403" width="11" style="59" bestFit="1" customWidth="1"/>
    <col min="15404" max="15404" width="15.125" style="59" bestFit="1" customWidth="1"/>
    <col min="15405" max="15420" width="0" style="59" hidden="1" customWidth="1"/>
    <col min="15421" max="15421" width="9" style="59"/>
    <col min="15422" max="15422" width="11" style="59" bestFit="1" customWidth="1"/>
    <col min="15423" max="15423" width="15.125" style="59" customWidth="1"/>
    <col min="15424" max="15424" width="20.5" style="59" bestFit="1" customWidth="1"/>
    <col min="15425" max="15427" width="9" style="59"/>
    <col min="15428" max="15428" width="11.125" style="59" bestFit="1" customWidth="1"/>
    <col min="15429" max="15429" width="11" style="59" bestFit="1" customWidth="1"/>
    <col min="15430" max="15430" width="9" style="59"/>
    <col min="15431" max="15431" width="7.125" style="59" bestFit="1" customWidth="1"/>
    <col min="15432" max="15432" width="9" style="59"/>
    <col min="15433" max="15433" width="7.125" style="59" bestFit="1" customWidth="1"/>
    <col min="15434" max="15436" width="9" style="59"/>
    <col min="15437" max="15437" width="12.5" style="59" customWidth="1"/>
    <col min="15438" max="15618" width="9" style="59"/>
    <col min="15619" max="15620" width="5.25" style="59" bestFit="1" customWidth="1"/>
    <col min="15621" max="15621" width="9.875" style="59" bestFit="1" customWidth="1"/>
    <col min="15622" max="15622" width="9.5" style="59" bestFit="1" customWidth="1"/>
    <col min="15623" max="15623" width="11.625" style="59" bestFit="1" customWidth="1"/>
    <col min="15624" max="15624" width="11.375" style="59" bestFit="1" customWidth="1"/>
    <col min="15625" max="15626" width="11.375" style="59" customWidth="1"/>
    <col min="15627" max="15627" width="20.5" style="59" bestFit="1" customWidth="1"/>
    <col min="15628" max="15628" width="10.125" style="59" bestFit="1" customWidth="1"/>
    <col min="15629" max="15629" width="13" style="59" bestFit="1" customWidth="1"/>
    <col min="15630" max="15631" width="9" style="59"/>
    <col min="15632" max="15632" width="11" style="59" bestFit="1" customWidth="1"/>
    <col min="15633" max="15635" width="10.5" style="59" bestFit="1" customWidth="1"/>
    <col min="15636" max="15638" width="9.5" style="59" customWidth="1"/>
    <col min="15639" max="15639" width="11.5" style="59" bestFit="1" customWidth="1"/>
    <col min="15640" max="15640" width="9" style="59"/>
    <col min="15641" max="15641" width="13" style="59" bestFit="1" customWidth="1"/>
    <col min="15642" max="15642" width="16.875" style="59" customWidth="1"/>
    <col min="15643" max="15643" width="19.5" style="59" customWidth="1"/>
    <col min="15644" max="15657" width="0" style="59" hidden="1" customWidth="1"/>
    <col min="15658" max="15659" width="11" style="59" bestFit="1" customWidth="1"/>
    <col min="15660" max="15660" width="15.125" style="59" bestFit="1" customWidth="1"/>
    <col min="15661" max="15676" width="0" style="59" hidden="1" customWidth="1"/>
    <col min="15677" max="15677" width="9" style="59"/>
    <col min="15678" max="15678" width="11" style="59" bestFit="1" customWidth="1"/>
    <col min="15679" max="15679" width="15.125" style="59" customWidth="1"/>
    <col min="15680" max="15680" width="20.5" style="59" bestFit="1" customWidth="1"/>
    <col min="15681" max="15683" width="9" style="59"/>
    <col min="15684" max="15684" width="11.125" style="59" bestFit="1" customWidth="1"/>
    <col min="15685" max="15685" width="11" style="59" bestFit="1" customWidth="1"/>
    <col min="15686" max="15686" width="9" style="59"/>
    <col min="15687" max="15687" width="7.125" style="59" bestFit="1" customWidth="1"/>
    <col min="15688" max="15688" width="9" style="59"/>
    <col min="15689" max="15689" width="7.125" style="59" bestFit="1" customWidth="1"/>
    <col min="15690" max="15692" width="9" style="59"/>
    <col min="15693" max="15693" width="12.5" style="59" customWidth="1"/>
    <col min="15694" max="15874" width="9" style="59"/>
    <col min="15875" max="15876" width="5.25" style="59" bestFit="1" customWidth="1"/>
    <col min="15877" max="15877" width="9.875" style="59" bestFit="1" customWidth="1"/>
    <col min="15878" max="15878" width="9.5" style="59" bestFit="1" customWidth="1"/>
    <col min="15879" max="15879" width="11.625" style="59" bestFit="1" customWidth="1"/>
    <col min="15880" max="15880" width="11.375" style="59" bestFit="1" customWidth="1"/>
    <col min="15881" max="15882" width="11.375" style="59" customWidth="1"/>
    <col min="15883" max="15883" width="20.5" style="59" bestFit="1" customWidth="1"/>
    <col min="15884" max="15884" width="10.125" style="59" bestFit="1" customWidth="1"/>
    <col min="15885" max="15885" width="13" style="59" bestFit="1" customWidth="1"/>
    <col min="15886" max="15887" width="9" style="59"/>
    <col min="15888" max="15888" width="11" style="59" bestFit="1" customWidth="1"/>
    <col min="15889" max="15891" width="10.5" style="59" bestFit="1" customWidth="1"/>
    <col min="15892" max="15894" width="9.5" style="59" customWidth="1"/>
    <col min="15895" max="15895" width="11.5" style="59" bestFit="1" customWidth="1"/>
    <col min="15896" max="15896" width="9" style="59"/>
    <col min="15897" max="15897" width="13" style="59" bestFit="1" customWidth="1"/>
    <col min="15898" max="15898" width="16.875" style="59" customWidth="1"/>
    <col min="15899" max="15899" width="19.5" style="59" customWidth="1"/>
    <col min="15900" max="15913" width="0" style="59" hidden="1" customWidth="1"/>
    <col min="15914" max="15915" width="11" style="59" bestFit="1" customWidth="1"/>
    <col min="15916" max="15916" width="15.125" style="59" bestFit="1" customWidth="1"/>
    <col min="15917" max="15932" width="0" style="59" hidden="1" customWidth="1"/>
    <col min="15933" max="15933" width="9" style="59"/>
    <col min="15934" max="15934" width="11" style="59" bestFit="1" customWidth="1"/>
    <col min="15935" max="15935" width="15.125" style="59" customWidth="1"/>
    <col min="15936" max="15936" width="20.5" style="59" bestFit="1" customWidth="1"/>
    <col min="15937" max="15939" width="9" style="59"/>
    <col min="15940" max="15940" width="11.125" style="59" bestFit="1" customWidth="1"/>
    <col min="15941" max="15941" width="11" style="59" bestFit="1" customWidth="1"/>
    <col min="15942" max="15942" width="9" style="59"/>
    <col min="15943" max="15943" width="7.125" style="59" bestFit="1" customWidth="1"/>
    <col min="15944" max="15944" width="9" style="59"/>
    <col min="15945" max="15945" width="7.125" style="59" bestFit="1" customWidth="1"/>
    <col min="15946" max="15948" width="9" style="59"/>
    <col min="15949" max="15949" width="12.5" style="59" customWidth="1"/>
    <col min="15950" max="16130" width="9" style="59"/>
    <col min="16131" max="16132" width="5.25" style="59" bestFit="1" customWidth="1"/>
    <col min="16133" max="16133" width="9.875" style="59" bestFit="1" customWidth="1"/>
    <col min="16134" max="16134" width="9.5" style="59" bestFit="1" customWidth="1"/>
    <col min="16135" max="16135" width="11.625" style="59" bestFit="1" customWidth="1"/>
    <col min="16136" max="16136" width="11.375" style="59" bestFit="1" customWidth="1"/>
    <col min="16137" max="16138" width="11.375" style="59" customWidth="1"/>
    <col min="16139" max="16139" width="20.5" style="59" bestFit="1" customWidth="1"/>
    <col min="16140" max="16140" width="10.125" style="59" bestFit="1" customWidth="1"/>
    <col min="16141" max="16141" width="13" style="59" bestFit="1" customWidth="1"/>
    <col min="16142" max="16143" width="9" style="59"/>
    <col min="16144" max="16144" width="11" style="59" bestFit="1" customWidth="1"/>
    <col min="16145" max="16147" width="10.5" style="59" bestFit="1" customWidth="1"/>
    <col min="16148" max="16150" width="9.5" style="59" customWidth="1"/>
    <col min="16151" max="16151" width="11.5" style="59" bestFit="1" customWidth="1"/>
    <col min="16152" max="16152" width="9" style="59"/>
    <col min="16153" max="16153" width="13" style="59" bestFit="1" customWidth="1"/>
    <col min="16154" max="16154" width="16.875" style="59" customWidth="1"/>
    <col min="16155" max="16155" width="19.5" style="59" customWidth="1"/>
    <col min="16156" max="16169" width="0" style="59" hidden="1" customWidth="1"/>
    <col min="16170" max="16171" width="11" style="59" bestFit="1" customWidth="1"/>
    <col min="16172" max="16172" width="15.125" style="59" bestFit="1" customWidth="1"/>
    <col min="16173" max="16188" width="0" style="59" hidden="1" customWidth="1"/>
    <col min="16189" max="16189" width="9" style="59"/>
    <col min="16190" max="16190" width="11" style="59" bestFit="1" customWidth="1"/>
    <col min="16191" max="16191" width="15.125" style="59" customWidth="1"/>
    <col min="16192" max="16192" width="20.5" style="59" bestFit="1" customWidth="1"/>
    <col min="16193" max="16195" width="9" style="59"/>
    <col min="16196" max="16196" width="11.125" style="59" bestFit="1" customWidth="1"/>
    <col min="16197" max="16197" width="11" style="59" bestFit="1" customWidth="1"/>
    <col min="16198" max="16198" width="9" style="59"/>
    <col min="16199" max="16199" width="7.125" style="59" bestFit="1" customWidth="1"/>
    <col min="16200" max="16200" width="9" style="59"/>
    <col min="16201" max="16201" width="7.125" style="59" bestFit="1" customWidth="1"/>
    <col min="16202" max="16204" width="9" style="59"/>
    <col min="16205" max="16205" width="12.5" style="59" customWidth="1"/>
    <col min="16206" max="16384" width="9" style="59"/>
  </cols>
  <sheetData>
    <row r="1" spans="1:77" ht="19.5" hidden="1" thickBot="1" x14ac:dyDescent="0.45">
      <c r="A1" s="123" t="s">
        <v>83</v>
      </c>
      <c r="B1" s="124"/>
      <c r="C1" s="125"/>
      <c r="D1" s="125"/>
      <c r="E1" s="125" t="str">
        <f>土地!D1</f>
        <v>神崎町</v>
      </c>
      <c r="F1" s="125"/>
      <c r="G1" s="125"/>
      <c r="H1" s="126"/>
      <c r="Q1" s="79">
        <v>2021</v>
      </c>
    </row>
    <row r="2" spans="1:77" hidden="1" x14ac:dyDescent="0.4"/>
    <row r="3" spans="1:77" s="64" customFormat="1" ht="13.15" customHeight="1" x14ac:dyDescent="0.4">
      <c r="A3" s="104" t="s">
        <v>1</v>
      </c>
      <c r="B3" s="107" t="s">
        <v>2702</v>
      </c>
      <c r="C3" s="104" t="s">
        <v>2</v>
      </c>
      <c r="D3" s="104" t="s">
        <v>3</v>
      </c>
      <c r="E3" s="104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 t="s">
        <v>9</v>
      </c>
      <c r="K3" s="104" t="s">
        <v>10</v>
      </c>
      <c r="L3" s="107" t="s">
        <v>11</v>
      </c>
      <c r="M3" s="104" t="s">
        <v>12</v>
      </c>
      <c r="N3" s="104" t="s">
        <v>13</v>
      </c>
      <c r="O3" s="114" t="s">
        <v>14</v>
      </c>
      <c r="P3" s="118" t="s">
        <v>78</v>
      </c>
      <c r="Q3" s="115" t="s">
        <v>15</v>
      </c>
      <c r="R3" s="116" t="s">
        <v>16</v>
      </c>
      <c r="S3" s="107" t="s">
        <v>17</v>
      </c>
      <c r="T3" s="107"/>
      <c r="U3" s="107"/>
      <c r="V3" s="118" t="s">
        <v>18</v>
      </c>
      <c r="W3" s="120" t="s">
        <v>19</v>
      </c>
      <c r="X3" s="104" t="s">
        <v>20</v>
      </c>
      <c r="Y3" s="104" t="s">
        <v>21</v>
      </c>
      <c r="Z3" s="118" t="s">
        <v>22</v>
      </c>
      <c r="AA3" s="118" t="s">
        <v>23</v>
      </c>
      <c r="AB3" s="104" t="s">
        <v>24</v>
      </c>
      <c r="AC3" s="104" t="s">
        <v>25</v>
      </c>
      <c r="AD3" s="104" t="s">
        <v>26</v>
      </c>
      <c r="AE3" s="104"/>
      <c r="AF3" s="104"/>
      <c r="AG3" s="104"/>
      <c r="AH3" s="104"/>
      <c r="AI3" s="104"/>
      <c r="AJ3" s="104" t="s">
        <v>27</v>
      </c>
      <c r="AK3" s="108" t="s">
        <v>2708</v>
      </c>
      <c r="AL3" s="109"/>
      <c r="AM3" s="109"/>
      <c r="AN3" s="109"/>
      <c r="AO3" s="109"/>
      <c r="AP3" s="109"/>
      <c r="AQ3" s="110"/>
      <c r="AR3" s="107" t="s">
        <v>2707</v>
      </c>
      <c r="AS3" s="104" t="s">
        <v>29</v>
      </c>
      <c r="AT3" s="107" t="s">
        <v>30</v>
      </c>
      <c r="AU3" s="107"/>
      <c r="AV3" s="107"/>
      <c r="AW3" s="107"/>
      <c r="AX3" s="104" t="s">
        <v>31</v>
      </c>
      <c r="AY3" s="104" t="s">
        <v>32</v>
      </c>
      <c r="AZ3" s="104" t="s">
        <v>33</v>
      </c>
      <c r="BA3" s="104" t="s">
        <v>34</v>
      </c>
      <c r="BB3" s="104" t="s">
        <v>35</v>
      </c>
      <c r="BC3" s="104" t="s">
        <v>36</v>
      </c>
      <c r="BD3" s="104" t="s">
        <v>37</v>
      </c>
      <c r="BE3" s="108" t="s">
        <v>38</v>
      </c>
      <c r="BF3" s="149"/>
      <c r="BG3" s="107" t="s">
        <v>81</v>
      </c>
      <c r="BH3" s="107" t="s">
        <v>40</v>
      </c>
      <c r="BI3" s="104" t="s">
        <v>41</v>
      </c>
      <c r="BJ3" s="107" t="s">
        <v>42</v>
      </c>
      <c r="BK3" s="107" t="s">
        <v>43</v>
      </c>
      <c r="BL3" s="107" t="s">
        <v>44</v>
      </c>
      <c r="BM3" s="107" t="s">
        <v>45</v>
      </c>
      <c r="BN3" s="107" t="s">
        <v>46</v>
      </c>
      <c r="BO3" s="107" t="s">
        <v>47</v>
      </c>
      <c r="BP3" s="107" t="s">
        <v>48</v>
      </c>
      <c r="BQ3" s="107" t="s">
        <v>49</v>
      </c>
      <c r="BR3" s="107" t="s">
        <v>50</v>
      </c>
      <c r="BS3" s="107" t="s">
        <v>51</v>
      </c>
      <c r="BT3" s="107" t="s">
        <v>52</v>
      </c>
      <c r="BU3" s="104" t="s">
        <v>53</v>
      </c>
      <c r="BV3" s="104" t="s">
        <v>54</v>
      </c>
      <c r="BW3" s="104" t="s">
        <v>55</v>
      </c>
      <c r="BX3" s="104" t="s">
        <v>56</v>
      </c>
      <c r="BY3" s="107" t="s">
        <v>57</v>
      </c>
    </row>
    <row r="4" spans="1:77" s="64" customFormat="1" ht="33" customHeight="1" x14ac:dyDescent="0.4">
      <c r="A4" s="104"/>
      <c r="B4" s="107"/>
      <c r="C4" s="104"/>
      <c r="D4" s="104"/>
      <c r="E4" s="104"/>
      <c r="F4" s="107"/>
      <c r="G4" s="107"/>
      <c r="H4" s="107"/>
      <c r="I4" s="107"/>
      <c r="J4" s="107"/>
      <c r="K4" s="104"/>
      <c r="L4" s="107"/>
      <c r="M4" s="104"/>
      <c r="N4" s="104"/>
      <c r="O4" s="114"/>
      <c r="P4" s="119"/>
      <c r="Q4" s="115"/>
      <c r="R4" s="117"/>
      <c r="S4" s="65" t="s">
        <v>58</v>
      </c>
      <c r="T4" s="65" t="s">
        <v>59</v>
      </c>
      <c r="U4" s="65" t="s">
        <v>60</v>
      </c>
      <c r="V4" s="119"/>
      <c r="W4" s="120"/>
      <c r="X4" s="104"/>
      <c r="Y4" s="104"/>
      <c r="Z4" s="119"/>
      <c r="AA4" s="119"/>
      <c r="AB4" s="104"/>
      <c r="AC4" s="104"/>
      <c r="AD4" s="66" t="s">
        <v>61</v>
      </c>
      <c r="AE4" s="66" t="s">
        <v>62</v>
      </c>
      <c r="AF4" s="66" t="s">
        <v>63</v>
      </c>
      <c r="AG4" s="66" t="s">
        <v>64</v>
      </c>
      <c r="AH4" s="66" t="s">
        <v>65</v>
      </c>
      <c r="AI4" s="66" t="s">
        <v>66</v>
      </c>
      <c r="AJ4" s="104"/>
      <c r="AK4" s="111"/>
      <c r="AL4" s="112"/>
      <c r="AM4" s="112"/>
      <c r="AN4" s="112"/>
      <c r="AO4" s="112"/>
      <c r="AP4" s="112"/>
      <c r="AQ4" s="113"/>
      <c r="AR4" s="107"/>
      <c r="AS4" s="104"/>
      <c r="AT4" s="66" t="s">
        <v>74</v>
      </c>
      <c r="AU4" s="66" t="s">
        <v>75</v>
      </c>
      <c r="AV4" s="66" t="s">
        <v>76</v>
      </c>
      <c r="AW4" s="66" t="s">
        <v>77</v>
      </c>
      <c r="AX4" s="104"/>
      <c r="AY4" s="104"/>
      <c r="AZ4" s="104"/>
      <c r="BA4" s="104"/>
      <c r="BB4" s="104"/>
      <c r="BC4" s="104"/>
      <c r="BD4" s="104"/>
      <c r="BE4" s="65" t="s">
        <v>78</v>
      </c>
      <c r="BF4" s="65" t="s">
        <v>79</v>
      </c>
      <c r="BG4" s="104"/>
      <c r="BH4" s="104"/>
      <c r="BI4" s="104"/>
      <c r="BJ4" s="104"/>
      <c r="BK4" s="107"/>
      <c r="BL4" s="104"/>
      <c r="BM4" s="104"/>
      <c r="BN4" s="107"/>
      <c r="BO4" s="104"/>
      <c r="BP4" s="104"/>
      <c r="BQ4" s="107"/>
      <c r="BR4" s="104"/>
      <c r="BS4" s="104"/>
      <c r="BT4" s="104"/>
      <c r="BU4" s="104"/>
      <c r="BV4" s="104"/>
      <c r="BW4" s="104"/>
      <c r="BX4" s="104"/>
      <c r="BY4" s="104"/>
    </row>
    <row r="5" spans="1:77" x14ac:dyDescent="0.4">
      <c r="A5" s="70">
        <v>1</v>
      </c>
      <c r="B5" s="70" t="s">
        <v>2445</v>
      </c>
      <c r="C5" s="70"/>
      <c r="D5" s="70"/>
      <c r="E5" s="70"/>
      <c r="F5" s="70" t="s">
        <v>878</v>
      </c>
      <c r="G5" s="70"/>
      <c r="H5" s="70"/>
      <c r="I5" s="70"/>
      <c r="J5" s="70" t="s">
        <v>2445</v>
      </c>
      <c r="K5" s="70"/>
      <c r="L5" s="70"/>
      <c r="M5" s="70">
        <v>10</v>
      </c>
      <c r="N5" s="70">
        <f>VLOOKUP(M5,'償却率（定額法）'!$B$6:$C$104,2)</f>
        <v>0.1</v>
      </c>
      <c r="O5" s="71">
        <v>41446</v>
      </c>
      <c r="P5" s="70">
        <v>1</v>
      </c>
      <c r="Q5" s="71"/>
      <c r="R5" s="71">
        <f>IF(Q5="",O5,Q5)</f>
        <v>41446</v>
      </c>
      <c r="S5" s="70">
        <f t="shared" ref="S5:S6" si="0">YEAR(R5)</f>
        <v>2013</v>
      </c>
      <c r="T5" s="70">
        <f>MONTH(R5)</f>
        <v>6</v>
      </c>
      <c r="U5" s="70">
        <f>DAY(O5)</f>
        <v>21</v>
      </c>
      <c r="V5" s="70">
        <f t="shared" ref="V5:V6" si="1">IF(S5=1900,"",IF(T5&lt;4,S5-1,S5))</f>
        <v>2013</v>
      </c>
      <c r="W5" s="85">
        <v>716200</v>
      </c>
      <c r="X5" s="70"/>
      <c r="Y5" s="70"/>
      <c r="Z5" s="85">
        <f>IF(BI5=0,0,IF(BI5&gt;M5,W5-1,ROUND((W5*N5)*(BI5-1),0)))</f>
        <v>501340</v>
      </c>
      <c r="AA5" s="85">
        <f>W5-Z5</f>
        <v>214860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87">
        <f>IF(BI5=0,0,IF(BI5=M5,AA5-1,IF(AA5=1,0,ROUND(W5*N5,0))))</f>
        <v>71620</v>
      </c>
      <c r="AQ5" s="74">
        <f>Z5+AP5</f>
        <v>572960</v>
      </c>
      <c r="AR5" s="74">
        <f>AA5-AP5</f>
        <v>143240</v>
      </c>
      <c r="AS5" s="70" t="s">
        <v>102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>
        <f>IF(V5="",0,$Q$1-V5)</f>
        <v>8</v>
      </c>
      <c r="BJ5" s="70"/>
      <c r="BK5" s="74">
        <f>W5-AR5</f>
        <v>572960</v>
      </c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</row>
    <row r="6" spans="1:77" x14ac:dyDescent="0.4">
      <c r="A6" s="70">
        <v>2</v>
      </c>
      <c r="B6" s="70" t="s">
        <v>2446</v>
      </c>
      <c r="C6" s="70"/>
      <c r="D6" s="70"/>
      <c r="E6" s="70"/>
      <c r="F6" s="70" t="s">
        <v>878</v>
      </c>
      <c r="G6" s="70"/>
      <c r="H6" s="70"/>
      <c r="I6" s="70"/>
      <c r="J6" s="70" t="s">
        <v>2446</v>
      </c>
      <c r="K6" s="70"/>
      <c r="L6" s="70"/>
      <c r="M6" s="70">
        <v>10</v>
      </c>
      <c r="N6" s="70">
        <f>VLOOKUP(M6,'償却率（定額法）'!$B$6:$C$104,2)</f>
        <v>0.1</v>
      </c>
      <c r="O6" s="71">
        <v>41390</v>
      </c>
      <c r="P6" s="70">
        <v>1</v>
      </c>
      <c r="Q6" s="71"/>
      <c r="R6" s="71">
        <f>IF(Q6="",O6,Q6)</f>
        <v>41390</v>
      </c>
      <c r="S6" s="70">
        <f t="shared" si="0"/>
        <v>2013</v>
      </c>
      <c r="T6" s="70">
        <f t="shared" ref="T6" si="2">MONTH(R6)</f>
        <v>4</v>
      </c>
      <c r="U6" s="70">
        <f>DAY(O6)</f>
        <v>26</v>
      </c>
      <c r="V6" s="70">
        <f t="shared" si="1"/>
        <v>2013</v>
      </c>
      <c r="W6" s="85">
        <v>1016650</v>
      </c>
      <c r="X6" s="70"/>
      <c r="Y6" s="70"/>
      <c r="Z6" s="85">
        <f t="shared" ref="Z6" si="3">IF(BI6=0,0,IF(BI6&gt;M6,W6-1,ROUND((W6*N6)*(BI6-1),0)))</f>
        <v>711655</v>
      </c>
      <c r="AA6" s="85">
        <f t="shared" ref="AA6" si="4">W6-Z6</f>
        <v>304995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87">
        <f>IF(BI6=0,0,IF(BI6=M6,AA6-1,IF(AA6=1,0,ROUND(W6*N6,0))))</f>
        <v>101665</v>
      </c>
      <c r="AQ6" s="74">
        <f>Z6+AP6</f>
        <v>813320</v>
      </c>
      <c r="AR6" s="74">
        <f t="shared" ref="AR6" si="5">AA6-AP6</f>
        <v>203330</v>
      </c>
      <c r="AS6" s="70" t="s">
        <v>106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>
        <f>IF(V6="",0,$Q$1-V6)</f>
        <v>8</v>
      </c>
      <c r="BJ6" s="70"/>
      <c r="BK6" s="74">
        <f t="shared" ref="BK6" si="6">W6-AR6</f>
        <v>813320</v>
      </c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</sheetData>
  <sheetProtection algorithmName="SHA-512" hashValue="vlYvNrpKFb3FO2RcVwF+p9vGslEDeQr51LpKDyWvbj+xTynUfEAwaIufBGGzGa1/CGqGUln6zh/GPPLiLs70FA==" saltValue="iPEerDkUZXG/1cWPmkCa/Q==" spinCount="100000" sheet="1" objects="1" scenarios="1"/>
  <mergeCells count="62">
    <mergeCell ref="N3:N4"/>
    <mergeCell ref="A1:D1"/>
    <mergeCell ref="E1:H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3:B4"/>
    <mergeCell ref="AC3:AC4"/>
    <mergeCell ref="O3:O4"/>
    <mergeCell ref="Q3:Q4"/>
    <mergeCell ref="R3:R4"/>
    <mergeCell ref="S3:U3"/>
    <mergeCell ref="V3:V4"/>
    <mergeCell ref="W3:W4"/>
    <mergeCell ref="X3:X4"/>
    <mergeCell ref="Y3:Y4"/>
    <mergeCell ref="Z3:Z4"/>
    <mergeCell ref="AA3:AA4"/>
    <mergeCell ref="AB3:AB4"/>
    <mergeCell ref="P3:P4"/>
    <mergeCell ref="BC3:BC4"/>
    <mergeCell ref="AD3:AI3"/>
    <mergeCell ref="AJ3:AJ4"/>
    <mergeCell ref="AR3:AR4"/>
    <mergeCell ref="AS3:AS4"/>
    <mergeCell ref="AT3:AW3"/>
    <mergeCell ref="AX3:AX4"/>
    <mergeCell ref="AY3:AY4"/>
    <mergeCell ref="AZ3:AZ4"/>
    <mergeCell ref="BA3:BA4"/>
    <mergeCell ref="BB3:BB4"/>
    <mergeCell ref="AK3:AQ4"/>
    <mergeCell ref="BP3:BP4"/>
    <mergeCell ref="BD3:BD4"/>
    <mergeCell ref="BE3:BF3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W3:BW4"/>
    <mergeCell ref="BX3:BX4"/>
    <mergeCell ref="BY3:BY4"/>
    <mergeCell ref="BQ3:BQ4"/>
    <mergeCell ref="BR3:BR4"/>
    <mergeCell ref="BS3:BS4"/>
    <mergeCell ref="BT3:BT4"/>
    <mergeCell ref="BU3:BU4"/>
    <mergeCell ref="BV3:BV4"/>
  </mergeCells>
  <phoneticPr fontId="2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W99"/>
  <sheetViews>
    <sheetView zoomScale="75" zoomScaleNormal="75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J5" sqref="J5"/>
    </sheetView>
  </sheetViews>
  <sheetFormatPr defaultRowHeight="13.5" outlineLevelCol="1" x14ac:dyDescent="0.15"/>
  <cols>
    <col min="1" max="2" width="5.25" style="1" bestFit="1" customWidth="1"/>
    <col min="3" max="3" width="22" style="1" customWidth="1"/>
    <col min="4" max="4" width="9.5" style="1" bestFit="1" customWidth="1"/>
    <col min="5" max="5" width="20.75" style="1" customWidth="1"/>
    <col min="6" max="6" width="11.375" style="1" bestFit="1" customWidth="1"/>
    <col min="7" max="8" width="11.375" style="1" customWidth="1"/>
    <col min="9" max="9" width="20.5" style="1" bestFit="1" customWidth="1"/>
    <col min="10" max="10" width="10.125" style="1" bestFit="1" customWidth="1"/>
    <col min="11" max="11" width="13" style="1" bestFit="1" customWidth="1"/>
    <col min="12" max="13" width="9" style="1"/>
    <col min="14" max="14" width="11" style="2" bestFit="1" customWidth="1"/>
    <col min="15" max="16" width="10.5" style="2" bestFit="1" customWidth="1"/>
    <col min="17" max="17" width="10.5" style="1" bestFit="1" customWidth="1"/>
    <col min="18" max="20" width="9.5" style="1" customWidth="1"/>
    <col min="21" max="21" width="11.5" style="4" bestFit="1" customWidth="1"/>
    <col min="22" max="22" width="9" style="1"/>
    <col min="23" max="23" width="13" style="1" bestFit="1" customWidth="1"/>
    <col min="24" max="24" width="16.875" style="1" customWidth="1"/>
    <col min="25" max="25" width="19.5" style="1" customWidth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bestFit="1" customWidth="1" collapsed="1"/>
    <col min="41" max="41" width="11" style="1" bestFit="1" customWidth="1"/>
    <col min="42" max="42" width="15.125" style="1" bestFit="1" customWidth="1"/>
    <col min="43" max="43" width="9" style="1" customWidth="1" outlineLevel="1"/>
    <col min="44" max="44" width="7.5" style="1" customWidth="1" outlineLevel="1"/>
    <col min="45" max="45" width="11.625" style="1" customWidth="1" outlineLevel="1"/>
    <col min="46" max="46" width="16.125" style="1" customWidth="1" outlineLevel="1"/>
    <col min="47" max="47" width="9" style="1" customWidth="1" outlineLevel="1"/>
    <col min="48" max="48" width="5.25" style="1" customWidth="1" outlineLevel="1"/>
    <col min="49" max="49" width="9" style="1" customWidth="1" outlineLevel="1"/>
    <col min="50" max="50" width="15.125" style="1" customWidth="1" outlineLevel="1"/>
    <col min="51" max="52" width="13" style="1" customWidth="1" outlineLevel="1"/>
    <col min="53" max="53" width="7.125" style="1" customWidth="1" outlineLevel="1"/>
    <col min="54" max="54" width="15.125" style="1" customWidth="1" outlineLevel="1"/>
    <col min="55" max="55" width="8.625" style="1" customWidth="1" outlineLevel="1"/>
    <col min="56" max="56" width="11.75" style="1" customWidth="1" outlineLevel="1"/>
    <col min="57" max="57" width="6.5" style="1" customWidth="1" outlineLevel="1"/>
    <col min="58" max="58" width="7.25" style="1" customWidth="1" outlineLevel="1"/>
    <col min="59" max="59" width="9" style="1"/>
    <col min="60" max="60" width="11" style="1" bestFit="1" customWidth="1"/>
    <col min="61" max="61" width="15.125" style="1" customWidth="1"/>
    <col min="62" max="62" width="20.5" style="1" bestFit="1" customWidth="1"/>
    <col min="63" max="65" width="9" style="1"/>
    <col min="66" max="66" width="11.125" style="1" bestFit="1" customWidth="1"/>
    <col min="67" max="67" width="11" style="1" bestFit="1" customWidth="1"/>
    <col min="68" max="68" width="9" style="1"/>
    <col min="69" max="69" width="7.125" style="1" bestFit="1" customWidth="1"/>
    <col min="70" max="70" width="9" style="1"/>
    <col min="71" max="71" width="7.125" style="1" bestFit="1" customWidth="1"/>
    <col min="72" max="74" width="9" style="1"/>
    <col min="75" max="75" width="12.5" style="1" customWidth="1"/>
    <col min="76" max="256" width="9" style="1"/>
    <col min="257" max="258" width="5.25" style="1" bestFit="1" customWidth="1"/>
    <col min="259" max="259" width="9.875" style="1" bestFit="1" customWidth="1"/>
    <col min="260" max="260" width="9.5" style="1" bestFit="1" customWidth="1"/>
    <col min="261" max="261" width="11.625" style="1" bestFit="1" customWidth="1"/>
    <col min="262" max="262" width="11.375" style="1" bestFit="1" customWidth="1"/>
    <col min="263" max="264" width="11.375" style="1" customWidth="1"/>
    <col min="265" max="265" width="20.5" style="1" bestFit="1" customWidth="1"/>
    <col min="266" max="266" width="10.125" style="1" bestFit="1" customWidth="1"/>
    <col min="267" max="267" width="13" style="1" bestFit="1" customWidth="1"/>
    <col min="268" max="269" width="9" style="1"/>
    <col min="270" max="270" width="11" style="1" bestFit="1" customWidth="1"/>
    <col min="271" max="273" width="10.5" style="1" bestFit="1" customWidth="1"/>
    <col min="274" max="276" width="9.5" style="1" customWidth="1"/>
    <col min="277" max="277" width="11.5" style="1" bestFit="1" customWidth="1"/>
    <col min="278" max="278" width="9" style="1"/>
    <col min="279" max="279" width="13" style="1" bestFit="1" customWidth="1"/>
    <col min="280" max="280" width="16.875" style="1" customWidth="1"/>
    <col min="281" max="281" width="19.5" style="1" customWidth="1"/>
    <col min="282" max="295" width="0" style="1" hidden="1" customWidth="1"/>
    <col min="296" max="297" width="11" style="1" bestFit="1" customWidth="1"/>
    <col min="298" max="298" width="15.125" style="1" bestFit="1" customWidth="1"/>
    <col min="299" max="314" width="0" style="1" hidden="1" customWidth="1"/>
    <col min="315" max="315" width="9" style="1"/>
    <col min="316" max="316" width="11" style="1" bestFit="1" customWidth="1"/>
    <col min="317" max="317" width="15.125" style="1" customWidth="1"/>
    <col min="318" max="318" width="20.5" style="1" bestFit="1" customWidth="1"/>
    <col min="319" max="321" width="9" style="1"/>
    <col min="322" max="322" width="11.125" style="1" bestFit="1" customWidth="1"/>
    <col min="323" max="323" width="11" style="1" bestFit="1" customWidth="1"/>
    <col min="324" max="324" width="9" style="1"/>
    <col min="325" max="325" width="7.125" style="1" bestFit="1" customWidth="1"/>
    <col min="326" max="326" width="9" style="1"/>
    <col min="327" max="327" width="7.125" style="1" bestFit="1" customWidth="1"/>
    <col min="328" max="330" width="9" style="1"/>
    <col min="331" max="331" width="12.5" style="1" customWidth="1"/>
    <col min="332" max="512" width="9" style="1"/>
    <col min="513" max="514" width="5.25" style="1" bestFit="1" customWidth="1"/>
    <col min="515" max="515" width="9.875" style="1" bestFit="1" customWidth="1"/>
    <col min="516" max="516" width="9.5" style="1" bestFit="1" customWidth="1"/>
    <col min="517" max="517" width="11.625" style="1" bestFit="1" customWidth="1"/>
    <col min="518" max="518" width="11.375" style="1" bestFit="1" customWidth="1"/>
    <col min="519" max="520" width="11.375" style="1" customWidth="1"/>
    <col min="521" max="521" width="20.5" style="1" bestFit="1" customWidth="1"/>
    <col min="522" max="522" width="10.125" style="1" bestFit="1" customWidth="1"/>
    <col min="523" max="523" width="13" style="1" bestFit="1" customWidth="1"/>
    <col min="524" max="525" width="9" style="1"/>
    <col min="526" max="526" width="11" style="1" bestFit="1" customWidth="1"/>
    <col min="527" max="529" width="10.5" style="1" bestFit="1" customWidth="1"/>
    <col min="530" max="532" width="9.5" style="1" customWidth="1"/>
    <col min="533" max="533" width="11.5" style="1" bestFit="1" customWidth="1"/>
    <col min="534" max="534" width="9" style="1"/>
    <col min="535" max="535" width="13" style="1" bestFit="1" customWidth="1"/>
    <col min="536" max="536" width="16.875" style="1" customWidth="1"/>
    <col min="537" max="537" width="19.5" style="1" customWidth="1"/>
    <col min="538" max="551" width="0" style="1" hidden="1" customWidth="1"/>
    <col min="552" max="553" width="11" style="1" bestFit="1" customWidth="1"/>
    <col min="554" max="554" width="15.125" style="1" bestFit="1" customWidth="1"/>
    <col min="555" max="570" width="0" style="1" hidden="1" customWidth="1"/>
    <col min="571" max="571" width="9" style="1"/>
    <col min="572" max="572" width="11" style="1" bestFit="1" customWidth="1"/>
    <col min="573" max="573" width="15.125" style="1" customWidth="1"/>
    <col min="574" max="574" width="20.5" style="1" bestFit="1" customWidth="1"/>
    <col min="575" max="577" width="9" style="1"/>
    <col min="578" max="578" width="11.125" style="1" bestFit="1" customWidth="1"/>
    <col min="579" max="579" width="11" style="1" bestFit="1" customWidth="1"/>
    <col min="580" max="580" width="9" style="1"/>
    <col min="581" max="581" width="7.125" style="1" bestFit="1" customWidth="1"/>
    <col min="582" max="582" width="9" style="1"/>
    <col min="583" max="583" width="7.125" style="1" bestFit="1" customWidth="1"/>
    <col min="584" max="586" width="9" style="1"/>
    <col min="587" max="587" width="12.5" style="1" customWidth="1"/>
    <col min="588" max="768" width="9" style="1"/>
    <col min="769" max="770" width="5.25" style="1" bestFit="1" customWidth="1"/>
    <col min="771" max="771" width="9.875" style="1" bestFit="1" customWidth="1"/>
    <col min="772" max="772" width="9.5" style="1" bestFit="1" customWidth="1"/>
    <col min="773" max="773" width="11.625" style="1" bestFit="1" customWidth="1"/>
    <col min="774" max="774" width="11.375" style="1" bestFit="1" customWidth="1"/>
    <col min="775" max="776" width="11.375" style="1" customWidth="1"/>
    <col min="777" max="777" width="20.5" style="1" bestFit="1" customWidth="1"/>
    <col min="778" max="778" width="10.125" style="1" bestFit="1" customWidth="1"/>
    <col min="779" max="779" width="13" style="1" bestFit="1" customWidth="1"/>
    <col min="780" max="781" width="9" style="1"/>
    <col min="782" max="782" width="11" style="1" bestFit="1" customWidth="1"/>
    <col min="783" max="785" width="10.5" style="1" bestFit="1" customWidth="1"/>
    <col min="786" max="788" width="9.5" style="1" customWidth="1"/>
    <col min="789" max="789" width="11.5" style="1" bestFit="1" customWidth="1"/>
    <col min="790" max="790" width="9" style="1"/>
    <col min="791" max="791" width="13" style="1" bestFit="1" customWidth="1"/>
    <col min="792" max="792" width="16.875" style="1" customWidth="1"/>
    <col min="793" max="793" width="19.5" style="1" customWidth="1"/>
    <col min="794" max="807" width="0" style="1" hidden="1" customWidth="1"/>
    <col min="808" max="809" width="11" style="1" bestFit="1" customWidth="1"/>
    <col min="810" max="810" width="15.125" style="1" bestFit="1" customWidth="1"/>
    <col min="811" max="826" width="0" style="1" hidden="1" customWidth="1"/>
    <col min="827" max="827" width="9" style="1"/>
    <col min="828" max="828" width="11" style="1" bestFit="1" customWidth="1"/>
    <col min="829" max="829" width="15.125" style="1" customWidth="1"/>
    <col min="830" max="830" width="20.5" style="1" bestFit="1" customWidth="1"/>
    <col min="831" max="833" width="9" style="1"/>
    <col min="834" max="834" width="11.125" style="1" bestFit="1" customWidth="1"/>
    <col min="835" max="835" width="11" style="1" bestFit="1" customWidth="1"/>
    <col min="836" max="836" width="9" style="1"/>
    <col min="837" max="837" width="7.125" style="1" bestFit="1" customWidth="1"/>
    <col min="838" max="838" width="9" style="1"/>
    <col min="839" max="839" width="7.125" style="1" bestFit="1" customWidth="1"/>
    <col min="840" max="842" width="9" style="1"/>
    <col min="843" max="843" width="12.5" style="1" customWidth="1"/>
    <col min="844" max="1024" width="9" style="1"/>
    <col min="1025" max="1026" width="5.25" style="1" bestFit="1" customWidth="1"/>
    <col min="1027" max="1027" width="9.875" style="1" bestFit="1" customWidth="1"/>
    <col min="1028" max="1028" width="9.5" style="1" bestFit="1" customWidth="1"/>
    <col min="1029" max="1029" width="11.625" style="1" bestFit="1" customWidth="1"/>
    <col min="1030" max="1030" width="11.375" style="1" bestFit="1" customWidth="1"/>
    <col min="1031" max="1032" width="11.375" style="1" customWidth="1"/>
    <col min="1033" max="1033" width="20.5" style="1" bestFit="1" customWidth="1"/>
    <col min="1034" max="1034" width="10.125" style="1" bestFit="1" customWidth="1"/>
    <col min="1035" max="1035" width="13" style="1" bestFit="1" customWidth="1"/>
    <col min="1036" max="1037" width="9" style="1"/>
    <col min="1038" max="1038" width="11" style="1" bestFit="1" customWidth="1"/>
    <col min="1039" max="1041" width="10.5" style="1" bestFit="1" customWidth="1"/>
    <col min="1042" max="1044" width="9.5" style="1" customWidth="1"/>
    <col min="1045" max="1045" width="11.5" style="1" bestFit="1" customWidth="1"/>
    <col min="1046" max="1046" width="9" style="1"/>
    <col min="1047" max="1047" width="13" style="1" bestFit="1" customWidth="1"/>
    <col min="1048" max="1048" width="16.875" style="1" customWidth="1"/>
    <col min="1049" max="1049" width="19.5" style="1" customWidth="1"/>
    <col min="1050" max="1063" width="0" style="1" hidden="1" customWidth="1"/>
    <col min="1064" max="1065" width="11" style="1" bestFit="1" customWidth="1"/>
    <col min="1066" max="1066" width="15.125" style="1" bestFit="1" customWidth="1"/>
    <col min="1067" max="1082" width="0" style="1" hidden="1" customWidth="1"/>
    <col min="1083" max="1083" width="9" style="1"/>
    <col min="1084" max="1084" width="11" style="1" bestFit="1" customWidth="1"/>
    <col min="1085" max="1085" width="15.125" style="1" customWidth="1"/>
    <col min="1086" max="1086" width="20.5" style="1" bestFit="1" customWidth="1"/>
    <col min="1087" max="1089" width="9" style="1"/>
    <col min="1090" max="1090" width="11.125" style="1" bestFit="1" customWidth="1"/>
    <col min="1091" max="1091" width="11" style="1" bestFit="1" customWidth="1"/>
    <col min="1092" max="1092" width="9" style="1"/>
    <col min="1093" max="1093" width="7.125" style="1" bestFit="1" customWidth="1"/>
    <col min="1094" max="1094" width="9" style="1"/>
    <col min="1095" max="1095" width="7.125" style="1" bestFit="1" customWidth="1"/>
    <col min="1096" max="1098" width="9" style="1"/>
    <col min="1099" max="1099" width="12.5" style="1" customWidth="1"/>
    <col min="1100" max="1280" width="9" style="1"/>
    <col min="1281" max="1282" width="5.25" style="1" bestFit="1" customWidth="1"/>
    <col min="1283" max="1283" width="9.875" style="1" bestFit="1" customWidth="1"/>
    <col min="1284" max="1284" width="9.5" style="1" bestFit="1" customWidth="1"/>
    <col min="1285" max="1285" width="11.625" style="1" bestFit="1" customWidth="1"/>
    <col min="1286" max="1286" width="11.375" style="1" bestFit="1" customWidth="1"/>
    <col min="1287" max="1288" width="11.375" style="1" customWidth="1"/>
    <col min="1289" max="1289" width="20.5" style="1" bestFit="1" customWidth="1"/>
    <col min="1290" max="1290" width="10.125" style="1" bestFit="1" customWidth="1"/>
    <col min="1291" max="1291" width="13" style="1" bestFit="1" customWidth="1"/>
    <col min="1292" max="1293" width="9" style="1"/>
    <col min="1294" max="1294" width="11" style="1" bestFit="1" customWidth="1"/>
    <col min="1295" max="1297" width="10.5" style="1" bestFit="1" customWidth="1"/>
    <col min="1298" max="1300" width="9.5" style="1" customWidth="1"/>
    <col min="1301" max="1301" width="11.5" style="1" bestFit="1" customWidth="1"/>
    <col min="1302" max="1302" width="9" style="1"/>
    <col min="1303" max="1303" width="13" style="1" bestFit="1" customWidth="1"/>
    <col min="1304" max="1304" width="16.875" style="1" customWidth="1"/>
    <col min="1305" max="1305" width="19.5" style="1" customWidth="1"/>
    <col min="1306" max="1319" width="0" style="1" hidden="1" customWidth="1"/>
    <col min="1320" max="1321" width="11" style="1" bestFit="1" customWidth="1"/>
    <col min="1322" max="1322" width="15.125" style="1" bestFit="1" customWidth="1"/>
    <col min="1323" max="1338" width="0" style="1" hidden="1" customWidth="1"/>
    <col min="1339" max="1339" width="9" style="1"/>
    <col min="1340" max="1340" width="11" style="1" bestFit="1" customWidth="1"/>
    <col min="1341" max="1341" width="15.125" style="1" customWidth="1"/>
    <col min="1342" max="1342" width="20.5" style="1" bestFit="1" customWidth="1"/>
    <col min="1343" max="1345" width="9" style="1"/>
    <col min="1346" max="1346" width="11.125" style="1" bestFit="1" customWidth="1"/>
    <col min="1347" max="1347" width="11" style="1" bestFit="1" customWidth="1"/>
    <col min="1348" max="1348" width="9" style="1"/>
    <col min="1349" max="1349" width="7.125" style="1" bestFit="1" customWidth="1"/>
    <col min="1350" max="1350" width="9" style="1"/>
    <col min="1351" max="1351" width="7.125" style="1" bestFit="1" customWidth="1"/>
    <col min="1352" max="1354" width="9" style="1"/>
    <col min="1355" max="1355" width="12.5" style="1" customWidth="1"/>
    <col min="1356" max="1536" width="9" style="1"/>
    <col min="1537" max="1538" width="5.25" style="1" bestFit="1" customWidth="1"/>
    <col min="1539" max="1539" width="9.875" style="1" bestFit="1" customWidth="1"/>
    <col min="1540" max="1540" width="9.5" style="1" bestFit="1" customWidth="1"/>
    <col min="1541" max="1541" width="11.625" style="1" bestFit="1" customWidth="1"/>
    <col min="1542" max="1542" width="11.375" style="1" bestFit="1" customWidth="1"/>
    <col min="1543" max="1544" width="11.375" style="1" customWidth="1"/>
    <col min="1545" max="1545" width="20.5" style="1" bestFit="1" customWidth="1"/>
    <col min="1546" max="1546" width="10.125" style="1" bestFit="1" customWidth="1"/>
    <col min="1547" max="1547" width="13" style="1" bestFit="1" customWidth="1"/>
    <col min="1548" max="1549" width="9" style="1"/>
    <col min="1550" max="1550" width="11" style="1" bestFit="1" customWidth="1"/>
    <col min="1551" max="1553" width="10.5" style="1" bestFit="1" customWidth="1"/>
    <col min="1554" max="1556" width="9.5" style="1" customWidth="1"/>
    <col min="1557" max="1557" width="11.5" style="1" bestFit="1" customWidth="1"/>
    <col min="1558" max="1558" width="9" style="1"/>
    <col min="1559" max="1559" width="13" style="1" bestFit="1" customWidth="1"/>
    <col min="1560" max="1560" width="16.875" style="1" customWidth="1"/>
    <col min="1561" max="1561" width="19.5" style="1" customWidth="1"/>
    <col min="1562" max="1575" width="0" style="1" hidden="1" customWidth="1"/>
    <col min="1576" max="1577" width="11" style="1" bestFit="1" customWidth="1"/>
    <col min="1578" max="1578" width="15.125" style="1" bestFit="1" customWidth="1"/>
    <col min="1579" max="1594" width="0" style="1" hidden="1" customWidth="1"/>
    <col min="1595" max="1595" width="9" style="1"/>
    <col min="1596" max="1596" width="11" style="1" bestFit="1" customWidth="1"/>
    <col min="1597" max="1597" width="15.125" style="1" customWidth="1"/>
    <col min="1598" max="1598" width="20.5" style="1" bestFit="1" customWidth="1"/>
    <col min="1599" max="1601" width="9" style="1"/>
    <col min="1602" max="1602" width="11.125" style="1" bestFit="1" customWidth="1"/>
    <col min="1603" max="1603" width="11" style="1" bestFit="1" customWidth="1"/>
    <col min="1604" max="1604" width="9" style="1"/>
    <col min="1605" max="1605" width="7.125" style="1" bestFit="1" customWidth="1"/>
    <col min="1606" max="1606" width="9" style="1"/>
    <col min="1607" max="1607" width="7.125" style="1" bestFit="1" customWidth="1"/>
    <col min="1608" max="1610" width="9" style="1"/>
    <col min="1611" max="1611" width="12.5" style="1" customWidth="1"/>
    <col min="1612" max="1792" width="9" style="1"/>
    <col min="1793" max="1794" width="5.25" style="1" bestFit="1" customWidth="1"/>
    <col min="1795" max="1795" width="9.875" style="1" bestFit="1" customWidth="1"/>
    <col min="1796" max="1796" width="9.5" style="1" bestFit="1" customWidth="1"/>
    <col min="1797" max="1797" width="11.625" style="1" bestFit="1" customWidth="1"/>
    <col min="1798" max="1798" width="11.375" style="1" bestFit="1" customWidth="1"/>
    <col min="1799" max="1800" width="11.375" style="1" customWidth="1"/>
    <col min="1801" max="1801" width="20.5" style="1" bestFit="1" customWidth="1"/>
    <col min="1802" max="1802" width="10.125" style="1" bestFit="1" customWidth="1"/>
    <col min="1803" max="1803" width="13" style="1" bestFit="1" customWidth="1"/>
    <col min="1804" max="1805" width="9" style="1"/>
    <col min="1806" max="1806" width="11" style="1" bestFit="1" customWidth="1"/>
    <col min="1807" max="1809" width="10.5" style="1" bestFit="1" customWidth="1"/>
    <col min="1810" max="1812" width="9.5" style="1" customWidth="1"/>
    <col min="1813" max="1813" width="11.5" style="1" bestFit="1" customWidth="1"/>
    <col min="1814" max="1814" width="9" style="1"/>
    <col min="1815" max="1815" width="13" style="1" bestFit="1" customWidth="1"/>
    <col min="1816" max="1816" width="16.875" style="1" customWidth="1"/>
    <col min="1817" max="1817" width="19.5" style="1" customWidth="1"/>
    <col min="1818" max="1831" width="0" style="1" hidden="1" customWidth="1"/>
    <col min="1832" max="1833" width="11" style="1" bestFit="1" customWidth="1"/>
    <col min="1834" max="1834" width="15.125" style="1" bestFit="1" customWidth="1"/>
    <col min="1835" max="1850" width="0" style="1" hidden="1" customWidth="1"/>
    <col min="1851" max="1851" width="9" style="1"/>
    <col min="1852" max="1852" width="11" style="1" bestFit="1" customWidth="1"/>
    <col min="1853" max="1853" width="15.125" style="1" customWidth="1"/>
    <col min="1854" max="1854" width="20.5" style="1" bestFit="1" customWidth="1"/>
    <col min="1855" max="1857" width="9" style="1"/>
    <col min="1858" max="1858" width="11.125" style="1" bestFit="1" customWidth="1"/>
    <col min="1859" max="1859" width="11" style="1" bestFit="1" customWidth="1"/>
    <col min="1860" max="1860" width="9" style="1"/>
    <col min="1861" max="1861" width="7.125" style="1" bestFit="1" customWidth="1"/>
    <col min="1862" max="1862" width="9" style="1"/>
    <col min="1863" max="1863" width="7.125" style="1" bestFit="1" customWidth="1"/>
    <col min="1864" max="1866" width="9" style="1"/>
    <col min="1867" max="1867" width="12.5" style="1" customWidth="1"/>
    <col min="1868" max="2048" width="9" style="1"/>
    <col min="2049" max="2050" width="5.25" style="1" bestFit="1" customWidth="1"/>
    <col min="2051" max="2051" width="9.875" style="1" bestFit="1" customWidth="1"/>
    <col min="2052" max="2052" width="9.5" style="1" bestFit="1" customWidth="1"/>
    <col min="2053" max="2053" width="11.625" style="1" bestFit="1" customWidth="1"/>
    <col min="2054" max="2054" width="11.375" style="1" bestFit="1" customWidth="1"/>
    <col min="2055" max="2056" width="11.375" style="1" customWidth="1"/>
    <col min="2057" max="2057" width="20.5" style="1" bestFit="1" customWidth="1"/>
    <col min="2058" max="2058" width="10.125" style="1" bestFit="1" customWidth="1"/>
    <col min="2059" max="2059" width="13" style="1" bestFit="1" customWidth="1"/>
    <col min="2060" max="2061" width="9" style="1"/>
    <col min="2062" max="2062" width="11" style="1" bestFit="1" customWidth="1"/>
    <col min="2063" max="2065" width="10.5" style="1" bestFit="1" customWidth="1"/>
    <col min="2066" max="2068" width="9.5" style="1" customWidth="1"/>
    <col min="2069" max="2069" width="11.5" style="1" bestFit="1" customWidth="1"/>
    <col min="2070" max="2070" width="9" style="1"/>
    <col min="2071" max="2071" width="13" style="1" bestFit="1" customWidth="1"/>
    <col min="2072" max="2072" width="16.875" style="1" customWidth="1"/>
    <col min="2073" max="2073" width="19.5" style="1" customWidth="1"/>
    <col min="2074" max="2087" width="0" style="1" hidden="1" customWidth="1"/>
    <col min="2088" max="2089" width="11" style="1" bestFit="1" customWidth="1"/>
    <col min="2090" max="2090" width="15.125" style="1" bestFit="1" customWidth="1"/>
    <col min="2091" max="2106" width="0" style="1" hidden="1" customWidth="1"/>
    <col min="2107" max="2107" width="9" style="1"/>
    <col min="2108" max="2108" width="11" style="1" bestFit="1" customWidth="1"/>
    <col min="2109" max="2109" width="15.125" style="1" customWidth="1"/>
    <col min="2110" max="2110" width="20.5" style="1" bestFit="1" customWidth="1"/>
    <col min="2111" max="2113" width="9" style="1"/>
    <col min="2114" max="2114" width="11.125" style="1" bestFit="1" customWidth="1"/>
    <col min="2115" max="2115" width="11" style="1" bestFit="1" customWidth="1"/>
    <col min="2116" max="2116" width="9" style="1"/>
    <col min="2117" max="2117" width="7.125" style="1" bestFit="1" customWidth="1"/>
    <col min="2118" max="2118" width="9" style="1"/>
    <col min="2119" max="2119" width="7.125" style="1" bestFit="1" customWidth="1"/>
    <col min="2120" max="2122" width="9" style="1"/>
    <col min="2123" max="2123" width="12.5" style="1" customWidth="1"/>
    <col min="2124" max="2304" width="9" style="1"/>
    <col min="2305" max="2306" width="5.25" style="1" bestFit="1" customWidth="1"/>
    <col min="2307" max="2307" width="9.875" style="1" bestFit="1" customWidth="1"/>
    <col min="2308" max="2308" width="9.5" style="1" bestFit="1" customWidth="1"/>
    <col min="2309" max="2309" width="11.625" style="1" bestFit="1" customWidth="1"/>
    <col min="2310" max="2310" width="11.375" style="1" bestFit="1" customWidth="1"/>
    <col min="2311" max="2312" width="11.375" style="1" customWidth="1"/>
    <col min="2313" max="2313" width="20.5" style="1" bestFit="1" customWidth="1"/>
    <col min="2314" max="2314" width="10.125" style="1" bestFit="1" customWidth="1"/>
    <col min="2315" max="2315" width="13" style="1" bestFit="1" customWidth="1"/>
    <col min="2316" max="2317" width="9" style="1"/>
    <col min="2318" max="2318" width="11" style="1" bestFit="1" customWidth="1"/>
    <col min="2319" max="2321" width="10.5" style="1" bestFit="1" customWidth="1"/>
    <col min="2322" max="2324" width="9.5" style="1" customWidth="1"/>
    <col min="2325" max="2325" width="11.5" style="1" bestFit="1" customWidth="1"/>
    <col min="2326" max="2326" width="9" style="1"/>
    <col min="2327" max="2327" width="13" style="1" bestFit="1" customWidth="1"/>
    <col min="2328" max="2328" width="16.875" style="1" customWidth="1"/>
    <col min="2329" max="2329" width="19.5" style="1" customWidth="1"/>
    <col min="2330" max="2343" width="0" style="1" hidden="1" customWidth="1"/>
    <col min="2344" max="2345" width="11" style="1" bestFit="1" customWidth="1"/>
    <col min="2346" max="2346" width="15.125" style="1" bestFit="1" customWidth="1"/>
    <col min="2347" max="2362" width="0" style="1" hidden="1" customWidth="1"/>
    <col min="2363" max="2363" width="9" style="1"/>
    <col min="2364" max="2364" width="11" style="1" bestFit="1" customWidth="1"/>
    <col min="2365" max="2365" width="15.125" style="1" customWidth="1"/>
    <col min="2366" max="2366" width="20.5" style="1" bestFit="1" customWidth="1"/>
    <col min="2367" max="2369" width="9" style="1"/>
    <col min="2370" max="2370" width="11.125" style="1" bestFit="1" customWidth="1"/>
    <col min="2371" max="2371" width="11" style="1" bestFit="1" customWidth="1"/>
    <col min="2372" max="2372" width="9" style="1"/>
    <col min="2373" max="2373" width="7.125" style="1" bestFit="1" customWidth="1"/>
    <col min="2374" max="2374" width="9" style="1"/>
    <col min="2375" max="2375" width="7.125" style="1" bestFit="1" customWidth="1"/>
    <col min="2376" max="2378" width="9" style="1"/>
    <col min="2379" max="2379" width="12.5" style="1" customWidth="1"/>
    <col min="2380" max="2560" width="9" style="1"/>
    <col min="2561" max="2562" width="5.25" style="1" bestFit="1" customWidth="1"/>
    <col min="2563" max="2563" width="9.875" style="1" bestFit="1" customWidth="1"/>
    <col min="2564" max="2564" width="9.5" style="1" bestFit="1" customWidth="1"/>
    <col min="2565" max="2565" width="11.625" style="1" bestFit="1" customWidth="1"/>
    <col min="2566" max="2566" width="11.375" style="1" bestFit="1" customWidth="1"/>
    <col min="2567" max="2568" width="11.375" style="1" customWidth="1"/>
    <col min="2569" max="2569" width="20.5" style="1" bestFit="1" customWidth="1"/>
    <col min="2570" max="2570" width="10.125" style="1" bestFit="1" customWidth="1"/>
    <col min="2571" max="2571" width="13" style="1" bestFit="1" customWidth="1"/>
    <col min="2572" max="2573" width="9" style="1"/>
    <col min="2574" max="2574" width="11" style="1" bestFit="1" customWidth="1"/>
    <col min="2575" max="2577" width="10.5" style="1" bestFit="1" customWidth="1"/>
    <col min="2578" max="2580" width="9.5" style="1" customWidth="1"/>
    <col min="2581" max="2581" width="11.5" style="1" bestFit="1" customWidth="1"/>
    <col min="2582" max="2582" width="9" style="1"/>
    <col min="2583" max="2583" width="13" style="1" bestFit="1" customWidth="1"/>
    <col min="2584" max="2584" width="16.875" style="1" customWidth="1"/>
    <col min="2585" max="2585" width="19.5" style="1" customWidth="1"/>
    <col min="2586" max="2599" width="0" style="1" hidden="1" customWidth="1"/>
    <col min="2600" max="2601" width="11" style="1" bestFit="1" customWidth="1"/>
    <col min="2602" max="2602" width="15.125" style="1" bestFit="1" customWidth="1"/>
    <col min="2603" max="2618" width="0" style="1" hidden="1" customWidth="1"/>
    <col min="2619" max="2619" width="9" style="1"/>
    <col min="2620" max="2620" width="11" style="1" bestFit="1" customWidth="1"/>
    <col min="2621" max="2621" width="15.125" style="1" customWidth="1"/>
    <col min="2622" max="2622" width="20.5" style="1" bestFit="1" customWidth="1"/>
    <col min="2623" max="2625" width="9" style="1"/>
    <col min="2626" max="2626" width="11.125" style="1" bestFit="1" customWidth="1"/>
    <col min="2627" max="2627" width="11" style="1" bestFit="1" customWidth="1"/>
    <col min="2628" max="2628" width="9" style="1"/>
    <col min="2629" max="2629" width="7.125" style="1" bestFit="1" customWidth="1"/>
    <col min="2630" max="2630" width="9" style="1"/>
    <col min="2631" max="2631" width="7.125" style="1" bestFit="1" customWidth="1"/>
    <col min="2632" max="2634" width="9" style="1"/>
    <col min="2635" max="2635" width="12.5" style="1" customWidth="1"/>
    <col min="2636" max="2816" width="9" style="1"/>
    <col min="2817" max="2818" width="5.25" style="1" bestFit="1" customWidth="1"/>
    <col min="2819" max="2819" width="9.875" style="1" bestFit="1" customWidth="1"/>
    <col min="2820" max="2820" width="9.5" style="1" bestFit="1" customWidth="1"/>
    <col min="2821" max="2821" width="11.625" style="1" bestFit="1" customWidth="1"/>
    <col min="2822" max="2822" width="11.375" style="1" bestFit="1" customWidth="1"/>
    <col min="2823" max="2824" width="11.375" style="1" customWidth="1"/>
    <col min="2825" max="2825" width="20.5" style="1" bestFit="1" customWidth="1"/>
    <col min="2826" max="2826" width="10.125" style="1" bestFit="1" customWidth="1"/>
    <col min="2827" max="2827" width="13" style="1" bestFit="1" customWidth="1"/>
    <col min="2828" max="2829" width="9" style="1"/>
    <col min="2830" max="2830" width="11" style="1" bestFit="1" customWidth="1"/>
    <col min="2831" max="2833" width="10.5" style="1" bestFit="1" customWidth="1"/>
    <col min="2834" max="2836" width="9.5" style="1" customWidth="1"/>
    <col min="2837" max="2837" width="11.5" style="1" bestFit="1" customWidth="1"/>
    <col min="2838" max="2838" width="9" style="1"/>
    <col min="2839" max="2839" width="13" style="1" bestFit="1" customWidth="1"/>
    <col min="2840" max="2840" width="16.875" style="1" customWidth="1"/>
    <col min="2841" max="2841" width="19.5" style="1" customWidth="1"/>
    <col min="2842" max="2855" width="0" style="1" hidden="1" customWidth="1"/>
    <col min="2856" max="2857" width="11" style="1" bestFit="1" customWidth="1"/>
    <col min="2858" max="2858" width="15.125" style="1" bestFit="1" customWidth="1"/>
    <col min="2859" max="2874" width="0" style="1" hidden="1" customWidth="1"/>
    <col min="2875" max="2875" width="9" style="1"/>
    <col min="2876" max="2876" width="11" style="1" bestFit="1" customWidth="1"/>
    <col min="2877" max="2877" width="15.125" style="1" customWidth="1"/>
    <col min="2878" max="2878" width="20.5" style="1" bestFit="1" customWidth="1"/>
    <col min="2879" max="2881" width="9" style="1"/>
    <col min="2882" max="2882" width="11.125" style="1" bestFit="1" customWidth="1"/>
    <col min="2883" max="2883" width="11" style="1" bestFit="1" customWidth="1"/>
    <col min="2884" max="2884" width="9" style="1"/>
    <col min="2885" max="2885" width="7.125" style="1" bestFit="1" customWidth="1"/>
    <col min="2886" max="2886" width="9" style="1"/>
    <col min="2887" max="2887" width="7.125" style="1" bestFit="1" customWidth="1"/>
    <col min="2888" max="2890" width="9" style="1"/>
    <col min="2891" max="2891" width="12.5" style="1" customWidth="1"/>
    <col min="2892" max="3072" width="9" style="1"/>
    <col min="3073" max="3074" width="5.25" style="1" bestFit="1" customWidth="1"/>
    <col min="3075" max="3075" width="9.875" style="1" bestFit="1" customWidth="1"/>
    <col min="3076" max="3076" width="9.5" style="1" bestFit="1" customWidth="1"/>
    <col min="3077" max="3077" width="11.625" style="1" bestFit="1" customWidth="1"/>
    <col min="3078" max="3078" width="11.375" style="1" bestFit="1" customWidth="1"/>
    <col min="3079" max="3080" width="11.375" style="1" customWidth="1"/>
    <col min="3081" max="3081" width="20.5" style="1" bestFit="1" customWidth="1"/>
    <col min="3082" max="3082" width="10.125" style="1" bestFit="1" customWidth="1"/>
    <col min="3083" max="3083" width="13" style="1" bestFit="1" customWidth="1"/>
    <col min="3084" max="3085" width="9" style="1"/>
    <col min="3086" max="3086" width="11" style="1" bestFit="1" customWidth="1"/>
    <col min="3087" max="3089" width="10.5" style="1" bestFit="1" customWidth="1"/>
    <col min="3090" max="3092" width="9.5" style="1" customWidth="1"/>
    <col min="3093" max="3093" width="11.5" style="1" bestFit="1" customWidth="1"/>
    <col min="3094" max="3094" width="9" style="1"/>
    <col min="3095" max="3095" width="13" style="1" bestFit="1" customWidth="1"/>
    <col min="3096" max="3096" width="16.875" style="1" customWidth="1"/>
    <col min="3097" max="3097" width="19.5" style="1" customWidth="1"/>
    <col min="3098" max="3111" width="0" style="1" hidden="1" customWidth="1"/>
    <col min="3112" max="3113" width="11" style="1" bestFit="1" customWidth="1"/>
    <col min="3114" max="3114" width="15.125" style="1" bestFit="1" customWidth="1"/>
    <col min="3115" max="3130" width="0" style="1" hidden="1" customWidth="1"/>
    <col min="3131" max="3131" width="9" style="1"/>
    <col min="3132" max="3132" width="11" style="1" bestFit="1" customWidth="1"/>
    <col min="3133" max="3133" width="15.125" style="1" customWidth="1"/>
    <col min="3134" max="3134" width="20.5" style="1" bestFit="1" customWidth="1"/>
    <col min="3135" max="3137" width="9" style="1"/>
    <col min="3138" max="3138" width="11.125" style="1" bestFit="1" customWidth="1"/>
    <col min="3139" max="3139" width="11" style="1" bestFit="1" customWidth="1"/>
    <col min="3140" max="3140" width="9" style="1"/>
    <col min="3141" max="3141" width="7.125" style="1" bestFit="1" customWidth="1"/>
    <col min="3142" max="3142" width="9" style="1"/>
    <col min="3143" max="3143" width="7.125" style="1" bestFit="1" customWidth="1"/>
    <col min="3144" max="3146" width="9" style="1"/>
    <col min="3147" max="3147" width="12.5" style="1" customWidth="1"/>
    <col min="3148" max="3328" width="9" style="1"/>
    <col min="3329" max="3330" width="5.25" style="1" bestFit="1" customWidth="1"/>
    <col min="3331" max="3331" width="9.875" style="1" bestFit="1" customWidth="1"/>
    <col min="3332" max="3332" width="9.5" style="1" bestFit="1" customWidth="1"/>
    <col min="3333" max="3333" width="11.625" style="1" bestFit="1" customWidth="1"/>
    <col min="3334" max="3334" width="11.375" style="1" bestFit="1" customWidth="1"/>
    <col min="3335" max="3336" width="11.375" style="1" customWidth="1"/>
    <col min="3337" max="3337" width="20.5" style="1" bestFit="1" customWidth="1"/>
    <col min="3338" max="3338" width="10.125" style="1" bestFit="1" customWidth="1"/>
    <col min="3339" max="3339" width="13" style="1" bestFit="1" customWidth="1"/>
    <col min="3340" max="3341" width="9" style="1"/>
    <col min="3342" max="3342" width="11" style="1" bestFit="1" customWidth="1"/>
    <col min="3343" max="3345" width="10.5" style="1" bestFit="1" customWidth="1"/>
    <col min="3346" max="3348" width="9.5" style="1" customWidth="1"/>
    <col min="3349" max="3349" width="11.5" style="1" bestFit="1" customWidth="1"/>
    <col min="3350" max="3350" width="9" style="1"/>
    <col min="3351" max="3351" width="13" style="1" bestFit="1" customWidth="1"/>
    <col min="3352" max="3352" width="16.875" style="1" customWidth="1"/>
    <col min="3353" max="3353" width="19.5" style="1" customWidth="1"/>
    <col min="3354" max="3367" width="0" style="1" hidden="1" customWidth="1"/>
    <col min="3368" max="3369" width="11" style="1" bestFit="1" customWidth="1"/>
    <col min="3370" max="3370" width="15.125" style="1" bestFit="1" customWidth="1"/>
    <col min="3371" max="3386" width="0" style="1" hidden="1" customWidth="1"/>
    <col min="3387" max="3387" width="9" style="1"/>
    <col min="3388" max="3388" width="11" style="1" bestFit="1" customWidth="1"/>
    <col min="3389" max="3389" width="15.125" style="1" customWidth="1"/>
    <col min="3390" max="3390" width="20.5" style="1" bestFit="1" customWidth="1"/>
    <col min="3391" max="3393" width="9" style="1"/>
    <col min="3394" max="3394" width="11.125" style="1" bestFit="1" customWidth="1"/>
    <col min="3395" max="3395" width="11" style="1" bestFit="1" customWidth="1"/>
    <col min="3396" max="3396" width="9" style="1"/>
    <col min="3397" max="3397" width="7.125" style="1" bestFit="1" customWidth="1"/>
    <col min="3398" max="3398" width="9" style="1"/>
    <col min="3399" max="3399" width="7.125" style="1" bestFit="1" customWidth="1"/>
    <col min="3400" max="3402" width="9" style="1"/>
    <col min="3403" max="3403" width="12.5" style="1" customWidth="1"/>
    <col min="3404" max="3584" width="9" style="1"/>
    <col min="3585" max="3586" width="5.25" style="1" bestFit="1" customWidth="1"/>
    <col min="3587" max="3587" width="9.875" style="1" bestFit="1" customWidth="1"/>
    <col min="3588" max="3588" width="9.5" style="1" bestFit="1" customWidth="1"/>
    <col min="3589" max="3589" width="11.625" style="1" bestFit="1" customWidth="1"/>
    <col min="3590" max="3590" width="11.375" style="1" bestFit="1" customWidth="1"/>
    <col min="3591" max="3592" width="11.375" style="1" customWidth="1"/>
    <col min="3593" max="3593" width="20.5" style="1" bestFit="1" customWidth="1"/>
    <col min="3594" max="3594" width="10.125" style="1" bestFit="1" customWidth="1"/>
    <col min="3595" max="3595" width="13" style="1" bestFit="1" customWidth="1"/>
    <col min="3596" max="3597" width="9" style="1"/>
    <col min="3598" max="3598" width="11" style="1" bestFit="1" customWidth="1"/>
    <col min="3599" max="3601" width="10.5" style="1" bestFit="1" customWidth="1"/>
    <col min="3602" max="3604" width="9.5" style="1" customWidth="1"/>
    <col min="3605" max="3605" width="11.5" style="1" bestFit="1" customWidth="1"/>
    <col min="3606" max="3606" width="9" style="1"/>
    <col min="3607" max="3607" width="13" style="1" bestFit="1" customWidth="1"/>
    <col min="3608" max="3608" width="16.875" style="1" customWidth="1"/>
    <col min="3609" max="3609" width="19.5" style="1" customWidth="1"/>
    <col min="3610" max="3623" width="0" style="1" hidden="1" customWidth="1"/>
    <col min="3624" max="3625" width="11" style="1" bestFit="1" customWidth="1"/>
    <col min="3626" max="3626" width="15.125" style="1" bestFit="1" customWidth="1"/>
    <col min="3627" max="3642" width="0" style="1" hidden="1" customWidth="1"/>
    <col min="3643" max="3643" width="9" style="1"/>
    <col min="3644" max="3644" width="11" style="1" bestFit="1" customWidth="1"/>
    <col min="3645" max="3645" width="15.125" style="1" customWidth="1"/>
    <col min="3646" max="3646" width="20.5" style="1" bestFit="1" customWidth="1"/>
    <col min="3647" max="3649" width="9" style="1"/>
    <col min="3650" max="3650" width="11.125" style="1" bestFit="1" customWidth="1"/>
    <col min="3651" max="3651" width="11" style="1" bestFit="1" customWidth="1"/>
    <col min="3652" max="3652" width="9" style="1"/>
    <col min="3653" max="3653" width="7.125" style="1" bestFit="1" customWidth="1"/>
    <col min="3654" max="3654" width="9" style="1"/>
    <col min="3655" max="3655" width="7.125" style="1" bestFit="1" customWidth="1"/>
    <col min="3656" max="3658" width="9" style="1"/>
    <col min="3659" max="3659" width="12.5" style="1" customWidth="1"/>
    <col min="3660" max="3840" width="9" style="1"/>
    <col min="3841" max="3842" width="5.25" style="1" bestFit="1" customWidth="1"/>
    <col min="3843" max="3843" width="9.875" style="1" bestFit="1" customWidth="1"/>
    <col min="3844" max="3844" width="9.5" style="1" bestFit="1" customWidth="1"/>
    <col min="3845" max="3845" width="11.625" style="1" bestFit="1" customWidth="1"/>
    <col min="3846" max="3846" width="11.375" style="1" bestFit="1" customWidth="1"/>
    <col min="3847" max="3848" width="11.375" style="1" customWidth="1"/>
    <col min="3849" max="3849" width="20.5" style="1" bestFit="1" customWidth="1"/>
    <col min="3850" max="3850" width="10.125" style="1" bestFit="1" customWidth="1"/>
    <col min="3851" max="3851" width="13" style="1" bestFit="1" customWidth="1"/>
    <col min="3852" max="3853" width="9" style="1"/>
    <col min="3854" max="3854" width="11" style="1" bestFit="1" customWidth="1"/>
    <col min="3855" max="3857" width="10.5" style="1" bestFit="1" customWidth="1"/>
    <col min="3858" max="3860" width="9.5" style="1" customWidth="1"/>
    <col min="3861" max="3861" width="11.5" style="1" bestFit="1" customWidth="1"/>
    <col min="3862" max="3862" width="9" style="1"/>
    <col min="3863" max="3863" width="13" style="1" bestFit="1" customWidth="1"/>
    <col min="3864" max="3864" width="16.875" style="1" customWidth="1"/>
    <col min="3865" max="3865" width="19.5" style="1" customWidth="1"/>
    <col min="3866" max="3879" width="0" style="1" hidden="1" customWidth="1"/>
    <col min="3880" max="3881" width="11" style="1" bestFit="1" customWidth="1"/>
    <col min="3882" max="3882" width="15.125" style="1" bestFit="1" customWidth="1"/>
    <col min="3883" max="3898" width="0" style="1" hidden="1" customWidth="1"/>
    <col min="3899" max="3899" width="9" style="1"/>
    <col min="3900" max="3900" width="11" style="1" bestFit="1" customWidth="1"/>
    <col min="3901" max="3901" width="15.125" style="1" customWidth="1"/>
    <col min="3902" max="3902" width="20.5" style="1" bestFit="1" customWidth="1"/>
    <col min="3903" max="3905" width="9" style="1"/>
    <col min="3906" max="3906" width="11.125" style="1" bestFit="1" customWidth="1"/>
    <col min="3907" max="3907" width="11" style="1" bestFit="1" customWidth="1"/>
    <col min="3908" max="3908" width="9" style="1"/>
    <col min="3909" max="3909" width="7.125" style="1" bestFit="1" customWidth="1"/>
    <col min="3910" max="3910" width="9" style="1"/>
    <col min="3911" max="3911" width="7.125" style="1" bestFit="1" customWidth="1"/>
    <col min="3912" max="3914" width="9" style="1"/>
    <col min="3915" max="3915" width="12.5" style="1" customWidth="1"/>
    <col min="3916" max="4096" width="9" style="1"/>
    <col min="4097" max="4098" width="5.25" style="1" bestFit="1" customWidth="1"/>
    <col min="4099" max="4099" width="9.875" style="1" bestFit="1" customWidth="1"/>
    <col min="4100" max="4100" width="9.5" style="1" bestFit="1" customWidth="1"/>
    <col min="4101" max="4101" width="11.625" style="1" bestFit="1" customWidth="1"/>
    <col min="4102" max="4102" width="11.375" style="1" bestFit="1" customWidth="1"/>
    <col min="4103" max="4104" width="11.375" style="1" customWidth="1"/>
    <col min="4105" max="4105" width="20.5" style="1" bestFit="1" customWidth="1"/>
    <col min="4106" max="4106" width="10.125" style="1" bestFit="1" customWidth="1"/>
    <col min="4107" max="4107" width="13" style="1" bestFit="1" customWidth="1"/>
    <col min="4108" max="4109" width="9" style="1"/>
    <col min="4110" max="4110" width="11" style="1" bestFit="1" customWidth="1"/>
    <col min="4111" max="4113" width="10.5" style="1" bestFit="1" customWidth="1"/>
    <col min="4114" max="4116" width="9.5" style="1" customWidth="1"/>
    <col min="4117" max="4117" width="11.5" style="1" bestFit="1" customWidth="1"/>
    <col min="4118" max="4118" width="9" style="1"/>
    <col min="4119" max="4119" width="13" style="1" bestFit="1" customWidth="1"/>
    <col min="4120" max="4120" width="16.875" style="1" customWidth="1"/>
    <col min="4121" max="4121" width="19.5" style="1" customWidth="1"/>
    <col min="4122" max="4135" width="0" style="1" hidden="1" customWidth="1"/>
    <col min="4136" max="4137" width="11" style="1" bestFit="1" customWidth="1"/>
    <col min="4138" max="4138" width="15.125" style="1" bestFit="1" customWidth="1"/>
    <col min="4139" max="4154" width="0" style="1" hidden="1" customWidth="1"/>
    <col min="4155" max="4155" width="9" style="1"/>
    <col min="4156" max="4156" width="11" style="1" bestFit="1" customWidth="1"/>
    <col min="4157" max="4157" width="15.125" style="1" customWidth="1"/>
    <col min="4158" max="4158" width="20.5" style="1" bestFit="1" customWidth="1"/>
    <col min="4159" max="4161" width="9" style="1"/>
    <col min="4162" max="4162" width="11.125" style="1" bestFit="1" customWidth="1"/>
    <col min="4163" max="4163" width="11" style="1" bestFit="1" customWidth="1"/>
    <col min="4164" max="4164" width="9" style="1"/>
    <col min="4165" max="4165" width="7.125" style="1" bestFit="1" customWidth="1"/>
    <col min="4166" max="4166" width="9" style="1"/>
    <col min="4167" max="4167" width="7.125" style="1" bestFit="1" customWidth="1"/>
    <col min="4168" max="4170" width="9" style="1"/>
    <col min="4171" max="4171" width="12.5" style="1" customWidth="1"/>
    <col min="4172" max="4352" width="9" style="1"/>
    <col min="4353" max="4354" width="5.25" style="1" bestFit="1" customWidth="1"/>
    <col min="4355" max="4355" width="9.875" style="1" bestFit="1" customWidth="1"/>
    <col min="4356" max="4356" width="9.5" style="1" bestFit="1" customWidth="1"/>
    <col min="4357" max="4357" width="11.625" style="1" bestFit="1" customWidth="1"/>
    <col min="4358" max="4358" width="11.375" style="1" bestFit="1" customWidth="1"/>
    <col min="4359" max="4360" width="11.375" style="1" customWidth="1"/>
    <col min="4361" max="4361" width="20.5" style="1" bestFit="1" customWidth="1"/>
    <col min="4362" max="4362" width="10.125" style="1" bestFit="1" customWidth="1"/>
    <col min="4363" max="4363" width="13" style="1" bestFit="1" customWidth="1"/>
    <col min="4364" max="4365" width="9" style="1"/>
    <col min="4366" max="4366" width="11" style="1" bestFit="1" customWidth="1"/>
    <col min="4367" max="4369" width="10.5" style="1" bestFit="1" customWidth="1"/>
    <col min="4370" max="4372" width="9.5" style="1" customWidth="1"/>
    <col min="4373" max="4373" width="11.5" style="1" bestFit="1" customWidth="1"/>
    <col min="4374" max="4374" width="9" style="1"/>
    <col min="4375" max="4375" width="13" style="1" bestFit="1" customWidth="1"/>
    <col min="4376" max="4376" width="16.875" style="1" customWidth="1"/>
    <col min="4377" max="4377" width="19.5" style="1" customWidth="1"/>
    <col min="4378" max="4391" width="0" style="1" hidden="1" customWidth="1"/>
    <col min="4392" max="4393" width="11" style="1" bestFit="1" customWidth="1"/>
    <col min="4394" max="4394" width="15.125" style="1" bestFit="1" customWidth="1"/>
    <col min="4395" max="4410" width="0" style="1" hidden="1" customWidth="1"/>
    <col min="4411" max="4411" width="9" style="1"/>
    <col min="4412" max="4412" width="11" style="1" bestFit="1" customWidth="1"/>
    <col min="4413" max="4413" width="15.125" style="1" customWidth="1"/>
    <col min="4414" max="4414" width="20.5" style="1" bestFit="1" customWidth="1"/>
    <col min="4415" max="4417" width="9" style="1"/>
    <col min="4418" max="4418" width="11.125" style="1" bestFit="1" customWidth="1"/>
    <col min="4419" max="4419" width="11" style="1" bestFit="1" customWidth="1"/>
    <col min="4420" max="4420" width="9" style="1"/>
    <col min="4421" max="4421" width="7.125" style="1" bestFit="1" customWidth="1"/>
    <col min="4422" max="4422" width="9" style="1"/>
    <col min="4423" max="4423" width="7.125" style="1" bestFit="1" customWidth="1"/>
    <col min="4424" max="4426" width="9" style="1"/>
    <col min="4427" max="4427" width="12.5" style="1" customWidth="1"/>
    <col min="4428" max="4608" width="9" style="1"/>
    <col min="4609" max="4610" width="5.25" style="1" bestFit="1" customWidth="1"/>
    <col min="4611" max="4611" width="9.875" style="1" bestFit="1" customWidth="1"/>
    <col min="4612" max="4612" width="9.5" style="1" bestFit="1" customWidth="1"/>
    <col min="4613" max="4613" width="11.625" style="1" bestFit="1" customWidth="1"/>
    <col min="4614" max="4614" width="11.375" style="1" bestFit="1" customWidth="1"/>
    <col min="4615" max="4616" width="11.375" style="1" customWidth="1"/>
    <col min="4617" max="4617" width="20.5" style="1" bestFit="1" customWidth="1"/>
    <col min="4618" max="4618" width="10.125" style="1" bestFit="1" customWidth="1"/>
    <col min="4619" max="4619" width="13" style="1" bestFit="1" customWidth="1"/>
    <col min="4620" max="4621" width="9" style="1"/>
    <col min="4622" max="4622" width="11" style="1" bestFit="1" customWidth="1"/>
    <col min="4623" max="4625" width="10.5" style="1" bestFit="1" customWidth="1"/>
    <col min="4626" max="4628" width="9.5" style="1" customWidth="1"/>
    <col min="4629" max="4629" width="11.5" style="1" bestFit="1" customWidth="1"/>
    <col min="4630" max="4630" width="9" style="1"/>
    <col min="4631" max="4631" width="13" style="1" bestFit="1" customWidth="1"/>
    <col min="4632" max="4632" width="16.875" style="1" customWidth="1"/>
    <col min="4633" max="4633" width="19.5" style="1" customWidth="1"/>
    <col min="4634" max="4647" width="0" style="1" hidden="1" customWidth="1"/>
    <col min="4648" max="4649" width="11" style="1" bestFit="1" customWidth="1"/>
    <col min="4650" max="4650" width="15.125" style="1" bestFit="1" customWidth="1"/>
    <col min="4651" max="4666" width="0" style="1" hidden="1" customWidth="1"/>
    <col min="4667" max="4667" width="9" style="1"/>
    <col min="4668" max="4668" width="11" style="1" bestFit="1" customWidth="1"/>
    <col min="4669" max="4669" width="15.125" style="1" customWidth="1"/>
    <col min="4670" max="4670" width="20.5" style="1" bestFit="1" customWidth="1"/>
    <col min="4671" max="4673" width="9" style="1"/>
    <col min="4674" max="4674" width="11.125" style="1" bestFit="1" customWidth="1"/>
    <col min="4675" max="4675" width="11" style="1" bestFit="1" customWidth="1"/>
    <col min="4676" max="4676" width="9" style="1"/>
    <col min="4677" max="4677" width="7.125" style="1" bestFit="1" customWidth="1"/>
    <col min="4678" max="4678" width="9" style="1"/>
    <col min="4679" max="4679" width="7.125" style="1" bestFit="1" customWidth="1"/>
    <col min="4680" max="4682" width="9" style="1"/>
    <col min="4683" max="4683" width="12.5" style="1" customWidth="1"/>
    <col min="4684" max="4864" width="9" style="1"/>
    <col min="4865" max="4866" width="5.25" style="1" bestFit="1" customWidth="1"/>
    <col min="4867" max="4867" width="9.875" style="1" bestFit="1" customWidth="1"/>
    <col min="4868" max="4868" width="9.5" style="1" bestFit="1" customWidth="1"/>
    <col min="4869" max="4869" width="11.625" style="1" bestFit="1" customWidth="1"/>
    <col min="4870" max="4870" width="11.375" style="1" bestFit="1" customWidth="1"/>
    <col min="4871" max="4872" width="11.375" style="1" customWidth="1"/>
    <col min="4873" max="4873" width="20.5" style="1" bestFit="1" customWidth="1"/>
    <col min="4874" max="4874" width="10.125" style="1" bestFit="1" customWidth="1"/>
    <col min="4875" max="4875" width="13" style="1" bestFit="1" customWidth="1"/>
    <col min="4876" max="4877" width="9" style="1"/>
    <col min="4878" max="4878" width="11" style="1" bestFit="1" customWidth="1"/>
    <col min="4879" max="4881" width="10.5" style="1" bestFit="1" customWidth="1"/>
    <col min="4882" max="4884" width="9.5" style="1" customWidth="1"/>
    <col min="4885" max="4885" width="11.5" style="1" bestFit="1" customWidth="1"/>
    <col min="4886" max="4886" width="9" style="1"/>
    <col min="4887" max="4887" width="13" style="1" bestFit="1" customWidth="1"/>
    <col min="4888" max="4888" width="16.875" style="1" customWidth="1"/>
    <col min="4889" max="4889" width="19.5" style="1" customWidth="1"/>
    <col min="4890" max="4903" width="0" style="1" hidden="1" customWidth="1"/>
    <col min="4904" max="4905" width="11" style="1" bestFit="1" customWidth="1"/>
    <col min="4906" max="4906" width="15.125" style="1" bestFit="1" customWidth="1"/>
    <col min="4907" max="4922" width="0" style="1" hidden="1" customWidth="1"/>
    <col min="4923" max="4923" width="9" style="1"/>
    <col min="4924" max="4924" width="11" style="1" bestFit="1" customWidth="1"/>
    <col min="4925" max="4925" width="15.125" style="1" customWidth="1"/>
    <col min="4926" max="4926" width="20.5" style="1" bestFit="1" customWidth="1"/>
    <col min="4927" max="4929" width="9" style="1"/>
    <col min="4930" max="4930" width="11.125" style="1" bestFit="1" customWidth="1"/>
    <col min="4931" max="4931" width="11" style="1" bestFit="1" customWidth="1"/>
    <col min="4932" max="4932" width="9" style="1"/>
    <col min="4933" max="4933" width="7.125" style="1" bestFit="1" customWidth="1"/>
    <col min="4934" max="4934" width="9" style="1"/>
    <col min="4935" max="4935" width="7.125" style="1" bestFit="1" customWidth="1"/>
    <col min="4936" max="4938" width="9" style="1"/>
    <col min="4939" max="4939" width="12.5" style="1" customWidth="1"/>
    <col min="4940" max="5120" width="9" style="1"/>
    <col min="5121" max="5122" width="5.25" style="1" bestFit="1" customWidth="1"/>
    <col min="5123" max="5123" width="9.875" style="1" bestFit="1" customWidth="1"/>
    <col min="5124" max="5124" width="9.5" style="1" bestFit="1" customWidth="1"/>
    <col min="5125" max="5125" width="11.625" style="1" bestFit="1" customWidth="1"/>
    <col min="5126" max="5126" width="11.375" style="1" bestFit="1" customWidth="1"/>
    <col min="5127" max="5128" width="11.375" style="1" customWidth="1"/>
    <col min="5129" max="5129" width="20.5" style="1" bestFit="1" customWidth="1"/>
    <col min="5130" max="5130" width="10.125" style="1" bestFit="1" customWidth="1"/>
    <col min="5131" max="5131" width="13" style="1" bestFit="1" customWidth="1"/>
    <col min="5132" max="5133" width="9" style="1"/>
    <col min="5134" max="5134" width="11" style="1" bestFit="1" customWidth="1"/>
    <col min="5135" max="5137" width="10.5" style="1" bestFit="1" customWidth="1"/>
    <col min="5138" max="5140" width="9.5" style="1" customWidth="1"/>
    <col min="5141" max="5141" width="11.5" style="1" bestFit="1" customWidth="1"/>
    <col min="5142" max="5142" width="9" style="1"/>
    <col min="5143" max="5143" width="13" style="1" bestFit="1" customWidth="1"/>
    <col min="5144" max="5144" width="16.875" style="1" customWidth="1"/>
    <col min="5145" max="5145" width="19.5" style="1" customWidth="1"/>
    <col min="5146" max="5159" width="0" style="1" hidden="1" customWidth="1"/>
    <col min="5160" max="5161" width="11" style="1" bestFit="1" customWidth="1"/>
    <col min="5162" max="5162" width="15.125" style="1" bestFit="1" customWidth="1"/>
    <col min="5163" max="5178" width="0" style="1" hidden="1" customWidth="1"/>
    <col min="5179" max="5179" width="9" style="1"/>
    <col min="5180" max="5180" width="11" style="1" bestFit="1" customWidth="1"/>
    <col min="5181" max="5181" width="15.125" style="1" customWidth="1"/>
    <col min="5182" max="5182" width="20.5" style="1" bestFit="1" customWidth="1"/>
    <col min="5183" max="5185" width="9" style="1"/>
    <col min="5186" max="5186" width="11.125" style="1" bestFit="1" customWidth="1"/>
    <col min="5187" max="5187" width="11" style="1" bestFit="1" customWidth="1"/>
    <col min="5188" max="5188" width="9" style="1"/>
    <col min="5189" max="5189" width="7.125" style="1" bestFit="1" customWidth="1"/>
    <col min="5190" max="5190" width="9" style="1"/>
    <col min="5191" max="5191" width="7.125" style="1" bestFit="1" customWidth="1"/>
    <col min="5192" max="5194" width="9" style="1"/>
    <col min="5195" max="5195" width="12.5" style="1" customWidth="1"/>
    <col min="5196" max="5376" width="9" style="1"/>
    <col min="5377" max="5378" width="5.25" style="1" bestFit="1" customWidth="1"/>
    <col min="5379" max="5379" width="9.875" style="1" bestFit="1" customWidth="1"/>
    <col min="5380" max="5380" width="9.5" style="1" bestFit="1" customWidth="1"/>
    <col min="5381" max="5381" width="11.625" style="1" bestFit="1" customWidth="1"/>
    <col min="5382" max="5382" width="11.375" style="1" bestFit="1" customWidth="1"/>
    <col min="5383" max="5384" width="11.375" style="1" customWidth="1"/>
    <col min="5385" max="5385" width="20.5" style="1" bestFit="1" customWidth="1"/>
    <col min="5386" max="5386" width="10.125" style="1" bestFit="1" customWidth="1"/>
    <col min="5387" max="5387" width="13" style="1" bestFit="1" customWidth="1"/>
    <col min="5388" max="5389" width="9" style="1"/>
    <col min="5390" max="5390" width="11" style="1" bestFit="1" customWidth="1"/>
    <col min="5391" max="5393" width="10.5" style="1" bestFit="1" customWidth="1"/>
    <col min="5394" max="5396" width="9.5" style="1" customWidth="1"/>
    <col min="5397" max="5397" width="11.5" style="1" bestFit="1" customWidth="1"/>
    <col min="5398" max="5398" width="9" style="1"/>
    <col min="5399" max="5399" width="13" style="1" bestFit="1" customWidth="1"/>
    <col min="5400" max="5400" width="16.875" style="1" customWidth="1"/>
    <col min="5401" max="5401" width="19.5" style="1" customWidth="1"/>
    <col min="5402" max="5415" width="0" style="1" hidden="1" customWidth="1"/>
    <col min="5416" max="5417" width="11" style="1" bestFit="1" customWidth="1"/>
    <col min="5418" max="5418" width="15.125" style="1" bestFit="1" customWidth="1"/>
    <col min="5419" max="5434" width="0" style="1" hidden="1" customWidth="1"/>
    <col min="5435" max="5435" width="9" style="1"/>
    <col min="5436" max="5436" width="11" style="1" bestFit="1" customWidth="1"/>
    <col min="5437" max="5437" width="15.125" style="1" customWidth="1"/>
    <col min="5438" max="5438" width="20.5" style="1" bestFit="1" customWidth="1"/>
    <col min="5439" max="5441" width="9" style="1"/>
    <col min="5442" max="5442" width="11.125" style="1" bestFit="1" customWidth="1"/>
    <col min="5443" max="5443" width="11" style="1" bestFit="1" customWidth="1"/>
    <col min="5444" max="5444" width="9" style="1"/>
    <col min="5445" max="5445" width="7.125" style="1" bestFit="1" customWidth="1"/>
    <col min="5446" max="5446" width="9" style="1"/>
    <col min="5447" max="5447" width="7.125" style="1" bestFit="1" customWidth="1"/>
    <col min="5448" max="5450" width="9" style="1"/>
    <col min="5451" max="5451" width="12.5" style="1" customWidth="1"/>
    <col min="5452" max="5632" width="9" style="1"/>
    <col min="5633" max="5634" width="5.25" style="1" bestFit="1" customWidth="1"/>
    <col min="5635" max="5635" width="9.875" style="1" bestFit="1" customWidth="1"/>
    <col min="5636" max="5636" width="9.5" style="1" bestFit="1" customWidth="1"/>
    <col min="5637" max="5637" width="11.625" style="1" bestFit="1" customWidth="1"/>
    <col min="5638" max="5638" width="11.375" style="1" bestFit="1" customWidth="1"/>
    <col min="5639" max="5640" width="11.375" style="1" customWidth="1"/>
    <col min="5641" max="5641" width="20.5" style="1" bestFit="1" customWidth="1"/>
    <col min="5642" max="5642" width="10.125" style="1" bestFit="1" customWidth="1"/>
    <col min="5643" max="5643" width="13" style="1" bestFit="1" customWidth="1"/>
    <col min="5644" max="5645" width="9" style="1"/>
    <col min="5646" max="5646" width="11" style="1" bestFit="1" customWidth="1"/>
    <col min="5647" max="5649" width="10.5" style="1" bestFit="1" customWidth="1"/>
    <col min="5650" max="5652" width="9.5" style="1" customWidth="1"/>
    <col min="5653" max="5653" width="11.5" style="1" bestFit="1" customWidth="1"/>
    <col min="5654" max="5654" width="9" style="1"/>
    <col min="5655" max="5655" width="13" style="1" bestFit="1" customWidth="1"/>
    <col min="5656" max="5656" width="16.875" style="1" customWidth="1"/>
    <col min="5657" max="5657" width="19.5" style="1" customWidth="1"/>
    <col min="5658" max="5671" width="0" style="1" hidden="1" customWidth="1"/>
    <col min="5672" max="5673" width="11" style="1" bestFit="1" customWidth="1"/>
    <col min="5674" max="5674" width="15.125" style="1" bestFit="1" customWidth="1"/>
    <col min="5675" max="5690" width="0" style="1" hidden="1" customWidth="1"/>
    <col min="5691" max="5691" width="9" style="1"/>
    <col min="5692" max="5692" width="11" style="1" bestFit="1" customWidth="1"/>
    <col min="5693" max="5693" width="15.125" style="1" customWidth="1"/>
    <col min="5694" max="5694" width="20.5" style="1" bestFit="1" customWidth="1"/>
    <col min="5695" max="5697" width="9" style="1"/>
    <col min="5698" max="5698" width="11.125" style="1" bestFit="1" customWidth="1"/>
    <col min="5699" max="5699" width="11" style="1" bestFit="1" customWidth="1"/>
    <col min="5700" max="5700" width="9" style="1"/>
    <col min="5701" max="5701" width="7.125" style="1" bestFit="1" customWidth="1"/>
    <col min="5702" max="5702" width="9" style="1"/>
    <col min="5703" max="5703" width="7.125" style="1" bestFit="1" customWidth="1"/>
    <col min="5704" max="5706" width="9" style="1"/>
    <col min="5707" max="5707" width="12.5" style="1" customWidth="1"/>
    <col min="5708" max="5888" width="9" style="1"/>
    <col min="5889" max="5890" width="5.25" style="1" bestFit="1" customWidth="1"/>
    <col min="5891" max="5891" width="9.875" style="1" bestFit="1" customWidth="1"/>
    <col min="5892" max="5892" width="9.5" style="1" bestFit="1" customWidth="1"/>
    <col min="5893" max="5893" width="11.625" style="1" bestFit="1" customWidth="1"/>
    <col min="5894" max="5894" width="11.375" style="1" bestFit="1" customWidth="1"/>
    <col min="5895" max="5896" width="11.375" style="1" customWidth="1"/>
    <col min="5897" max="5897" width="20.5" style="1" bestFit="1" customWidth="1"/>
    <col min="5898" max="5898" width="10.125" style="1" bestFit="1" customWidth="1"/>
    <col min="5899" max="5899" width="13" style="1" bestFit="1" customWidth="1"/>
    <col min="5900" max="5901" width="9" style="1"/>
    <col min="5902" max="5902" width="11" style="1" bestFit="1" customWidth="1"/>
    <col min="5903" max="5905" width="10.5" style="1" bestFit="1" customWidth="1"/>
    <col min="5906" max="5908" width="9.5" style="1" customWidth="1"/>
    <col min="5909" max="5909" width="11.5" style="1" bestFit="1" customWidth="1"/>
    <col min="5910" max="5910" width="9" style="1"/>
    <col min="5911" max="5911" width="13" style="1" bestFit="1" customWidth="1"/>
    <col min="5912" max="5912" width="16.875" style="1" customWidth="1"/>
    <col min="5913" max="5913" width="19.5" style="1" customWidth="1"/>
    <col min="5914" max="5927" width="0" style="1" hidden="1" customWidth="1"/>
    <col min="5928" max="5929" width="11" style="1" bestFit="1" customWidth="1"/>
    <col min="5930" max="5930" width="15.125" style="1" bestFit="1" customWidth="1"/>
    <col min="5931" max="5946" width="0" style="1" hidden="1" customWidth="1"/>
    <col min="5947" max="5947" width="9" style="1"/>
    <col min="5948" max="5948" width="11" style="1" bestFit="1" customWidth="1"/>
    <col min="5949" max="5949" width="15.125" style="1" customWidth="1"/>
    <col min="5950" max="5950" width="20.5" style="1" bestFit="1" customWidth="1"/>
    <col min="5951" max="5953" width="9" style="1"/>
    <col min="5954" max="5954" width="11.125" style="1" bestFit="1" customWidth="1"/>
    <col min="5955" max="5955" width="11" style="1" bestFit="1" customWidth="1"/>
    <col min="5956" max="5956" width="9" style="1"/>
    <col min="5957" max="5957" width="7.125" style="1" bestFit="1" customWidth="1"/>
    <col min="5958" max="5958" width="9" style="1"/>
    <col min="5959" max="5959" width="7.125" style="1" bestFit="1" customWidth="1"/>
    <col min="5960" max="5962" width="9" style="1"/>
    <col min="5963" max="5963" width="12.5" style="1" customWidth="1"/>
    <col min="5964" max="6144" width="9" style="1"/>
    <col min="6145" max="6146" width="5.25" style="1" bestFit="1" customWidth="1"/>
    <col min="6147" max="6147" width="9.875" style="1" bestFit="1" customWidth="1"/>
    <col min="6148" max="6148" width="9.5" style="1" bestFit="1" customWidth="1"/>
    <col min="6149" max="6149" width="11.625" style="1" bestFit="1" customWidth="1"/>
    <col min="6150" max="6150" width="11.375" style="1" bestFit="1" customWidth="1"/>
    <col min="6151" max="6152" width="11.375" style="1" customWidth="1"/>
    <col min="6153" max="6153" width="20.5" style="1" bestFit="1" customWidth="1"/>
    <col min="6154" max="6154" width="10.125" style="1" bestFit="1" customWidth="1"/>
    <col min="6155" max="6155" width="13" style="1" bestFit="1" customWidth="1"/>
    <col min="6156" max="6157" width="9" style="1"/>
    <col min="6158" max="6158" width="11" style="1" bestFit="1" customWidth="1"/>
    <col min="6159" max="6161" width="10.5" style="1" bestFit="1" customWidth="1"/>
    <col min="6162" max="6164" width="9.5" style="1" customWidth="1"/>
    <col min="6165" max="6165" width="11.5" style="1" bestFit="1" customWidth="1"/>
    <col min="6166" max="6166" width="9" style="1"/>
    <col min="6167" max="6167" width="13" style="1" bestFit="1" customWidth="1"/>
    <col min="6168" max="6168" width="16.875" style="1" customWidth="1"/>
    <col min="6169" max="6169" width="19.5" style="1" customWidth="1"/>
    <col min="6170" max="6183" width="0" style="1" hidden="1" customWidth="1"/>
    <col min="6184" max="6185" width="11" style="1" bestFit="1" customWidth="1"/>
    <col min="6186" max="6186" width="15.125" style="1" bestFit="1" customWidth="1"/>
    <col min="6187" max="6202" width="0" style="1" hidden="1" customWidth="1"/>
    <col min="6203" max="6203" width="9" style="1"/>
    <col min="6204" max="6204" width="11" style="1" bestFit="1" customWidth="1"/>
    <col min="6205" max="6205" width="15.125" style="1" customWidth="1"/>
    <col min="6206" max="6206" width="20.5" style="1" bestFit="1" customWidth="1"/>
    <col min="6207" max="6209" width="9" style="1"/>
    <col min="6210" max="6210" width="11.125" style="1" bestFit="1" customWidth="1"/>
    <col min="6211" max="6211" width="11" style="1" bestFit="1" customWidth="1"/>
    <col min="6212" max="6212" width="9" style="1"/>
    <col min="6213" max="6213" width="7.125" style="1" bestFit="1" customWidth="1"/>
    <col min="6214" max="6214" width="9" style="1"/>
    <col min="6215" max="6215" width="7.125" style="1" bestFit="1" customWidth="1"/>
    <col min="6216" max="6218" width="9" style="1"/>
    <col min="6219" max="6219" width="12.5" style="1" customWidth="1"/>
    <col min="6220" max="6400" width="9" style="1"/>
    <col min="6401" max="6402" width="5.25" style="1" bestFit="1" customWidth="1"/>
    <col min="6403" max="6403" width="9.875" style="1" bestFit="1" customWidth="1"/>
    <col min="6404" max="6404" width="9.5" style="1" bestFit="1" customWidth="1"/>
    <col min="6405" max="6405" width="11.625" style="1" bestFit="1" customWidth="1"/>
    <col min="6406" max="6406" width="11.375" style="1" bestFit="1" customWidth="1"/>
    <col min="6407" max="6408" width="11.375" style="1" customWidth="1"/>
    <col min="6409" max="6409" width="20.5" style="1" bestFit="1" customWidth="1"/>
    <col min="6410" max="6410" width="10.125" style="1" bestFit="1" customWidth="1"/>
    <col min="6411" max="6411" width="13" style="1" bestFit="1" customWidth="1"/>
    <col min="6412" max="6413" width="9" style="1"/>
    <col min="6414" max="6414" width="11" style="1" bestFit="1" customWidth="1"/>
    <col min="6415" max="6417" width="10.5" style="1" bestFit="1" customWidth="1"/>
    <col min="6418" max="6420" width="9.5" style="1" customWidth="1"/>
    <col min="6421" max="6421" width="11.5" style="1" bestFit="1" customWidth="1"/>
    <col min="6422" max="6422" width="9" style="1"/>
    <col min="6423" max="6423" width="13" style="1" bestFit="1" customWidth="1"/>
    <col min="6424" max="6424" width="16.875" style="1" customWidth="1"/>
    <col min="6425" max="6425" width="19.5" style="1" customWidth="1"/>
    <col min="6426" max="6439" width="0" style="1" hidden="1" customWidth="1"/>
    <col min="6440" max="6441" width="11" style="1" bestFit="1" customWidth="1"/>
    <col min="6442" max="6442" width="15.125" style="1" bestFit="1" customWidth="1"/>
    <col min="6443" max="6458" width="0" style="1" hidden="1" customWidth="1"/>
    <col min="6459" max="6459" width="9" style="1"/>
    <col min="6460" max="6460" width="11" style="1" bestFit="1" customWidth="1"/>
    <col min="6461" max="6461" width="15.125" style="1" customWidth="1"/>
    <col min="6462" max="6462" width="20.5" style="1" bestFit="1" customWidth="1"/>
    <col min="6463" max="6465" width="9" style="1"/>
    <col min="6466" max="6466" width="11.125" style="1" bestFit="1" customWidth="1"/>
    <col min="6467" max="6467" width="11" style="1" bestFit="1" customWidth="1"/>
    <col min="6468" max="6468" width="9" style="1"/>
    <col min="6469" max="6469" width="7.125" style="1" bestFit="1" customWidth="1"/>
    <col min="6470" max="6470" width="9" style="1"/>
    <col min="6471" max="6471" width="7.125" style="1" bestFit="1" customWidth="1"/>
    <col min="6472" max="6474" width="9" style="1"/>
    <col min="6475" max="6475" width="12.5" style="1" customWidth="1"/>
    <col min="6476" max="6656" width="9" style="1"/>
    <col min="6657" max="6658" width="5.25" style="1" bestFit="1" customWidth="1"/>
    <col min="6659" max="6659" width="9.875" style="1" bestFit="1" customWidth="1"/>
    <col min="6660" max="6660" width="9.5" style="1" bestFit="1" customWidth="1"/>
    <col min="6661" max="6661" width="11.625" style="1" bestFit="1" customWidth="1"/>
    <col min="6662" max="6662" width="11.375" style="1" bestFit="1" customWidth="1"/>
    <col min="6663" max="6664" width="11.375" style="1" customWidth="1"/>
    <col min="6665" max="6665" width="20.5" style="1" bestFit="1" customWidth="1"/>
    <col min="6666" max="6666" width="10.125" style="1" bestFit="1" customWidth="1"/>
    <col min="6667" max="6667" width="13" style="1" bestFit="1" customWidth="1"/>
    <col min="6668" max="6669" width="9" style="1"/>
    <col min="6670" max="6670" width="11" style="1" bestFit="1" customWidth="1"/>
    <col min="6671" max="6673" width="10.5" style="1" bestFit="1" customWidth="1"/>
    <col min="6674" max="6676" width="9.5" style="1" customWidth="1"/>
    <col min="6677" max="6677" width="11.5" style="1" bestFit="1" customWidth="1"/>
    <col min="6678" max="6678" width="9" style="1"/>
    <col min="6679" max="6679" width="13" style="1" bestFit="1" customWidth="1"/>
    <col min="6680" max="6680" width="16.875" style="1" customWidth="1"/>
    <col min="6681" max="6681" width="19.5" style="1" customWidth="1"/>
    <col min="6682" max="6695" width="0" style="1" hidden="1" customWidth="1"/>
    <col min="6696" max="6697" width="11" style="1" bestFit="1" customWidth="1"/>
    <col min="6698" max="6698" width="15.125" style="1" bestFit="1" customWidth="1"/>
    <col min="6699" max="6714" width="0" style="1" hidden="1" customWidth="1"/>
    <col min="6715" max="6715" width="9" style="1"/>
    <col min="6716" max="6716" width="11" style="1" bestFit="1" customWidth="1"/>
    <col min="6717" max="6717" width="15.125" style="1" customWidth="1"/>
    <col min="6718" max="6718" width="20.5" style="1" bestFit="1" customWidth="1"/>
    <col min="6719" max="6721" width="9" style="1"/>
    <col min="6722" max="6722" width="11.125" style="1" bestFit="1" customWidth="1"/>
    <col min="6723" max="6723" width="11" style="1" bestFit="1" customWidth="1"/>
    <col min="6724" max="6724" width="9" style="1"/>
    <col min="6725" max="6725" width="7.125" style="1" bestFit="1" customWidth="1"/>
    <col min="6726" max="6726" width="9" style="1"/>
    <col min="6727" max="6727" width="7.125" style="1" bestFit="1" customWidth="1"/>
    <col min="6728" max="6730" width="9" style="1"/>
    <col min="6731" max="6731" width="12.5" style="1" customWidth="1"/>
    <col min="6732" max="6912" width="9" style="1"/>
    <col min="6913" max="6914" width="5.25" style="1" bestFit="1" customWidth="1"/>
    <col min="6915" max="6915" width="9.875" style="1" bestFit="1" customWidth="1"/>
    <col min="6916" max="6916" width="9.5" style="1" bestFit="1" customWidth="1"/>
    <col min="6917" max="6917" width="11.625" style="1" bestFit="1" customWidth="1"/>
    <col min="6918" max="6918" width="11.375" style="1" bestFit="1" customWidth="1"/>
    <col min="6919" max="6920" width="11.375" style="1" customWidth="1"/>
    <col min="6921" max="6921" width="20.5" style="1" bestFit="1" customWidth="1"/>
    <col min="6922" max="6922" width="10.125" style="1" bestFit="1" customWidth="1"/>
    <col min="6923" max="6923" width="13" style="1" bestFit="1" customWidth="1"/>
    <col min="6924" max="6925" width="9" style="1"/>
    <col min="6926" max="6926" width="11" style="1" bestFit="1" customWidth="1"/>
    <col min="6927" max="6929" width="10.5" style="1" bestFit="1" customWidth="1"/>
    <col min="6930" max="6932" width="9.5" style="1" customWidth="1"/>
    <col min="6933" max="6933" width="11.5" style="1" bestFit="1" customWidth="1"/>
    <col min="6934" max="6934" width="9" style="1"/>
    <col min="6935" max="6935" width="13" style="1" bestFit="1" customWidth="1"/>
    <col min="6936" max="6936" width="16.875" style="1" customWidth="1"/>
    <col min="6937" max="6937" width="19.5" style="1" customWidth="1"/>
    <col min="6938" max="6951" width="0" style="1" hidden="1" customWidth="1"/>
    <col min="6952" max="6953" width="11" style="1" bestFit="1" customWidth="1"/>
    <col min="6954" max="6954" width="15.125" style="1" bestFit="1" customWidth="1"/>
    <col min="6955" max="6970" width="0" style="1" hidden="1" customWidth="1"/>
    <col min="6971" max="6971" width="9" style="1"/>
    <col min="6972" max="6972" width="11" style="1" bestFit="1" customWidth="1"/>
    <col min="6973" max="6973" width="15.125" style="1" customWidth="1"/>
    <col min="6974" max="6974" width="20.5" style="1" bestFit="1" customWidth="1"/>
    <col min="6975" max="6977" width="9" style="1"/>
    <col min="6978" max="6978" width="11.125" style="1" bestFit="1" customWidth="1"/>
    <col min="6979" max="6979" width="11" style="1" bestFit="1" customWidth="1"/>
    <col min="6980" max="6980" width="9" style="1"/>
    <col min="6981" max="6981" width="7.125" style="1" bestFit="1" customWidth="1"/>
    <col min="6982" max="6982" width="9" style="1"/>
    <col min="6983" max="6983" width="7.125" style="1" bestFit="1" customWidth="1"/>
    <col min="6984" max="6986" width="9" style="1"/>
    <col min="6987" max="6987" width="12.5" style="1" customWidth="1"/>
    <col min="6988" max="7168" width="9" style="1"/>
    <col min="7169" max="7170" width="5.25" style="1" bestFit="1" customWidth="1"/>
    <col min="7171" max="7171" width="9.875" style="1" bestFit="1" customWidth="1"/>
    <col min="7172" max="7172" width="9.5" style="1" bestFit="1" customWidth="1"/>
    <col min="7173" max="7173" width="11.625" style="1" bestFit="1" customWidth="1"/>
    <col min="7174" max="7174" width="11.375" style="1" bestFit="1" customWidth="1"/>
    <col min="7175" max="7176" width="11.375" style="1" customWidth="1"/>
    <col min="7177" max="7177" width="20.5" style="1" bestFit="1" customWidth="1"/>
    <col min="7178" max="7178" width="10.125" style="1" bestFit="1" customWidth="1"/>
    <col min="7179" max="7179" width="13" style="1" bestFit="1" customWidth="1"/>
    <col min="7180" max="7181" width="9" style="1"/>
    <col min="7182" max="7182" width="11" style="1" bestFit="1" customWidth="1"/>
    <col min="7183" max="7185" width="10.5" style="1" bestFit="1" customWidth="1"/>
    <col min="7186" max="7188" width="9.5" style="1" customWidth="1"/>
    <col min="7189" max="7189" width="11.5" style="1" bestFit="1" customWidth="1"/>
    <col min="7190" max="7190" width="9" style="1"/>
    <col min="7191" max="7191" width="13" style="1" bestFit="1" customWidth="1"/>
    <col min="7192" max="7192" width="16.875" style="1" customWidth="1"/>
    <col min="7193" max="7193" width="19.5" style="1" customWidth="1"/>
    <col min="7194" max="7207" width="0" style="1" hidden="1" customWidth="1"/>
    <col min="7208" max="7209" width="11" style="1" bestFit="1" customWidth="1"/>
    <col min="7210" max="7210" width="15.125" style="1" bestFit="1" customWidth="1"/>
    <col min="7211" max="7226" width="0" style="1" hidden="1" customWidth="1"/>
    <col min="7227" max="7227" width="9" style="1"/>
    <col min="7228" max="7228" width="11" style="1" bestFit="1" customWidth="1"/>
    <col min="7229" max="7229" width="15.125" style="1" customWidth="1"/>
    <col min="7230" max="7230" width="20.5" style="1" bestFit="1" customWidth="1"/>
    <col min="7231" max="7233" width="9" style="1"/>
    <col min="7234" max="7234" width="11.125" style="1" bestFit="1" customWidth="1"/>
    <col min="7235" max="7235" width="11" style="1" bestFit="1" customWidth="1"/>
    <col min="7236" max="7236" width="9" style="1"/>
    <col min="7237" max="7237" width="7.125" style="1" bestFit="1" customWidth="1"/>
    <col min="7238" max="7238" width="9" style="1"/>
    <col min="7239" max="7239" width="7.125" style="1" bestFit="1" customWidth="1"/>
    <col min="7240" max="7242" width="9" style="1"/>
    <col min="7243" max="7243" width="12.5" style="1" customWidth="1"/>
    <col min="7244" max="7424" width="9" style="1"/>
    <col min="7425" max="7426" width="5.25" style="1" bestFit="1" customWidth="1"/>
    <col min="7427" max="7427" width="9.875" style="1" bestFit="1" customWidth="1"/>
    <col min="7428" max="7428" width="9.5" style="1" bestFit="1" customWidth="1"/>
    <col min="7429" max="7429" width="11.625" style="1" bestFit="1" customWidth="1"/>
    <col min="7430" max="7430" width="11.375" style="1" bestFit="1" customWidth="1"/>
    <col min="7431" max="7432" width="11.375" style="1" customWidth="1"/>
    <col min="7433" max="7433" width="20.5" style="1" bestFit="1" customWidth="1"/>
    <col min="7434" max="7434" width="10.125" style="1" bestFit="1" customWidth="1"/>
    <col min="7435" max="7435" width="13" style="1" bestFit="1" customWidth="1"/>
    <col min="7436" max="7437" width="9" style="1"/>
    <col min="7438" max="7438" width="11" style="1" bestFit="1" customWidth="1"/>
    <col min="7439" max="7441" width="10.5" style="1" bestFit="1" customWidth="1"/>
    <col min="7442" max="7444" width="9.5" style="1" customWidth="1"/>
    <col min="7445" max="7445" width="11.5" style="1" bestFit="1" customWidth="1"/>
    <col min="7446" max="7446" width="9" style="1"/>
    <col min="7447" max="7447" width="13" style="1" bestFit="1" customWidth="1"/>
    <col min="7448" max="7448" width="16.875" style="1" customWidth="1"/>
    <col min="7449" max="7449" width="19.5" style="1" customWidth="1"/>
    <col min="7450" max="7463" width="0" style="1" hidden="1" customWidth="1"/>
    <col min="7464" max="7465" width="11" style="1" bestFit="1" customWidth="1"/>
    <col min="7466" max="7466" width="15.125" style="1" bestFit="1" customWidth="1"/>
    <col min="7467" max="7482" width="0" style="1" hidden="1" customWidth="1"/>
    <col min="7483" max="7483" width="9" style="1"/>
    <col min="7484" max="7484" width="11" style="1" bestFit="1" customWidth="1"/>
    <col min="7485" max="7485" width="15.125" style="1" customWidth="1"/>
    <col min="7486" max="7486" width="20.5" style="1" bestFit="1" customWidth="1"/>
    <col min="7487" max="7489" width="9" style="1"/>
    <col min="7490" max="7490" width="11.125" style="1" bestFit="1" customWidth="1"/>
    <col min="7491" max="7491" width="11" style="1" bestFit="1" customWidth="1"/>
    <col min="7492" max="7492" width="9" style="1"/>
    <col min="7493" max="7493" width="7.125" style="1" bestFit="1" customWidth="1"/>
    <col min="7494" max="7494" width="9" style="1"/>
    <col min="7495" max="7495" width="7.125" style="1" bestFit="1" customWidth="1"/>
    <col min="7496" max="7498" width="9" style="1"/>
    <col min="7499" max="7499" width="12.5" style="1" customWidth="1"/>
    <col min="7500" max="7680" width="9" style="1"/>
    <col min="7681" max="7682" width="5.25" style="1" bestFit="1" customWidth="1"/>
    <col min="7683" max="7683" width="9.875" style="1" bestFit="1" customWidth="1"/>
    <col min="7684" max="7684" width="9.5" style="1" bestFit="1" customWidth="1"/>
    <col min="7685" max="7685" width="11.625" style="1" bestFit="1" customWidth="1"/>
    <col min="7686" max="7686" width="11.375" style="1" bestFit="1" customWidth="1"/>
    <col min="7687" max="7688" width="11.375" style="1" customWidth="1"/>
    <col min="7689" max="7689" width="20.5" style="1" bestFit="1" customWidth="1"/>
    <col min="7690" max="7690" width="10.125" style="1" bestFit="1" customWidth="1"/>
    <col min="7691" max="7691" width="13" style="1" bestFit="1" customWidth="1"/>
    <col min="7692" max="7693" width="9" style="1"/>
    <col min="7694" max="7694" width="11" style="1" bestFit="1" customWidth="1"/>
    <col min="7695" max="7697" width="10.5" style="1" bestFit="1" customWidth="1"/>
    <col min="7698" max="7700" width="9.5" style="1" customWidth="1"/>
    <col min="7701" max="7701" width="11.5" style="1" bestFit="1" customWidth="1"/>
    <col min="7702" max="7702" width="9" style="1"/>
    <col min="7703" max="7703" width="13" style="1" bestFit="1" customWidth="1"/>
    <col min="7704" max="7704" width="16.875" style="1" customWidth="1"/>
    <col min="7705" max="7705" width="19.5" style="1" customWidth="1"/>
    <col min="7706" max="7719" width="0" style="1" hidden="1" customWidth="1"/>
    <col min="7720" max="7721" width="11" style="1" bestFit="1" customWidth="1"/>
    <col min="7722" max="7722" width="15.125" style="1" bestFit="1" customWidth="1"/>
    <col min="7723" max="7738" width="0" style="1" hidden="1" customWidth="1"/>
    <col min="7739" max="7739" width="9" style="1"/>
    <col min="7740" max="7740" width="11" style="1" bestFit="1" customWidth="1"/>
    <col min="7741" max="7741" width="15.125" style="1" customWidth="1"/>
    <col min="7742" max="7742" width="20.5" style="1" bestFit="1" customWidth="1"/>
    <col min="7743" max="7745" width="9" style="1"/>
    <col min="7746" max="7746" width="11.125" style="1" bestFit="1" customWidth="1"/>
    <col min="7747" max="7747" width="11" style="1" bestFit="1" customWidth="1"/>
    <col min="7748" max="7748" width="9" style="1"/>
    <col min="7749" max="7749" width="7.125" style="1" bestFit="1" customWidth="1"/>
    <col min="7750" max="7750" width="9" style="1"/>
    <col min="7751" max="7751" width="7.125" style="1" bestFit="1" customWidth="1"/>
    <col min="7752" max="7754" width="9" style="1"/>
    <col min="7755" max="7755" width="12.5" style="1" customWidth="1"/>
    <col min="7756" max="7936" width="9" style="1"/>
    <col min="7937" max="7938" width="5.25" style="1" bestFit="1" customWidth="1"/>
    <col min="7939" max="7939" width="9.875" style="1" bestFit="1" customWidth="1"/>
    <col min="7940" max="7940" width="9.5" style="1" bestFit="1" customWidth="1"/>
    <col min="7941" max="7941" width="11.625" style="1" bestFit="1" customWidth="1"/>
    <col min="7942" max="7942" width="11.375" style="1" bestFit="1" customWidth="1"/>
    <col min="7943" max="7944" width="11.375" style="1" customWidth="1"/>
    <col min="7945" max="7945" width="20.5" style="1" bestFit="1" customWidth="1"/>
    <col min="7946" max="7946" width="10.125" style="1" bestFit="1" customWidth="1"/>
    <col min="7947" max="7947" width="13" style="1" bestFit="1" customWidth="1"/>
    <col min="7948" max="7949" width="9" style="1"/>
    <col min="7950" max="7950" width="11" style="1" bestFit="1" customWidth="1"/>
    <col min="7951" max="7953" width="10.5" style="1" bestFit="1" customWidth="1"/>
    <col min="7954" max="7956" width="9.5" style="1" customWidth="1"/>
    <col min="7957" max="7957" width="11.5" style="1" bestFit="1" customWidth="1"/>
    <col min="7958" max="7958" width="9" style="1"/>
    <col min="7959" max="7959" width="13" style="1" bestFit="1" customWidth="1"/>
    <col min="7960" max="7960" width="16.875" style="1" customWidth="1"/>
    <col min="7961" max="7961" width="19.5" style="1" customWidth="1"/>
    <col min="7962" max="7975" width="0" style="1" hidden="1" customWidth="1"/>
    <col min="7976" max="7977" width="11" style="1" bestFit="1" customWidth="1"/>
    <col min="7978" max="7978" width="15.125" style="1" bestFit="1" customWidth="1"/>
    <col min="7979" max="7994" width="0" style="1" hidden="1" customWidth="1"/>
    <col min="7995" max="7995" width="9" style="1"/>
    <col min="7996" max="7996" width="11" style="1" bestFit="1" customWidth="1"/>
    <col min="7997" max="7997" width="15.125" style="1" customWidth="1"/>
    <col min="7998" max="7998" width="20.5" style="1" bestFit="1" customWidth="1"/>
    <col min="7999" max="8001" width="9" style="1"/>
    <col min="8002" max="8002" width="11.125" style="1" bestFit="1" customWidth="1"/>
    <col min="8003" max="8003" width="11" style="1" bestFit="1" customWidth="1"/>
    <col min="8004" max="8004" width="9" style="1"/>
    <col min="8005" max="8005" width="7.125" style="1" bestFit="1" customWidth="1"/>
    <col min="8006" max="8006" width="9" style="1"/>
    <col min="8007" max="8007" width="7.125" style="1" bestFit="1" customWidth="1"/>
    <col min="8008" max="8010" width="9" style="1"/>
    <col min="8011" max="8011" width="12.5" style="1" customWidth="1"/>
    <col min="8012" max="8192" width="9" style="1"/>
    <col min="8193" max="8194" width="5.25" style="1" bestFit="1" customWidth="1"/>
    <col min="8195" max="8195" width="9.875" style="1" bestFit="1" customWidth="1"/>
    <col min="8196" max="8196" width="9.5" style="1" bestFit="1" customWidth="1"/>
    <col min="8197" max="8197" width="11.625" style="1" bestFit="1" customWidth="1"/>
    <col min="8198" max="8198" width="11.375" style="1" bestFit="1" customWidth="1"/>
    <col min="8199" max="8200" width="11.375" style="1" customWidth="1"/>
    <col min="8201" max="8201" width="20.5" style="1" bestFit="1" customWidth="1"/>
    <col min="8202" max="8202" width="10.125" style="1" bestFit="1" customWidth="1"/>
    <col min="8203" max="8203" width="13" style="1" bestFit="1" customWidth="1"/>
    <col min="8204" max="8205" width="9" style="1"/>
    <col min="8206" max="8206" width="11" style="1" bestFit="1" customWidth="1"/>
    <col min="8207" max="8209" width="10.5" style="1" bestFit="1" customWidth="1"/>
    <col min="8210" max="8212" width="9.5" style="1" customWidth="1"/>
    <col min="8213" max="8213" width="11.5" style="1" bestFit="1" customWidth="1"/>
    <col min="8214" max="8214" width="9" style="1"/>
    <col min="8215" max="8215" width="13" style="1" bestFit="1" customWidth="1"/>
    <col min="8216" max="8216" width="16.875" style="1" customWidth="1"/>
    <col min="8217" max="8217" width="19.5" style="1" customWidth="1"/>
    <col min="8218" max="8231" width="0" style="1" hidden="1" customWidth="1"/>
    <col min="8232" max="8233" width="11" style="1" bestFit="1" customWidth="1"/>
    <col min="8234" max="8234" width="15.125" style="1" bestFit="1" customWidth="1"/>
    <col min="8235" max="8250" width="0" style="1" hidden="1" customWidth="1"/>
    <col min="8251" max="8251" width="9" style="1"/>
    <col min="8252" max="8252" width="11" style="1" bestFit="1" customWidth="1"/>
    <col min="8253" max="8253" width="15.125" style="1" customWidth="1"/>
    <col min="8254" max="8254" width="20.5" style="1" bestFit="1" customWidth="1"/>
    <col min="8255" max="8257" width="9" style="1"/>
    <col min="8258" max="8258" width="11.125" style="1" bestFit="1" customWidth="1"/>
    <col min="8259" max="8259" width="11" style="1" bestFit="1" customWidth="1"/>
    <col min="8260" max="8260" width="9" style="1"/>
    <col min="8261" max="8261" width="7.125" style="1" bestFit="1" customWidth="1"/>
    <col min="8262" max="8262" width="9" style="1"/>
    <col min="8263" max="8263" width="7.125" style="1" bestFit="1" customWidth="1"/>
    <col min="8264" max="8266" width="9" style="1"/>
    <col min="8267" max="8267" width="12.5" style="1" customWidth="1"/>
    <col min="8268" max="8448" width="9" style="1"/>
    <col min="8449" max="8450" width="5.25" style="1" bestFit="1" customWidth="1"/>
    <col min="8451" max="8451" width="9.875" style="1" bestFit="1" customWidth="1"/>
    <col min="8452" max="8452" width="9.5" style="1" bestFit="1" customWidth="1"/>
    <col min="8453" max="8453" width="11.625" style="1" bestFit="1" customWidth="1"/>
    <col min="8454" max="8454" width="11.375" style="1" bestFit="1" customWidth="1"/>
    <col min="8455" max="8456" width="11.375" style="1" customWidth="1"/>
    <col min="8457" max="8457" width="20.5" style="1" bestFit="1" customWidth="1"/>
    <col min="8458" max="8458" width="10.125" style="1" bestFit="1" customWidth="1"/>
    <col min="8459" max="8459" width="13" style="1" bestFit="1" customWidth="1"/>
    <col min="8460" max="8461" width="9" style="1"/>
    <col min="8462" max="8462" width="11" style="1" bestFit="1" customWidth="1"/>
    <col min="8463" max="8465" width="10.5" style="1" bestFit="1" customWidth="1"/>
    <col min="8466" max="8468" width="9.5" style="1" customWidth="1"/>
    <col min="8469" max="8469" width="11.5" style="1" bestFit="1" customWidth="1"/>
    <col min="8470" max="8470" width="9" style="1"/>
    <col min="8471" max="8471" width="13" style="1" bestFit="1" customWidth="1"/>
    <col min="8472" max="8472" width="16.875" style="1" customWidth="1"/>
    <col min="8473" max="8473" width="19.5" style="1" customWidth="1"/>
    <col min="8474" max="8487" width="0" style="1" hidden="1" customWidth="1"/>
    <col min="8488" max="8489" width="11" style="1" bestFit="1" customWidth="1"/>
    <col min="8490" max="8490" width="15.125" style="1" bestFit="1" customWidth="1"/>
    <col min="8491" max="8506" width="0" style="1" hidden="1" customWidth="1"/>
    <col min="8507" max="8507" width="9" style="1"/>
    <col min="8508" max="8508" width="11" style="1" bestFit="1" customWidth="1"/>
    <col min="8509" max="8509" width="15.125" style="1" customWidth="1"/>
    <col min="8510" max="8510" width="20.5" style="1" bestFit="1" customWidth="1"/>
    <col min="8511" max="8513" width="9" style="1"/>
    <col min="8514" max="8514" width="11.125" style="1" bestFit="1" customWidth="1"/>
    <col min="8515" max="8515" width="11" style="1" bestFit="1" customWidth="1"/>
    <col min="8516" max="8516" width="9" style="1"/>
    <col min="8517" max="8517" width="7.125" style="1" bestFit="1" customWidth="1"/>
    <col min="8518" max="8518" width="9" style="1"/>
    <col min="8519" max="8519" width="7.125" style="1" bestFit="1" customWidth="1"/>
    <col min="8520" max="8522" width="9" style="1"/>
    <col min="8523" max="8523" width="12.5" style="1" customWidth="1"/>
    <col min="8524" max="8704" width="9" style="1"/>
    <col min="8705" max="8706" width="5.25" style="1" bestFit="1" customWidth="1"/>
    <col min="8707" max="8707" width="9.875" style="1" bestFit="1" customWidth="1"/>
    <col min="8708" max="8708" width="9.5" style="1" bestFit="1" customWidth="1"/>
    <col min="8709" max="8709" width="11.625" style="1" bestFit="1" customWidth="1"/>
    <col min="8710" max="8710" width="11.375" style="1" bestFit="1" customWidth="1"/>
    <col min="8711" max="8712" width="11.375" style="1" customWidth="1"/>
    <col min="8713" max="8713" width="20.5" style="1" bestFit="1" customWidth="1"/>
    <col min="8714" max="8714" width="10.125" style="1" bestFit="1" customWidth="1"/>
    <col min="8715" max="8715" width="13" style="1" bestFit="1" customWidth="1"/>
    <col min="8716" max="8717" width="9" style="1"/>
    <col min="8718" max="8718" width="11" style="1" bestFit="1" customWidth="1"/>
    <col min="8719" max="8721" width="10.5" style="1" bestFit="1" customWidth="1"/>
    <col min="8722" max="8724" width="9.5" style="1" customWidth="1"/>
    <col min="8725" max="8725" width="11.5" style="1" bestFit="1" customWidth="1"/>
    <col min="8726" max="8726" width="9" style="1"/>
    <col min="8727" max="8727" width="13" style="1" bestFit="1" customWidth="1"/>
    <col min="8728" max="8728" width="16.875" style="1" customWidth="1"/>
    <col min="8729" max="8729" width="19.5" style="1" customWidth="1"/>
    <col min="8730" max="8743" width="0" style="1" hidden="1" customWidth="1"/>
    <col min="8744" max="8745" width="11" style="1" bestFit="1" customWidth="1"/>
    <col min="8746" max="8746" width="15.125" style="1" bestFit="1" customWidth="1"/>
    <col min="8747" max="8762" width="0" style="1" hidden="1" customWidth="1"/>
    <col min="8763" max="8763" width="9" style="1"/>
    <col min="8764" max="8764" width="11" style="1" bestFit="1" customWidth="1"/>
    <col min="8765" max="8765" width="15.125" style="1" customWidth="1"/>
    <col min="8766" max="8766" width="20.5" style="1" bestFit="1" customWidth="1"/>
    <col min="8767" max="8769" width="9" style="1"/>
    <col min="8770" max="8770" width="11.125" style="1" bestFit="1" customWidth="1"/>
    <col min="8771" max="8771" width="11" style="1" bestFit="1" customWidth="1"/>
    <col min="8772" max="8772" width="9" style="1"/>
    <col min="8773" max="8773" width="7.125" style="1" bestFit="1" customWidth="1"/>
    <col min="8774" max="8774" width="9" style="1"/>
    <col min="8775" max="8775" width="7.125" style="1" bestFit="1" customWidth="1"/>
    <col min="8776" max="8778" width="9" style="1"/>
    <col min="8779" max="8779" width="12.5" style="1" customWidth="1"/>
    <col min="8780" max="8960" width="9" style="1"/>
    <col min="8961" max="8962" width="5.25" style="1" bestFit="1" customWidth="1"/>
    <col min="8963" max="8963" width="9.875" style="1" bestFit="1" customWidth="1"/>
    <col min="8964" max="8964" width="9.5" style="1" bestFit="1" customWidth="1"/>
    <col min="8965" max="8965" width="11.625" style="1" bestFit="1" customWidth="1"/>
    <col min="8966" max="8966" width="11.375" style="1" bestFit="1" customWidth="1"/>
    <col min="8967" max="8968" width="11.375" style="1" customWidth="1"/>
    <col min="8969" max="8969" width="20.5" style="1" bestFit="1" customWidth="1"/>
    <col min="8970" max="8970" width="10.125" style="1" bestFit="1" customWidth="1"/>
    <col min="8971" max="8971" width="13" style="1" bestFit="1" customWidth="1"/>
    <col min="8972" max="8973" width="9" style="1"/>
    <col min="8974" max="8974" width="11" style="1" bestFit="1" customWidth="1"/>
    <col min="8975" max="8977" width="10.5" style="1" bestFit="1" customWidth="1"/>
    <col min="8978" max="8980" width="9.5" style="1" customWidth="1"/>
    <col min="8981" max="8981" width="11.5" style="1" bestFit="1" customWidth="1"/>
    <col min="8982" max="8982" width="9" style="1"/>
    <col min="8983" max="8983" width="13" style="1" bestFit="1" customWidth="1"/>
    <col min="8984" max="8984" width="16.875" style="1" customWidth="1"/>
    <col min="8985" max="8985" width="19.5" style="1" customWidth="1"/>
    <col min="8986" max="8999" width="0" style="1" hidden="1" customWidth="1"/>
    <col min="9000" max="9001" width="11" style="1" bestFit="1" customWidth="1"/>
    <col min="9002" max="9002" width="15.125" style="1" bestFit="1" customWidth="1"/>
    <col min="9003" max="9018" width="0" style="1" hidden="1" customWidth="1"/>
    <col min="9019" max="9019" width="9" style="1"/>
    <col min="9020" max="9020" width="11" style="1" bestFit="1" customWidth="1"/>
    <col min="9021" max="9021" width="15.125" style="1" customWidth="1"/>
    <col min="9022" max="9022" width="20.5" style="1" bestFit="1" customWidth="1"/>
    <col min="9023" max="9025" width="9" style="1"/>
    <col min="9026" max="9026" width="11.125" style="1" bestFit="1" customWidth="1"/>
    <col min="9027" max="9027" width="11" style="1" bestFit="1" customWidth="1"/>
    <col min="9028" max="9028" width="9" style="1"/>
    <col min="9029" max="9029" width="7.125" style="1" bestFit="1" customWidth="1"/>
    <col min="9030" max="9030" width="9" style="1"/>
    <col min="9031" max="9031" width="7.125" style="1" bestFit="1" customWidth="1"/>
    <col min="9032" max="9034" width="9" style="1"/>
    <col min="9035" max="9035" width="12.5" style="1" customWidth="1"/>
    <col min="9036" max="9216" width="9" style="1"/>
    <col min="9217" max="9218" width="5.25" style="1" bestFit="1" customWidth="1"/>
    <col min="9219" max="9219" width="9.875" style="1" bestFit="1" customWidth="1"/>
    <col min="9220" max="9220" width="9.5" style="1" bestFit="1" customWidth="1"/>
    <col min="9221" max="9221" width="11.625" style="1" bestFit="1" customWidth="1"/>
    <col min="9222" max="9222" width="11.375" style="1" bestFit="1" customWidth="1"/>
    <col min="9223" max="9224" width="11.375" style="1" customWidth="1"/>
    <col min="9225" max="9225" width="20.5" style="1" bestFit="1" customWidth="1"/>
    <col min="9226" max="9226" width="10.125" style="1" bestFit="1" customWidth="1"/>
    <col min="9227" max="9227" width="13" style="1" bestFit="1" customWidth="1"/>
    <col min="9228" max="9229" width="9" style="1"/>
    <col min="9230" max="9230" width="11" style="1" bestFit="1" customWidth="1"/>
    <col min="9231" max="9233" width="10.5" style="1" bestFit="1" customWidth="1"/>
    <col min="9234" max="9236" width="9.5" style="1" customWidth="1"/>
    <col min="9237" max="9237" width="11.5" style="1" bestFit="1" customWidth="1"/>
    <col min="9238" max="9238" width="9" style="1"/>
    <col min="9239" max="9239" width="13" style="1" bestFit="1" customWidth="1"/>
    <col min="9240" max="9240" width="16.875" style="1" customWidth="1"/>
    <col min="9241" max="9241" width="19.5" style="1" customWidth="1"/>
    <col min="9242" max="9255" width="0" style="1" hidden="1" customWidth="1"/>
    <col min="9256" max="9257" width="11" style="1" bestFit="1" customWidth="1"/>
    <col min="9258" max="9258" width="15.125" style="1" bestFit="1" customWidth="1"/>
    <col min="9259" max="9274" width="0" style="1" hidden="1" customWidth="1"/>
    <col min="9275" max="9275" width="9" style="1"/>
    <col min="9276" max="9276" width="11" style="1" bestFit="1" customWidth="1"/>
    <col min="9277" max="9277" width="15.125" style="1" customWidth="1"/>
    <col min="9278" max="9278" width="20.5" style="1" bestFit="1" customWidth="1"/>
    <col min="9279" max="9281" width="9" style="1"/>
    <col min="9282" max="9282" width="11.125" style="1" bestFit="1" customWidth="1"/>
    <col min="9283" max="9283" width="11" style="1" bestFit="1" customWidth="1"/>
    <col min="9284" max="9284" width="9" style="1"/>
    <col min="9285" max="9285" width="7.125" style="1" bestFit="1" customWidth="1"/>
    <col min="9286" max="9286" width="9" style="1"/>
    <col min="9287" max="9287" width="7.125" style="1" bestFit="1" customWidth="1"/>
    <col min="9288" max="9290" width="9" style="1"/>
    <col min="9291" max="9291" width="12.5" style="1" customWidth="1"/>
    <col min="9292" max="9472" width="9" style="1"/>
    <col min="9473" max="9474" width="5.25" style="1" bestFit="1" customWidth="1"/>
    <col min="9475" max="9475" width="9.875" style="1" bestFit="1" customWidth="1"/>
    <col min="9476" max="9476" width="9.5" style="1" bestFit="1" customWidth="1"/>
    <col min="9477" max="9477" width="11.625" style="1" bestFit="1" customWidth="1"/>
    <col min="9478" max="9478" width="11.375" style="1" bestFit="1" customWidth="1"/>
    <col min="9479" max="9480" width="11.375" style="1" customWidth="1"/>
    <col min="9481" max="9481" width="20.5" style="1" bestFit="1" customWidth="1"/>
    <col min="9482" max="9482" width="10.125" style="1" bestFit="1" customWidth="1"/>
    <col min="9483" max="9483" width="13" style="1" bestFit="1" customWidth="1"/>
    <col min="9484" max="9485" width="9" style="1"/>
    <col min="9486" max="9486" width="11" style="1" bestFit="1" customWidth="1"/>
    <col min="9487" max="9489" width="10.5" style="1" bestFit="1" customWidth="1"/>
    <col min="9490" max="9492" width="9.5" style="1" customWidth="1"/>
    <col min="9493" max="9493" width="11.5" style="1" bestFit="1" customWidth="1"/>
    <col min="9494" max="9494" width="9" style="1"/>
    <col min="9495" max="9495" width="13" style="1" bestFit="1" customWidth="1"/>
    <col min="9496" max="9496" width="16.875" style="1" customWidth="1"/>
    <col min="9497" max="9497" width="19.5" style="1" customWidth="1"/>
    <col min="9498" max="9511" width="0" style="1" hidden="1" customWidth="1"/>
    <col min="9512" max="9513" width="11" style="1" bestFit="1" customWidth="1"/>
    <col min="9514" max="9514" width="15.125" style="1" bestFit="1" customWidth="1"/>
    <col min="9515" max="9530" width="0" style="1" hidden="1" customWidth="1"/>
    <col min="9531" max="9531" width="9" style="1"/>
    <col min="9532" max="9532" width="11" style="1" bestFit="1" customWidth="1"/>
    <col min="9533" max="9533" width="15.125" style="1" customWidth="1"/>
    <col min="9534" max="9534" width="20.5" style="1" bestFit="1" customWidth="1"/>
    <col min="9535" max="9537" width="9" style="1"/>
    <col min="9538" max="9538" width="11.125" style="1" bestFit="1" customWidth="1"/>
    <col min="9539" max="9539" width="11" style="1" bestFit="1" customWidth="1"/>
    <col min="9540" max="9540" width="9" style="1"/>
    <col min="9541" max="9541" width="7.125" style="1" bestFit="1" customWidth="1"/>
    <col min="9542" max="9542" width="9" style="1"/>
    <col min="9543" max="9543" width="7.125" style="1" bestFit="1" customWidth="1"/>
    <col min="9544" max="9546" width="9" style="1"/>
    <col min="9547" max="9547" width="12.5" style="1" customWidth="1"/>
    <col min="9548" max="9728" width="9" style="1"/>
    <col min="9729" max="9730" width="5.25" style="1" bestFit="1" customWidth="1"/>
    <col min="9731" max="9731" width="9.875" style="1" bestFit="1" customWidth="1"/>
    <col min="9732" max="9732" width="9.5" style="1" bestFit="1" customWidth="1"/>
    <col min="9733" max="9733" width="11.625" style="1" bestFit="1" customWidth="1"/>
    <col min="9734" max="9734" width="11.375" style="1" bestFit="1" customWidth="1"/>
    <col min="9735" max="9736" width="11.375" style="1" customWidth="1"/>
    <col min="9737" max="9737" width="20.5" style="1" bestFit="1" customWidth="1"/>
    <col min="9738" max="9738" width="10.125" style="1" bestFit="1" customWidth="1"/>
    <col min="9739" max="9739" width="13" style="1" bestFit="1" customWidth="1"/>
    <col min="9740" max="9741" width="9" style="1"/>
    <col min="9742" max="9742" width="11" style="1" bestFit="1" customWidth="1"/>
    <col min="9743" max="9745" width="10.5" style="1" bestFit="1" customWidth="1"/>
    <col min="9746" max="9748" width="9.5" style="1" customWidth="1"/>
    <col min="9749" max="9749" width="11.5" style="1" bestFit="1" customWidth="1"/>
    <col min="9750" max="9750" width="9" style="1"/>
    <col min="9751" max="9751" width="13" style="1" bestFit="1" customWidth="1"/>
    <col min="9752" max="9752" width="16.875" style="1" customWidth="1"/>
    <col min="9753" max="9753" width="19.5" style="1" customWidth="1"/>
    <col min="9754" max="9767" width="0" style="1" hidden="1" customWidth="1"/>
    <col min="9768" max="9769" width="11" style="1" bestFit="1" customWidth="1"/>
    <col min="9770" max="9770" width="15.125" style="1" bestFit="1" customWidth="1"/>
    <col min="9771" max="9786" width="0" style="1" hidden="1" customWidth="1"/>
    <col min="9787" max="9787" width="9" style="1"/>
    <col min="9788" max="9788" width="11" style="1" bestFit="1" customWidth="1"/>
    <col min="9789" max="9789" width="15.125" style="1" customWidth="1"/>
    <col min="9790" max="9790" width="20.5" style="1" bestFit="1" customWidth="1"/>
    <col min="9791" max="9793" width="9" style="1"/>
    <col min="9794" max="9794" width="11.125" style="1" bestFit="1" customWidth="1"/>
    <col min="9795" max="9795" width="11" style="1" bestFit="1" customWidth="1"/>
    <col min="9796" max="9796" width="9" style="1"/>
    <col min="9797" max="9797" width="7.125" style="1" bestFit="1" customWidth="1"/>
    <col min="9798" max="9798" width="9" style="1"/>
    <col min="9799" max="9799" width="7.125" style="1" bestFit="1" customWidth="1"/>
    <col min="9800" max="9802" width="9" style="1"/>
    <col min="9803" max="9803" width="12.5" style="1" customWidth="1"/>
    <col min="9804" max="9984" width="9" style="1"/>
    <col min="9985" max="9986" width="5.25" style="1" bestFit="1" customWidth="1"/>
    <col min="9987" max="9987" width="9.875" style="1" bestFit="1" customWidth="1"/>
    <col min="9988" max="9988" width="9.5" style="1" bestFit="1" customWidth="1"/>
    <col min="9989" max="9989" width="11.625" style="1" bestFit="1" customWidth="1"/>
    <col min="9990" max="9990" width="11.375" style="1" bestFit="1" customWidth="1"/>
    <col min="9991" max="9992" width="11.375" style="1" customWidth="1"/>
    <col min="9993" max="9993" width="20.5" style="1" bestFit="1" customWidth="1"/>
    <col min="9994" max="9994" width="10.125" style="1" bestFit="1" customWidth="1"/>
    <col min="9995" max="9995" width="13" style="1" bestFit="1" customWidth="1"/>
    <col min="9996" max="9997" width="9" style="1"/>
    <col min="9998" max="9998" width="11" style="1" bestFit="1" customWidth="1"/>
    <col min="9999" max="10001" width="10.5" style="1" bestFit="1" customWidth="1"/>
    <col min="10002" max="10004" width="9.5" style="1" customWidth="1"/>
    <col min="10005" max="10005" width="11.5" style="1" bestFit="1" customWidth="1"/>
    <col min="10006" max="10006" width="9" style="1"/>
    <col min="10007" max="10007" width="13" style="1" bestFit="1" customWidth="1"/>
    <col min="10008" max="10008" width="16.875" style="1" customWidth="1"/>
    <col min="10009" max="10009" width="19.5" style="1" customWidth="1"/>
    <col min="10010" max="10023" width="0" style="1" hidden="1" customWidth="1"/>
    <col min="10024" max="10025" width="11" style="1" bestFit="1" customWidth="1"/>
    <col min="10026" max="10026" width="15.125" style="1" bestFit="1" customWidth="1"/>
    <col min="10027" max="10042" width="0" style="1" hidden="1" customWidth="1"/>
    <col min="10043" max="10043" width="9" style="1"/>
    <col min="10044" max="10044" width="11" style="1" bestFit="1" customWidth="1"/>
    <col min="10045" max="10045" width="15.125" style="1" customWidth="1"/>
    <col min="10046" max="10046" width="20.5" style="1" bestFit="1" customWidth="1"/>
    <col min="10047" max="10049" width="9" style="1"/>
    <col min="10050" max="10050" width="11.125" style="1" bestFit="1" customWidth="1"/>
    <col min="10051" max="10051" width="11" style="1" bestFit="1" customWidth="1"/>
    <col min="10052" max="10052" width="9" style="1"/>
    <col min="10053" max="10053" width="7.125" style="1" bestFit="1" customWidth="1"/>
    <col min="10054" max="10054" width="9" style="1"/>
    <col min="10055" max="10055" width="7.125" style="1" bestFit="1" customWidth="1"/>
    <col min="10056" max="10058" width="9" style="1"/>
    <col min="10059" max="10059" width="12.5" style="1" customWidth="1"/>
    <col min="10060" max="10240" width="9" style="1"/>
    <col min="10241" max="10242" width="5.25" style="1" bestFit="1" customWidth="1"/>
    <col min="10243" max="10243" width="9.875" style="1" bestFit="1" customWidth="1"/>
    <col min="10244" max="10244" width="9.5" style="1" bestFit="1" customWidth="1"/>
    <col min="10245" max="10245" width="11.625" style="1" bestFit="1" customWidth="1"/>
    <col min="10246" max="10246" width="11.375" style="1" bestFit="1" customWidth="1"/>
    <col min="10247" max="10248" width="11.375" style="1" customWidth="1"/>
    <col min="10249" max="10249" width="20.5" style="1" bestFit="1" customWidth="1"/>
    <col min="10250" max="10250" width="10.125" style="1" bestFit="1" customWidth="1"/>
    <col min="10251" max="10251" width="13" style="1" bestFit="1" customWidth="1"/>
    <col min="10252" max="10253" width="9" style="1"/>
    <col min="10254" max="10254" width="11" style="1" bestFit="1" customWidth="1"/>
    <col min="10255" max="10257" width="10.5" style="1" bestFit="1" customWidth="1"/>
    <col min="10258" max="10260" width="9.5" style="1" customWidth="1"/>
    <col min="10261" max="10261" width="11.5" style="1" bestFit="1" customWidth="1"/>
    <col min="10262" max="10262" width="9" style="1"/>
    <col min="10263" max="10263" width="13" style="1" bestFit="1" customWidth="1"/>
    <col min="10264" max="10264" width="16.875" style="1" customWidth="1"/>
    <col min="10265" max="10265" width="19.5" style="1" customWidth="1"/>
    <col min="10266" max="10279" width="0" style="1" hidden="1" customWidth="1"/>
    <col min="10280" max="10281" width="11" style="1" bestFit="1" customWidth="1"/>
    <col min="10282" max="10282" width="15.125" style="1" bestFit="1" customWidth="1"/>
    <col min="10283" max="10298" width="0" style="1" hidden="1" customWidth="1"/>
    <col min="10299" max="10299" width="9" style="1"/>
    <col min="10300" max="10300" width="11" style="1" bestFit="1" customWidth="1"/>
    <col min="10301" max="10301" width="15.125" style="1" customWidth="1"/>
    <col min="10302" max="10302" width="20.5" style="1" bestFit="1" customWidth="1"/>
    <col min="10303" max="10305" width="9" style="1"/>
    <col min="10306" max="10306" width="11.125" style="1" bestFit="1" customWidth="1"/>
    <col min="10307" max="10307" width="11" style="1" bestFit="1" customWidth="1"/>
    <col min="10308" max="10308" width="9" style="1"/>
    <col min="10309" max="10309" width="7.125" style="1" bestFit="1" customWidth="1"/>
    <col min="10310" max="10310" width="9" style="1"/>
    <col min="10311" max="10311" width="7.125" style="1" bestFit="1" customWidth="1"/>
    <col min="10312" max="10314" width="9" style="1"/>
    <col min="10315" max="10315" width="12.5" style="1" customWidth="1"/>
    <col min="10316" max="10496" width="9" style="1"/>
    <col min="10497" max="10498" width="5.25" style="1" bestFit="1" customWidth="1"/>
    <col min="10499" max="10499" width="9.875" style="1" bestFit="1" customWidth="1"/>
    <col min="10500" max="10500" width="9.5" style="1" bestFit="1" customWidth="1"/>
    <col min="10501" max="10501" width="11.625" style="1" bestFit="1" customWidth="1"/>
    <col min="10502" max="10502" width="11.375" style="1" bestFit="1" customWidth="1"/>
    <col min="10503" max="10504" width="11.375" style="1" customWidth="1"/>
    <col min="10505" max="10505" width="20.5" style="1" bestFit="1" customWidth="1"/>
    <col min="10506" max="10506" width="10.125" style="1" bestFit="1" customWidth="1"/>
    <col min="10507" max="10507" width="13" style="1" bestFit="1" customWidth="1"/>
    <col min="10508" max="10509" width="9" style="1"/>
    <col min="10510" max="10510" width="11" style="1" bestFit="1" customWidth="1"/>
    <col min="10511" max="10513" width="10.5" style="1" bestFit="1" customWidth="1"/>
    <col min="10514" max="10516" width="9.5" style="1" customWidth="1"/>
    <col min="10517" max="10517" width="11.5" style="1" bestFit="1" customWidth="1"/>
    <col min="10518" max="10518" width="9" style="1"/>
    <col min="10519" max="10519" width="13" style="1" bestFit="1" customWidth="1"/>
    <col min="10520" max="10520" width="16.875" style="1" customWidth="1"/>
    <col min="10521" max="10521" width="19.5" style="1" customWidth="1"/>
    <col min="10522" max="10535" width="0" style="1" hidden="1" customWidth="1"/>
    <col min="10536" max="10537" width="11" style="1" bestFit="1" customWidth="1"/>
    <col min="10538" max="10538" width="15.125" style="1" bestFit="1" customWidth="1"/>
    <col min="10539" max="10554" width="0" style="1" hidden="1" customWidth="1"/>
    <col min="10555" max="10555" width="9" style="1"/>
    <col min="10556" max="10556" width="11" style="1" bestFit="1" customWidth="1"/>
    <col min="10557" max="10557" width="15.125" style="1" customWidth="1"/>
    <col min="10558" max="10558" width="20.5" style="1" bestFit="1" customWidth="1"/>
    <col min="10559" max="10561" width="9" style="1"/>
    <col min="10562" max="10562" width="11.125" style="1" bestFit="1" customWidth="1"/>
    <col min="10563" max="10563" width="11" style="1" bestFit="1" customWidth="1"/>
    <col min="10564" max="10564" width="9" style="1"/>
    <col min="10565" max="10565" width="7.125" style="1" bestFit="1" customWidth="1"/>
    <col min="10566" max="10566" width="9" style="1"/>
    <col min="10567" max="10567" width="7.125" style="1" bestFit="1" customWidth="1"/>
    <col min="10568" max="10570" width="9" style="1"/>
    <col min="10571" max="10571" width="12.5" style="1" customWidth="1"/>
    <col min="10572" max="10752" width="9" style="1"/>
    <col min="10753" max="10754" width="5.25" style="1" bestFit="1" customWidth="1"/>
    <col min="10755" max="10755" width="9.875" style="1" bestFit="1" customWidth="1"/>
    <col min="10756" max="10756" width="9.5" style="1" bestFit="1" customWidth="1"/>
    <col min="10757" max="10757" width="11.625" style="1" bestFit="1" customWidth="1"/>
    <col min="10758" max="10758" width="11.375" style="1" bestFit="1" customWidth="1"/>
    <col min="10759" max="10760" width="11.375" style="1" customWidth="1"/>
    <col min="10761" max="10761" width="20.5" style="1" bestFit="1" customWidth="1"/>
    <col min="10762" max="10762" width="10.125" style="1" bestFit="1" customWidth="1"/>
    <col min="10763" max="10763" width="13" style="1" bestFit="1" customWidth="1"/>
    <col min="10764" max="10765" width="9" style="1"/>
    <col min="10766" max="10766" width="11" style="1" bestFit="1" customWidth="1"/>
    <col min="10767" max="10769" width="10.5" style="1" bestFit="1" customWidth="1"/>
    <col min="10770" max="10772" width="9.5" style="1" customWidth="1"/>
    <col min="10773" max="10773" width="11.5" style="1" bestFit="1" customWidth="1"/>
    <col min="10774" max="10774" width="9" style="1"/>
    <col min="10775" max="10775" width="13" style="1" bestFit="1" customWidth="1"/>
    <col min="10776" max="10776" width="16.875" style="1" customWidth="1"/>
    <col min="10777" max="10777" width="19.5" style="1" customWidth="1"/>
    <col min="10778" max="10791" width="0" style="1" hidden="1" customWidth="1"/>
    <col min="10792" max="10793" width="11" style="1" bestFit="1" customWidth="1"/>
    <col min="10794" max="10794" width="15.125" style="1" bestFit="1" customWidth="1"/>
    <col min="10795" max="10810" width="0" style="1" hidden="1" customWidth="1"/>
    <col min="10811" max="10811" width="9" style="1"/>
    <col min="10812" max="10812" width="11" style="1" bestFit="1" customWidth="1"/>
    <col min="10813" max="10813" width="15.125" style="1" customWidth="1"/>
    <col min="10814" max="10814" width="20.5" style="1" bestFit="1" customWidth="1"/>
    <col min="10815" max="10817" width="9" style="1"/>
    <col min="10818" max="10818" width="11.125" style="1" bestFit="1" customWidth="1"/>
    <col min="10819" max="10819" width="11" style="1" bestFit="1" customWidth="1"/>
    <col min="10820" max="10820" width="9" style="1"/>
    <col min="10821" max="10821" width="7.125" style="1" bestFit="1" customWidth="1"/>
    <col min="10822" max="10822" width="9" style="1"/>
    <col min="10823" max="10823" width="7.125" style="1" bestFit="1" customWidth="1"/>
    <col min="10824" max="10826" width="9" style="1"/>
    <col min="10827" max="10827" width="12.5" style="1" customWidth="1"/>
    <col min="10828" max="11008" width="9" style="1"/>
    <col min="11009" max="11010" width="5.25" style="1" bestFit="1" customWidth="1"/>
    <col min="11011" max="11011" width="9.875" style="1" bestFit="1" customWidth="1"/>
    <col min="11012" max="11012" width="9.5" style="1" bestFit="1" customWidth="1"/>
    <col min="11013" max="11013" width="11.625" style="1" bestFit="1" customWidth="1"/>
    <col min="11014" max="11014" width="11.375" style="1" bestFit="1" customWidth="1"/>
    <col min="11015" max="11016" width="11.375" style="1" customWidth="1"/>
    <col min="11017" max="11017" width="20.5" style="1" bestFit="1" customWidth="1"/>
    <col min="11018" max="11018" width="10.125" style="1" bestFit="1" customWidth="1"/>
    <col min="11019" max="11019" width="13" style="1" bestFit="1" customWidth="1"/>
    <col min="11020" max="11021" width="9" style="1"/>
    <col min="11022" max="11022" width="11" style="1" bestFit="1" customWidth="1"/>
    <col min="11023" max="11025" width="10.5" style="1" bestFit="1" customWidth="1"/>
    <col min="11026" max="11028" width="9.5" style="1" customWidth="1"/>
    <col min="11029" max="11029" width="11.5" style="1" bestFit="1" customWidth="1"/>
    <col min="11030" max="11030" width="9" style="1"/>
    <col min="11031" max="11031" width="13" style="1" bestFit="1" customWidth="1"/>
    <col min="11032" max="11032" width="16.875" style="1" customWidth="1"/>
    <col min="11033" max="11033" width="19.5" style="1" customWidth="1"/>
    <col min="11034" max="11047" width="0" style="1" hidden="1" customWidth="1"/>
    <col min="11048" max="11049" width="11" style="1" bestFit="1" customWidth="1"/>
    <col min="11050" max="11050" width="15.125" style="1" bestFit="1" customWidth="1"/>
    <col min="11051" max="11066" width="0" style="1" hidden="1" customWidth="1"/>
    <col min="11067" max="11067" width="9" style="1"/>
    <col min="11068" max="11068" width="11" style="1" bestFit="1" customWidth="1"/>
    <col min="11069" max="11069" width="15.125" style="1" customWidth="1"/>
    <col min="11070" max="11070" width="20.5" style="1" bestFit="1" customWidth="1"/>
    <col min="11071" max="11073" width="9" style="1"/>
    <col min="11074" max="11074" width="11.125" style="1" bestFit="1" customWidth="1"/>
    <col min="11075" max="11075" width="11" style="1" bestFit="1" customWidth="1"/>
    <col min="11076" max="11076" width="9" style="1"/>
    <col min="11077" max="11077" width="7.125" style="1" bestFit="1" customWidth="1"/>
    <col min="11078" max="11078" width="9" style="1"/>
    <col min="11079" max="11079" width="7.125" style="1" bestFit="1" customWidth="1"/>
    <col min="11080" max="11082" width="9" style="1"/>
    <col min="11083" max="11083" width="12.5" style="1" customWidth="1"/>
    <col min="11084" max="11264" width="9" style="1"/>
    <col min="11265" max="11266" width="5.25" style="1" bestFit="1" customWidth="1"/>
    <col min="11267" max="11267" width="9.875" style="1" bestFit="1" customWidth="1"/>
    <col min="11268" max="11268" width="9.5" style="1" bestFit="1" customWidth="1"/>
    <col min="11269" max="11269" width="11.625" style="1" bestFit="1" customWidth="1"/>
    <col min="11270" max="11270" width="11.375" style="1" bestFit="1" customWidth="1"/>
    <col min="11271" max="11272" width="11.375" style="1" customWidth="1"/>
    <col min="11273" max="11273" width="20.5" style="1" bestFit="1" customWidth="1"/>
    <col min="11274" max="11274" width="10.125" style="1" bestFit="1" customWidth="1"/>
    <col min="11275" max="11275" width="13" style="1" bestFit="1" customWidth="1"/>
    <col min="11276" max="11277" width="9" style="1"/>
    <col min="11278" max="11278" width="11" style="1" bestFit="1" customWidth="1"/>
    <col min="11279" max="11281" width="10.5" style="1" bestFit="1" customWidth="1"/>
    <col min="11282" max="11284" width="9.5" style="1" customWidth="1"/>
    <col min="11285" max="11285" width="11.5" style="1" bestFit="1" customWidth="1"/>
    <col min="11286" max="11286" width="9" style="1"/>
    <col min="11287" max="11287" width="13" style="1" bestFit="1" customWidth="1"/>
    <col min="11288" max="11288" width="16.875" style="1" customWidth="1"/>
    <col min="11289" max="11289" width="19.5" style="1" customWidth="1"/>
    <col min="11290" max="11303" width="0" style="1" hidden="1" customWidth="1"/>
    <col min="11304" max="11305" width="11" style="1" bestFit="1" customWidth="1"/>
    <col min="11306" max="11306" width="15.125" style="1" bestFit="1" customWidth="1"/>
    <col min="11307" max="11322" width="0" style="1" hidden="1" customWidth="1"/>
    <col min="11323" max="11323" width="9" style="1"/>
    <col min="11324" max="11324" width="11" style="1" bestFit="1" customWidth="1"/>
    <col min="11325" max="11325" width="15.125" style="1" customWidth="1"/>
    <col min="11326" max="11326" width="20.5" style="1" bestFit="1" customWidth="1"/>
    <col min="11327" max="11329" width="9" style="1"/>
    <col min="11330" max="11330" width="11.125" style="1" bestFit="1" customWidth="1"/>
    <col min="11331" max="11331" width="11" style="1" bestFit="1" customWidth="1"/>
    <col min="11332" max="11332" width="9" style="1"/>
    <col min="11333" max="11333" width="7.125" style="1" bestFit="1" customWidth="1"/>
    <col min="11334" max="11334" width="9" style="1"/>
    <col min="11335" max="11335" width="7.125" style="1" bestFit="1" customWidth="1"/>
    <col min="11336" max="11338" width="9" style="1"/>
    <col min="11339" max="11339" width="12.5" style="1" customWidth="1"/>
    <col min="11340" max="11520" width="9" style="1"/>
    <col min="11521" max="11522" width="5.25" style="1" bestFit="1" customWidth="1"/>
    <col min="11523" max="11523" width="9.875" style="1" bestFit="1" customWidth="1"/>
    <col min="11524" max="11524" width="9.5" style="1" bestFit="1" customWidth="1"/>
    <col min="11525" max="11525" width="11.625" style="1" bestFit="1" customWidth="1"/>
    <col min="11526" max="11526" width="11.375" style="1" bestFit="1" customWidth="1"/>
    <col min="11527" max="11528" width="11.375" style="1" customWidth="1"/>
    <col min="11529" max="11529" width="20.5" style="1" bestFit="1" customWidth="1"/>
    <col min="11530" max="11530" width="10.125" style="1" bestFit="1" customWidth="1"/>
    <col min="11531" max="11531" width="13" style="1" bestFit="1" customWidth="1"/>
    <col min="11532" max="11533" width="9" style="1"/>
    <col min="11534" max="11534" width="11" style="1" bestFit="1" customWidth="1"/>
    <col min="11535" max="11537" width="10.5" style="1" bestFit="1" customWidth="1"/>
    <col min="11538" max="11540" width="9.5" style="1" customWidth="1"/>
    <col min="11541" max="11541" width="11.5" style="1" bestFit="1" customWidth="1"/>
    <col min="11542" max="11542" width="9" style="1"/>
    <col min="11543" max="11543" width="13" style="1" bestFit="1" customWidth="1"/>
    <col min="11544" max="11544" width="16.875" style="1" customWidth="1"/>
    <col min="11545" max="11545" width="19.5" style="1" customWidth="1"/>
    <col min="11546" max="11559" width="0" style="1" hidden="1" customWidth="1"/>
    <col min="11560" max="11561" width="11" style="1" bestFit="1" customWidth="1"/>
    <col min="11562" max="11562" width="15.125" style="1" bestFit="1" customWidth="1"/>
    <col min="11563" max="11578" width="0" style="1" hidden="1" customWidth="1"/>
    <col min="11579" max="11579" width="9" style="1"/>
    <col min="11580" max="11580" width="11" style="1" bestFit="1" customWidth="1"/>
    <col min="11581" max="11581" width="15.125" style="1" customWidth="1"/>
    <col min="11582" max="11582" width="20.5" style="1" bestFit="1" customWidth="1"/>
    <col min="11583" max="11585" width="9" style="1"/>
    <col min="11586" max="11586" width="11.125" style="1" bestFit="1" customWidth="1"/>
    <col min="11587" max="11587" width="11" style="1" bestFit="1" customWidth="1"/>
    <col min="11588" max="11588" width="9" style="1"/>
    <col min="11589" max="11589" width="7.125" style="1" bestFit="1" customWidth="1"/>
    <col min="11590" max="11590" width="9" style="1"/>
    <col min="11591" max="11591" width="7.125" style="1" bestFit="1" customWidth="1"/>
    <col min="11592" max="11594" width="9" style="1"/>
    <col min="11595" max="11595" width="12.5" style="1" customWidth="1"/>
    <col min="11596" max="11776" width="9" style="1"/>
    <col min="11777" max="11778" width="5.25" style="1" bestFit="1" customWidth="1"/>
    <col min="11779" max="11779" width="9.875" style="1" bestFit="1" customWidth="1"/>
    <col min="11780" max="11780" width="9.5" style="1" bestFit="1" customWidth="1"/>
    <col min="11781" max="11781" width="11.625" style="1" bestFit="1" customWidth="1"/>
    <col min="11782" max="11782" width="11.375" style="1" bestFit="1" customWidth="1"/>
    <col min="11783" max="11784" width="11.375" style="1" customWidth="1"/>
    <col min="11785" max="11785" width="20.5" style="1" bestFit="1" customWidth="1"/>
    <col min="11786" max="11786" width="10.125" style="1" bestFit="1" customWidth="1"/>
    <col min="11787" max="11787" width="13" style="1" bestFit="1" customWidth="1"/>
    <col min="11788" max="11789" width="9" style="1"/>
    <col min="11790" max="11790" width="11" style="1" bestFit="1" customWidth="1"/>
    <col min="11791" max="11793" width="10.5" style="1" bestFit="1" customWidth="1"/>
    <col min="11794" max="11796" width="9.5" style="1" customWidth="1"/>
    <col min="11797" max="11797" width="11.5" style="1" bestFit="1" customWidth="1"/>
    <col min="11798" max="11798" width="9" style="1"/>
    <col min="11799" max="11799" width="13" style="1" bestFit="1" customWidth="1"/>
    <col min="11800" max="11800" width="16.875" style="1" customWidth="1"/>
    <col min="11801" max="11801" width="19.5" style="1" customWidth="1"/>
    <col min="11802" max="11815" width="0" style="1" hidden="1" customWidth="1"/>
    <col min="11816" max="11817" width="11" style="1" bestFit="1" customWidth="1"/>
    <col min="11818" max="11818" width="15.125" style="1" bestFit="1" customWidth="1"/>
    <col min="11819" max="11834" width="0" style="1" hidden="1" customWidth="1"/>
    <col min="11835" max="11835" width="9" style="1"/>
    <col min="11836" max="11836" width="11" style="1" bestFit="1" customWidth="1"/>
    <col min="11837" max="11837" width="15.125" style="1" customWidth="1"/>
    <col min="11838" max="11838" width="20.5" style="1" bestFit="1" customWidth="1"/>
    <col min="11839" max="11841" width="9" style="1"/>
    <col min="11842" max="11842" width="11.125" style="1" bestFit="1" customWidth="1"/>
    <col min="11843" max="11843" width="11" style="1" bestFit="1" customWidth="1"/>
    <col min="11844" max="11844" width="9" style="1"/>
    <col min="11845" max="11845" width="7.125" style="1" bestFit="1" customWidth="1"/>
    <col min="11846" max="11846" width="9" style="1"/>
    <col min="11847" max="11847" width="7.125" style="1" bestFit="1" customWidth="1"/>
    <col min="11848" max="11850" width="9" style="1"/>
    <col min="11851" max="11851" width="12.5" style="1" customWidth="1"/>
    <col min="11852" max="12032" width="9" style="1"/>
    <col min="12033" max="12034" width="5.25" style="1" bestFit="1" customWidth="1"/>
    <col min="12035" max="12035" width="9.875" style="1" bestFit="1" customWidth="1"/>
    <col min="12036" max="12036" width="9.5" style="1" bestFit="1" customWidth="1"/>
    <col min="12037" max="12037" width="11.625" style="1" bestFit="1" customWidth="1"/>
    <col min="12038" max="12038" width="11.375" style="1" bestFit="1" customWidth="1"/>
    <col min="12039" max="12040" width="11.375" style="1" customWidth="1"/>
    <col min="12041" max="12041" width="20.5" style="1" bestFit="1" customWidth="1"/>
    <col min="12042" max="12042" width="10.125" style="1" bestFit="1" customWidth="1"/>
    <col min="12043" max="12043" width="13" style="1" bestFit="1" customWidth="1"/>
    <col min="12044" max="12045" width="9" style="1"/>
    <col min="12046" max="12046" width="11" style="1" bestFit="1" customWidth="1"/>
    <col min="12047" max="12049" width="10.5" style="1" bestFit="1" customWidth="1"/>
    <col min="12050" max="12052" width="9.5" style="1" customWidth="1"/>
    <col min="12053" max="12053" width="11.5" style="1" bestFit="1" customWidth="1"/>
    <col min="12054" max="12054" width="9" style="1"/>
    <col min="12055" max="12055" width="13" style="1" bestFit="1" customWidth="1"/>
    <col min="12056" max="12056" width="16.875" style="1" customWidth="1"/>
    <col min="12057" max="12057" width="19.5" style="1" customWidth="1"/>
    <col min="12058" max="12071" width="0" style="1" hidden="1" customWidth="1"/>
    <col min="12072" max="12073" width="11" style="1" bestFit="1" customWidth="1"/>
    <col min="12074" max="12074" width="15.125" style="1" bestFit="1" customWidth="1"/>
    <col min="12075" max="12090" width="0" style="1" hidden="1" customWidth="1"/>
    <col min="12091" max="12091" width="9" style="1"/>
    <col min="12092" max="12092" width="11" style="1" bestFit="1" customWidth="1"/>
    <col min="12093" max="12093" width="15.125" style="1" customWidth="1"/>
    <col min="12094" max="12094" width="20.5" style="1" bestFit="1" customWidth="1"/>
    <col min="12095" max="12097" width="9" style="1"/>
    <col min="12098" max="12098" width="11.125" style="1" bestFit="1" customWidth="1"/>
    <col min="12099" max="12099" width="11" style="1" bestFit="1" customWidth="1"/>
    <col min="12100" max="12100" width="9" style="1"/>
    <col min="12101" max="12101" width="7.125" style="1" bestFit="1" customWidth="1"/>
    <col min="12102" max="12102" width="9" style="1"/>
    <col min="12103" max="12103" width="7.125" style="1" bestFit="1" customWidth="1"/>
    <col min="12104" max="12106" width="9" style="1"/>
    <col min="12107" max="12107" width="12.5" style="1" customWidth="1"/>
    <col min="12108" max="12288" width="9" style="1"/>
    <col min="12289" max="12290" width="5.25" style="1" bestFit="1" customWidth="1"/>
    <col min="12291" max="12291" width="9.875" style="1" bestFit="1" customWidth="1"/>
    <col min="12292" max="12292" width="9.5" style="1" bestFit="1" customWidth="1"/>
    <col min="12293" max="12293" width="11.625" style="1" bestFit="1" customWidth="1"/>
    <col min="12294" max="12294" width="11.375" style="1" bestFit="1" customWidth="1"/>
    <col min="12295" max="12296" width="11.375" style="1" customWidth="1"/>
    <col min="12297" max="12297" width="20.5" style="1" bestFit="1" customWidth="1"/>
    <col min="12298" max="12298" width="10.125" style="1" bestFit="1" customWidth="1"/>
    <col min="12299" max="12299" width="13" style="1" bestFit="1" customWidth="1"/>
    <col min="12300" max="12301" width="9" style="1"/>
    <col min="12302" max="12302" width="11" style="1" bestFit="1" customWidth="1"/>
    <col min="12303" max="12305" width="10.5" style="1" bestFit="1" customWidth="1"/>
    <col min="12306" max="12308" width="9.5" style="1" customWidth="1"/>
    <col min="12309" max="12309" width="11.5" style="1" bestFit="1" customWidth="1"/>
    <col min="12310" max="12310" width="9" style="1"/>
    <col min="12311" max="12311" width="13" style="1" bestFit="1" customWidth="1"/>
    <col min="12312" max="12312" width="16.875" style="1" customWidth="1"/>
    <col min="12313" max="12313" width="19.5" style="1" customWidth="1"/>
    <col min="12314" max="12327" width="0" style="1" hidden="1" customWidth="1"/>
    <col min="12328" max="12329" width="11" style="1" bestFit="1" customWidth="1"/>
    <col min="12330" max="12330" width="15.125" style="1" bestFit="1" customWidth="1"/>
    <col min="12331" max="12346" width="0" style="1" hidden="1" customWidth="1"/>
    <col min="12347" max="12347" width="9" style="1"/>
    <col min="12348" max="12348" width="11" style="1" bestFit="1" customWidth="1"/>
    <col min="12349" max="12349" width="15.125" style="1" customWidth="1"/>
    <col min="12350" max="12350" width="20.5" style="1" bestFit="1" customWidth="1"/>
    <col min="12351" max="12353" width="9" style="1"/>
    <col min="12354" max="12354" width="11.125" style="1" bestFit="1" customWidth="1"/>
    <col min="12355" max="12355" width="11" style="1" bestFit="1" customWidth="1"/>
    <col min="12356" max="12356" width="9" style="1"/>
    <col min="12357" max="12357" width="7.125" style="1" bestFit="1" customWidth="1"/>
    <col min="12358" max="12358" width="9" style="1"/>
    <col min="12359" max="12359" width="7.125" style="1" bestFit="1" customWidth="1"/>
    <col min="12360" max="12362" width="9" style="1"/>
    <col min="12363" max="12363" width="12.5" style="1" customWidth="1"/>
    <col min="12364" max="12544" width="9" style="1"/>
    <col min="12545" max="12546" width="5.25" style="1" bestFit="1" customWidth="1"/>
    <col min="12547" max="12547" width="9.875" style="1" bestFit="1" customWidth="1"/>
    <col min="12548" max="12548" width="9.5" style="1" bestFit="1" customWidth="1"/>
    <col min="12549" max="12549" width="11.625" style="1" bestFit="1" customWidth="1"/>
    <col min="12550" max="12550" width="11.375" style="1" bestFit="1" customWidth="1"/>
    <col min="12551" max="12552" width="11.375" style="1" customWidth="1"/>
    <col min="12553" max="12553" width="20.5" style="1" bestFit="1" customWidth="1"/>
    <col min="12554" max="12554" width="10.125" style="1" bestFit="1" customWidth="1"/>
    <col min="12555" max="12555" width="13" style="1" bestFit="1" customWidth="1"/>
    <col min="12556" max="12557" width="9" style="1"/>
    <col min="12558" max="12558" width="11" style="1" bestFit="1" customWidth="1"/>
    <col min="12559" max="12561" width="10.5" style="1" bestFit="1" customWidth="1"/>
    <col min="12562" max="12564" width="9.5" style="1" customWidth="1"/>
    <col min="12565" max="12565" width="11.5" style="1" bestFit="1" customWidth="1"/>
    <col min="12566" max="12566" width="9" style="1"/>
    <col min="12567" max="12567" width="13" style="1" bestFit="1" customWidth="1"/>
    <col min="12568" max="12568" width="16.875" style="1" customWidth="1"/>
    <col min="12569" max="12569" width="19.5" style="1" customWidth="1"/>
    <col min="12570" max="12583" width="0" style="1" hidden="1" customWidth="1"/>
    <col min="12584" max="12585" width="11" style="1" bestFit="1" customWidth="1"/>
    <col min="12586" max="12586" width="15.125" style="1" bestFit="1" customWidth="1"/>
    <col min="12587" max="12602" width="0" style="1" hidden="1" customWidth="1"/>
    <col min="12603" max="12603" width="9" style="1"/>
    <col min="12604" max="12604" width="11" style="1" bestFit="1" customWidth="1"/>
    <col min="12605" max="12605" width="15.125" style="1" customWidth="1"/>
    <col min="12606" max="12606" width="20.5" style="1" bestFit="1" customWidth="1"/>
    <col min="12607" max="12609" width="9" style="1"/>
    <col min="12610" max="12610" width="11.125" style="1" bestFit="1" customWidth="1"/>
    <col min="12611" max="12611" width="11" style="1" bestFit="1" customWidth="1"/>
    <col min="12612" max="12612" width="9" style="1"/>
    <col min="12613" max="12613" width="7.125" style="1" bestFit="1" customWidth="1"/>
    <col min="12614" max="12614" width="9" style="1"/>
    <col min="12615" max="12615" width="7.125" style="1" bestFit="1" customWidth="1"/>
    <col min="12616" max="12618" width="9" style="1"/>
    <col min="12619" max="12619" width="12.5" style="1" customWidth="1"/>
    <col min="12620" max="12800" width="9" style="1"/>
    <col min="12801" max="12802" width="5.25" style="1" bestFit="1" customWidth="1"/>
    <col min="12803" max="12803" width="9.875" style="1" bestFit="1" customWidth="1"/>
    <col min="12804" max="12804" width="9.5" style="1" bestFit="1" customWidth="1"/>
    <col min="12805" max="12805" width="11.625" style="1" bestFit="1" customWidth="1"/>
    <col min="12806" max="12806" width="11.375" style="1" bestFit="1" customWidth="1"/>
    <col min="12807" max="12808" width="11.375" style="1" customWidth="1"/>
    <col min="12809" max="12809" width="20.5" style="1" bestFit="1" customWidth="1"/>
    <col min="12810" max="12810" width="10.125" style="1" bestFit="1" customWidth="1"/>
    <col min="12811" max="12811" width="13" style="1" bestFit="1" customWidth="1"/>
    <col min="12812" max="12813" width="9" style="1"/>
    <col min="12814" max="12814" width="11" style="1" bestFit="1" customWidth="1"/>
    <col min="12815" max="12817" width="10.5" style="1" bestFit="1" customWidth="1"/>
    <col min="12818" max="12820" width="9.5" style="1" customWidth="1"/>
    <col min="12821" max="12821" width="11.5" style="1" bestFit="1" customWidth="1"/>
    <col min="12822" max="12822" width="9" style="1"/>
    <col min="12823" max="12823" width="13" style="1" bestFit="1" customWidth="1"/>
    <col min="12824" max="12824" width="16.875" style="1" customWidth="1"/>
    <col min="12825" max="12825" width="19.5" style="1" customWidth="1"/>
    <col min="12826" max="12839" width="0" style="1" hidden="1" customWidth="1"/>
    <col min="12840" max="12841" width="11" style="1" bestFit="1" customWidth="1"/>
    <col min="12842" max="12842" width="15.125" style="1" bestFit="1" customWidth="1"/>
    <col min="12843" max="12858" width="0" style="1" hidden="1" customWidth="1"/>
    <col min="12859" max="12859" width="9" style="1"/>
    <col min="12860" max="12860" width="11" style="1" bestFit="1" customWidth="1"/>
    <col min="12861" max="12861" width="15.125" style="1" customWidth="1"/>
    <col min="12862" max="12862" width="20.5" style="1" bestFit="1" customWidth="1"/>
    <col min="12863" max="12865" width="9" style="1"/>
    <col min="12866" max="12866" width="11.125" style="1" bestFit="1" customWidth="1"/>
    <col min="12867" max="12867" width="11" style="1" bestFit="1" customWidth="1"/>
    <col min="12868" max="12868" width="9" style="1"/>
    <col min="12869" max="12869" width="7.125" style="1" bestFit="1" customWidth="1"/>
    <col min="12870" max="12870" width="9" style="1"/>
    <col min="12871" max="12871" width="7.125" style="1" bestFit="1" customWidth="1"/>
    <col min="12872" max="12874" width="9" style="1"/>
    <col min="12875" max="12875" width="12.5" style="1" customWidth="1"/>
    <col min="12876" max="13056" width="9" style="1"/>
    <col min="13057" max="13058" width="5.25" style="1" bestFit="1" customWidth="1"/>
    <col min="13059" max="13059" width="9.875" style="1" bestFit="1" customWidth="1"/>
    <col min="13060" max="13060" width="9.5" style="1" bestFit="1" customWidth="1"/>
    <col min="13061" max="13061" width="11.625" style="1" bestFit="1" customWidth="1"/>
    <col min="13062" max="13062" width="11.375" style="1" bestFit="1" customWidth="1"/>
    <col min="13063" max="13064" width="11.375" style="1" customWidth="1"/>
    <col min="13065" max="13065" width="20.5" style="1" bestFit="1" customWidth="1"/>
    <col min="13066" max="13066" width="10.125" style="1" bestFit="1" customWidth="1"/>
    <col min="13067" max="13067" width="13" style="1" bestFit="1" customWidth="1"/>
    <col min="13068" max="13069" width="9" style="1"/>
    <col min="13070" max="13070" width="11" style="1" bestFit="1" customWidth="1"/>
    <col min="13071" max="13073" width="10.5" style="1" bestFit="1" customWidth="1"/>
    <col min="13074" max="13076" width="9.5" style="1" customWidth="1"/>
    <col min="13077" max="13077" width="11.5" style="1" bestFit="1" customWidth="1"/>
    <col min="13078" max="13078" width="9" style="1"/>
    <col min="13079" max="13079" width="13" style="1" bestFit="1" customWidth="1"/>
    <col min="13080" max="13080" width="16.875" style="1" customWidth="1"/>
    <col min="13081" max="13081" width="19.5" style="1" customWidth="1"/>
    <col min="13082" max="13095" width="0" style="1" hidden="1" customWidth="1"/>
    <col min="13096" max="13097" width="11" style="1" bestFit="1" customWidth="1"/>
    <col min="13098" max="13098" width="15.125" style="1" bestFit="1" customWidth="1"/>
    <col min="13099" max="13114" width="0" style="1" hidden="1" customWidth="1"/>
    <col min="13115" max="13115" width="9" style="1"/>
    <col min="13116" max="13116" width="11" style="1" bestFit="1" customWidth="1"/>
    <col min="13117" max="13117" width="15.125" style="1" customWidth="1"/>
    <col min="13118" max="13118" width="20.5" style="1" bestFit="1" customWidth="1"/>
    <col min="13119" max="13121" width="9" style="1"/>
    <col min="13122" max="13122" width="11.125" style="1" bestFit="1" customWidth="1"/>
    <col min="13123" max="13123" width="11" style="1" bestFit="1" customWidth="1"/>
    <col min="13124" max="13124" width="9" style="1"/>
    <col min="13125" max="13125" width="7.125" style="1" bestFit="1" customWidth="1"/>
    <col min="13126" max="13126" width="9" style="1"/>
    <col min="13127" max="13127" width="7.125" style="1" bestFit="1" customWidth="1"/>
    <col min="13128" max="13130" width="9" style="1"/>
    <col min="13131" max="13131" width="12.5" style="1" customWidth="1"/>
    <col min="13132" max="13312" width="9" style="1"/>
    <col min="13313" max="13314" width="5.25" style="1" bestFit="1" customWidth="1"/>
    <col min="13315" max="13315" width="9.875" style="1" bestFit="1" customWidth="1"/>
    <col min="13316" max="13316" width="9.5" style="1" bestFit="1" customWidth="1"/>
    <col min="13317" max="13317" width="11.625" style="1" bestFit="1" customWidth="1"/>
    <col min="13318" max="13318" width="11.375" style="1" bestFit="1" customWidth="1"/>
    <col min="13319" max="13320" width="11.375" style="1" customWidth="1"/>
    <col min="13321" max="13321" width="20.5" style="1" bestFit="1" customWidth="1"/>
    <col min="13322" max="13322" width="10.125" style="1" bestFit="1" customWidth="1"/>
    <col min="13323" max="13323" width="13" style="1" bestFit="1" customWidth="1"/>
    <col min="13324" max="13325" width="9" style="1"/>
    <col min="13326" max="13326" width="11" style="1" bestFit="1" customWidth="1"/>
    <col min="13327" max="13329" width="10.5" style="1" bestFit="1" customWidth="1"/>
    <col min="13330" max="13332" width="9.5" style="1" customWidth="1"/>
    <col min="13333" max="13333" width="11.5" style="1" bestFit="1" customWidth="1"/>
    <col min="13334" max="13334" width="9" style="1"/>
    <col min="13335" max="13335" width="13" style="1" bestFit="1" customWidth="1"/>
    <col min="13336" max="13336" width="16.875" style="1" customWidth="1"/>
    <col min="13337" max="13337" width="19.5" style="1" customWidth="1"/>
    <col min="13338" max="13351" width="0" style="1" hidden="1" customWidth="1"/>
    <col min="13352" max="13353" width="11" style="1" bestFit="1" customWidth="1"/>
    <col min="13354" max="13354" width="15.125" style="1" bestFit="1" customWidth="1"/>
    <col min="13355" max="13370" width="0" style="1" hidden="1" customWidth="1"/>
    <col min="13371" max="13371" width="9" style="1"/>
    <col min="13372" max="13372" width="11" style="1" bestFit="1" customWidth="1"/>
    <col min="13373" max="13373" width="15.125" style="1" customWidth="1"/>
    <col min="13374" max="13374" width="20.5" style="1" bestFit="1" customWidth="1"/>
    <col min="13375" max="13377" width="9" style="1"/>
    <col min="13378" max="13378" width="11.125" style="1" bestFit="1" customWidth="1"/>
    <col min="13379" max="13379" width="11" style="1" bestFit="1" customWidth="1"/>
    <col min="13380" max="13380" width="9" style="1"/>
    <col min="13381" max="13381" width="7.125" style="1" bestFit="1" customWidth="1"/>
    <col min="13382" max="13382" width="9" style="1"/>
    <col min="13383" max="13383" width="7.125" style="1" bestFit="1" customWidth="1"/>
    <col min="13384" max="13386" width="9" style="1"/>
    <col min="13387" max="13387" width="12.5" style="1" customWidth="1"/>
    <col min="13388" max="13568" width="9" style="1"/>
    <col min="13569" max="13570" width="5.25" style="1" bestFit="1" customWidth="1"/>
    <col min="13571" max="13571" width="9.875" style="1" bestFit="1" customWidth="1"/>
    <col min="13572" max="13572" width="9.5" style="1" bestFit="1" customWidth="1"/>
    <col min="13573" max="13573" width="11.625" style="1" bestFit="1" customWidth="1"/>
    <col min="13574" max="13574" width="11.375" style="1" bestFit="1" customWidth="1"/>
    <col min="13575" max="13576" width="11.375" style="1" customWidth="1"/>
    <col min="13577" max="13577" width="20.5" style="1" bestFit="1" customWidth="1"/>
    <col min="13578" max="13578" width="10.125" style="1" bestFit="1" customWidth="1"/>
    <col min="13579" max="13579" width="13" style="1" bestFit="1" customWidth="1"/>
    <col min="13580" max="13581" width="9" style="1"/>
    <col min="13582" max="13582" width="11" style="1" bestFit="1" customWidth="1"/>
    <col min="13583" max="13585" width="10.5" style="1" bestFit="1" customWidth="1"/>
    <col min="13586" max="13588" width="9.5" style="1" customWidth="1"/>
    <col min="13589" max="13589" width="11.5" style="1" bestFit="1" customWidth="1"/>
    <col min="13590" max="13590" width="9" style="1"/>
    <col min="13591" max="13591" width="13" style="1" bestFit="1" customWidth="1"/>
    <col min="13592" max="13592" width="16.875" style="1" customWidth="1"/>
    <col min="13593" max="13593" width="19.5" style="1" customWidth="1"/>
    <col min="13594" max="13607" width="0" style="1" hidden="1" customWidth="1"/>
    <col min="13608" max="13609" width="11" style="1" bestFit="1" customWidth="1"/>
    <col min="13610" max="13610" width="15.125" style="1" bestFit="1" customWidth="1"/>
    <col min="13611" max="13626" width="0" style="1" hidden="1" customWidth="1"/>
    <col min="13627" max="13627" width="9" style="1"/>
    <col min="13628" max="13628" width="11" style="1" bestFit="1" customWidth="1"/>
    <col min="13629" max="13629" width="15.125" style="1" customWidth="1"/>
    <col min="13630" max="13630" width="20.5" style="1" bestFit="1" customWidth="1"/>
    <col min="13631" max="13633" width="9" style="1"/>
    <col min="13634" max="13634" width="11.125" style="1" bestFit="1" customWidth="1"/>
    <col min="13635" max="13635" width="11" style="1" bestFit="1" customWidth="1"/>
    <col min="13636" max="13636" width="9" style="1"/>
    <col min="13637" max="13637" width="7.125" style="1" bestFit="1" customWidth="1"/>
    <col min="13638" max="13638" width="9" style="1"/>
    <col min="13639" max="13639" width="7.125" style="1" bestFit="1" customWidth="1"/>
    <col min="13640" max="13642" width="9" style="1"/>
    <col min="13643" max="13643" width="12.5" style="1" customWidth="1"/>
    <col min="13644" max="13824" width="9" style="1"/>
    <col min="13825" max="13826" width="5.25" style="1" bestFit="1" customWidth="1"/>
    <col min="13827" max="13827" width="9.875" style="1" bestFit="1" customWidth="1"/>
    <col min="13828" max="13828" width="9.5" style="1" bestFit="1" customWidth="1"/>
    <col min="13829" max="13829" width="11.625" style="1" bestFit="1" customWidth="1"/>
    <col min="13830" max="13830" width="11.375" style="1" bestFit="1" customWidth="1"/>
    <col min="13831" max="13832" width="11.375" style="1" customWidth="1"/>
    <col min="13833" max="13833" width="20.5" style="1" bestFit="1" customWidth="1"/>
    <col min="13834" max="13834" width="10.125" style="1" bestFit="1" customWidth="1"/>
    <col min="13835" max="13835" width="13" style="1" bestFit="1" customWidth="1"/>
    <col min="13836" max="13837" width="9" style="1"/>
    <col min="13838" max="13838" width="11" style="1" bestFit="1" customWidth="1"/>
    <col min="13839" max="13841" width="10.5" style="1" bestFit="1" customWidth="1"/>
    <col min="13842" max="13844" width="9.5" style="1" customWidth="1"/>
    <col min="13845" max="13845" width="11.5" style="1" bestFit="1" customWidth="1"/>
    <col min="13846" max="13846" width="9" style="1"/>
    <col min="13847" max="13847" width="13" style="1" bestFit="1" customWidth="1"/>
    <col min="13848" max="13848" width="16.875" style="1" customWidth="1"/>
    <col min="13849" max="13849" width="19.5" style="1" customWidth="1"/>
    <col min="13850" max="13863" width="0" style="1" hidden="1" customWidth="1"/>
    <col min="13864" max="13865" width="11" style="1" bestFit="1" customWidth="1"/>
    <col min="13866" max="13866" width="15.125" style="1" bestFit="1" customWidth="1"/>
    <col min="13867" max="13882" width="0" style="1" hidden="1" customWidth="1"/>
    <col min="13883" max="13883" width="9" style="1"/>
    <col min="13884" max="13884" width="11" style="1" bestFit="1" customWidth="1"/>
    <col min="13885" max="13885" width="15.125" style="1" customWidth="1"/>
    <col min="13886" max="13886" width="20.5" style="1" bestFit="1" customWidth="1"/>
    <col min="13887" max="13889" width="9" style="1"/>
    <col min="13890" max="13890" width="11.125" style="1" bestFit="1" customWidth="1"/>
    <col min="13891" max="13891" width="11" style="1" bestFit="1" customWidth="1"/>
    <col min="13892" max="13892" width="9" style="1"/>
    <col min="13893" max="13893" width="7.125" style="1" bestFit="1" customWidth="1"/>
    <col min="13894" max="13894" width="9" style="1"/>
    <col min="13895" max="13895" width="7.125" style="1" bestFit="1" customWidth="1"/>
    <col min="13896" max="13898" width="9" style="1"/>
    <col min="13899" max="13899" width="12.5" style="1" customWidth="1"/>
    <col min="13900" max="14080" width="9" style="1"/>
    <col min="14081" max="14082" width="5.25" style="1" bestFit="1" customWidth="1"/>
    <col min="14083" max="14083" width="9.875" style="1" bestFit="1" customWidth="1"/>
    <col min="14084" max="14084" width="9.5" style="1" bestFit="1" customWidth="1"/>
    <col min="14085" max="14085" width="11.625" style="1" bestFit="1" customWidth="1"/>
    <col min="14086" max="14086" width="11.375" style="1" bestFit="1" customWidth="1"/>
    <col min="14087" max="14088" width="11.375" style="1" customWidth="1"/>
    <col min="14089" max="14089" width="20.5" style="1" bestFit="1" customWidth="1"/>
    <col min="14090" max="14090" width="10.125" style="1" bestFit="1" customWidth="1"/>
    <col min="14091" max="14091" width="13" style="1" bestFit="1" customWidth="1"/>
    <col min="14092" max="14093" width="9" style="1"/>
    <col min="14094" max="14094" width="11" style="1" bestFit="1" customWidth="1"/>
    <col min="14095" max="14097" width="10.5" style="1" bestFit="1" customWidth="1"/>
    <col min="14098" max="14100" width="9.5" style="1" customWidth="1"/>
    <col min="14101" max="14101" width="11.5" style="1" bestFit="1" customWidth="1"/>
    <col min="14102" max="14102" width="9" style="1"/>
    <col min="14103" max="14103" width="13" style="1" bestFit="1" customWidth="1"/>
    <col min="14104" max="14104" width="16.875" style="1" customWidth="1"/>
    <col min="14105" max="14105" width="19.5" style="1" customWidth="1"/>
    <col min="14106" max="14119" width="0" style="1" hidden="1" customWidth="1"/>
    <col min="14120" max="14121" width="11" style="1" bestFit="1" customWidth="1"/>
    <col min="14122" max="14122" width="15.125" style="1" bestFit="1" customWidth="1"/>
    <col min="14123" max="14138" width="0" style="1" hidden="1" customWidth="1"/>
    <col min="14139" max="14139" width="9" style="1"/>
    <col min="14140" max="14140" width="11" style="1" bestFit="1" customWidth="1"/>
    <col min="14141" max="14141" width="15.125" style="1" customWidth="1"/>
    <col min="14142" max="14142" width="20.5" style="1" bestFit="1" customWidth="1"/>
    <col min="14143" max="14145" width="9" style="1"/>
    <col min="14146" max="14146" width="11.125" style="1" bestFit="1" customWidth="1"/>
    <col min="14147" max="14147" width="11" style="1" bestFit="1" customWidth="1"/>
    <col min="14148" max="14148" width="9" style="1"/>
    <col min="14149" max="14149" width="7.125" style="1" bestFit="1" customWidth="1"/>
    <col min="14150" max="14150" width="9" style="1"/>
    <col min="14151" max="14151" width="7.125" style="1" bestFit="1" customWidth="1"/>
    <col min="14152" max="14154" width="9" style="1"/>
    <col min="14155" max="14155" width="12.5" style="1" customWidth="1"/>
    <col min="14156" max="14336" width="9" style="1"/>
    <col min="14337" max="14338" width="5.25" style="1" bestFit="1" customWidth="1"/>
    <col min="14339" max="14339" width="9.875" style="1" bestFit="1" customWidth="1"/>
    <col min="14340" max="14340" width="9.5" style="1" bestFit="1" customWidth="1"/>
    <col min="14341" max="14341" width="11.625" style="1" bestFit="1" customWidth="1"/>
    <col min="14342" max="14342" width="11.375" style="1" bestFit="1" customWidth="1"/>
    <col min="14343" max="14344" width="11.375" style="1" customWidth="1"/>
    <col min="14345" max="14345" width="20.5" style="1" bestFit="1" customWidth="1"/>
    <col min="14346" max="14346" width="10.125" style="1" bestFit="1" customWidth="1"/>
    <col min="14347" max="14347" width="13" style="1" bestFit="1" customWidth="1"/>
    <col min="14348" max="14349" width="9" style="1"/>
    <col min="14350" max="14350" width="11" style="1" bestFit="1" customWidth="1"/>
    <col min="14351" max="14353" width="10.5" style="1" bestFit="1" customWidth="1"/>
    <col min="14354" max="14356" width="9.5" style="1" customWidth="1"/>
    <col min="14357" max="14357" width="11.5" style="1" bestFit="1" customWidth="1"/>
    <col min="14358" max="14358" width="9" style="1"/>
    <col min="14359" max="14359" width="13" style="1" bestFit="1" customWidth="1"/>
    <col min="14360" max="14360" width="16.875" style="1" customWidth="1"/>
    <col min="14361" max="14361" width="19.5" style="1" customWidth="1"/>
    <col min="14362" max="14375" width="0" style="1" hidden="1" customWidth="1"/>
    <col min="14376" max="14377" width="11" style="1" bestFit="1" customWidth="1"/>
    <col min="14378" max="14378" width="15.125" style="1" bestFit="1" customWidth="1"/>
    <col min="14379" max="14394" width="0" style="1" hidden="1" customWidth="1"/>
    <col min="14395" max="14395" width="9" style="1"/>
    <col min="14396" max="14396" width="11" style="1" bestFit="1" customWidth="1"/>
    <col min="14397" max="14397" width="15.125" style="1" customWidth="1"/>
    <col min="14398" max="14398" width="20.5" style="1" bestFit="1" customWidth="1"/>
    <col min="14399" max="14401" width="9" style="1"/>
    <col min="14402" max="14402" width="11.125" style="1" bestFit="1" customWidth="1"/>
    <col min="14403" max="14403" width="11" style="1" bestFit="1" customWidth="1"/>
    <col min="14404" max="14404" width="9" style="1"/>
    <col min="14405" max="14405" width="7.125" style="1" bestFit="1" customWidth="1"/>
    <col min="14406" max="14406" width="9" style="1"/>
    <col min="14407" max="14407" width="7.125" style="1" bestFit="1" customWidth="1"/>
    <col min="14408" max="14410" width="9" style="1"/>
    <col min="14411" max="14411" width="12.5" style="1" customWidth="1"/>
    <col min="14412" max="14592" width="9" style="1"/>
    <col min="14593" max="14594" width="5.25" style="1" bestFit="1" customWidth="1"/>
    <col min="14595" max="14595" width="9.875" style="1" bestFit="1" customWidth="1"/>
    <col min="14596" max="14596" width="9.5" style="1" bestFit="1" customWidth="1"/>
    <col min="14597" max="14597" width="11.625" style="1" bestFit="1" customWidth="1"/>
    <col min="14598" max="14598" width="11.375" style="1" bestFit="1" customWidth="1"/>
    <col min="14599" max="14600" width="11.375" style="1" customWidth="1"/>
    <col min="14601" max="14601" width="20.5" style="1" bestFit="1" customWidth="1"/>
    <col min="14602" max="14602" width="10.125" style="1" bestFit="1" customWidth="1"/>
    <col min="14603" max="14603" width="13" style="1" bestFit="1" customWidth="1"/>
    <col min="14604" max="14605" width="9" style="1"/>
    <col min="14606" max="14606" width="11" style="1" bestFit="1" customWidth="1"/>
    <col min="14607" max="14609" width="10.5" style="1" bestFit="1" customWidth="1"/>
    <col min="14610" max="14612" width="9.5" style="1" customWidth="1"/>
    <col min="14613" max="14613" width="11.5" style="1" bestFit="1" customWidth="1"/>
    <col min="14614" max="14614" width="9" style="1"/>
    <col min="14615" max="14615" width="13" style="1" bestFit="1" customWidth="1"/>
    <col min="14616" max="14616" width="16.875" style="1" customWidth="1"/>
    <col min="14617" max="14617" width="19.5" style="1" customWidth="1"/>
    <col min="14618" max="14631" width="0" style="1" hidden="1" customWidth="1"/>
    <col min="14632" max="14633" width="11" style="1" bestFit="1" customWidth="1"/>
    <col min="14634" max="14634" width="15.125" style="1" bestFit="1" customWidth="1"/>
    <col min="14635" max="14650" width="0" style="1" hidden="1" customWidth="1"/>
    <col min="14651" max="14651" width="9" style="1"/>
    <col min="14652" max="14652" width="11" style="1" bestFit="1" customWidth="1"/>
    <col min="14653" max="14653" width="15.125" style="1" customWidth="1"/>
    <col min="14654" max="14654" width="20.5" style="1" bestFit="1" customWidth="1"/>
    <col min="14655" max="14657" width="9" style="1"/>
    <col min="14658" max="14658" width="11.125" style="1" bestFit="1" customWidth="1"/>
    <col min="14659" max="14659" width="11" style="1" bestFit="1" customWidth="1"/>
    <col min="14660" max="14660" width="9" style="1"/>
    <col min="14661" max="14661" width="7.125" style="1" bestFit="1" customWidth="1"/>
    <col min="14662" max="14662" width="9" style="1"/>
    <col min="14663" max="14663" width="7.125" style="1" bestFit="1" customWidth="1"/>
    <col min="14664" max="14666" width="9" style="1"/>
    <col min="14667" max="14667" width="12.5" style="1" customWidth="1"/>
    <col min="14668" max="14848" width="9" style="1"/>
    <col min="14849" max="14850" width="5.25" style="1" bestFit="1" customWidth="1"/>
    <col min="14851" max="14851" width="9.875" style="1" bestFit="1" customWidth="1"/>
    <col min="14852" max="14852" width="9.5" style="1" bestFit="1" customWidth="1"/>
    <col min="14853" max="14853" width="11.625" style="1" bestFit="1" customWidth="1"/>
    <col min="14854" max="14854" width="11.375" style="1" bestFit="1" customWidth="1"/>
    <col min="14855" max="14856" width="11.375" style="1" customWidth="1"/>
    <col min="14857" max="14857" width="20.5" style="1" bestFit="1" customWidth="1"/>
    <col min="14858" max="14858" width="10.125" style="1" bestFit="1" customWidth="1"/>
    <col min="14859" max="14859" width="13" style="1" bestFit="1" customWidth="1"/>
    <col min="14860" max="14861" width="9" style="1"/>
    <col min="14862" max="14862" width="11" style="1" bestFit="1" customWidth="1"/>
    <col min="14863" max="14865" width="10.5" style="1" bestFit="1" customWidth="1"/>
    <col min="14866" max="14868" width="9.5" style="1" customWidth="1"/>
    <col min="14869" max="14869" width="11.5" style="1" bestFit="1" customWidth="1"/>
    <col min="14870" max="14870" width="9" style="1"/>
    <col min="14871" max="14871" width="13" style="1" bestFit="1" customWidth="1"/>
    <col min="14872" max="14872" width="16.875" style="1" customWidth="1"/>
    <col min="14873" max="14873" width="19.5" style="1" customWidth="1"/>
    <col min="14874" max="14887" width="0" style="1" hidden="1" customWidth="1"/>
    <col min="14888" max="14889" width="11" style="1" bestFit="1" customWidth="1"/>
    <col min="14890" max="14890" width="15.125" style="1" bestFit="1" customWidth="1"/>
    <col min="14891" max="14906" width="0" style="1" hidden="1" customWidth="1"/>
    <col min="14907" max="14907" width="9" style="1"/>
    <col min="14908" max="14908" width="11" style="1" bestFit="1" customWidth="1"/>
    <col min="14909" max="14909" width="15.125" style="1" customWidth="1"/>
    <col min="14910" max="14910" width="20.5" style="1" bestFit="1" customWidth="1"/>
    <col min="14911" max="14913" width="9" style="1"/>
    <col min="14914" max="14914" width="11.125" style="1" bestFit="1" customWidth="1"/>
    <col min="14915" max="14915" width="11" style="1" bestFit="1" customWidth="1"/>
    <col min="14916" max="14916" width="9" style="1"/>
    <col min="14917" max="14917" width="7.125" style="1" bestFit="1" customWidth="1"/>
    <col min="14918" max="14918" width="9" style="1"/>
    <col min="14919" max="14919" width="7.125" style="1" bestFit="1" customWidth="1"/>
    <col min="14920" max="14922" width="9" style="1"/>
    <col min="14923" max="14923" width="12.5" style="1" customWidth="1"/>
    <col min="14924" max="15104" width="9" style="1"/>
    <col min="15105" max="15106" width="5.25" style="1" bestFit="1" customWidth="1"/>
    <col min="15107" max="15107" width="9.875" style="1" bestFit="1" customWidth="1"/>
    <col min="15108" max="15108" width="9.5" style="1" bestFit="1" customWidth="1"/>
    <col min="15109" max="15109" width="11.625" style="1" bestFit="1" customWidth="1"/>
    <col min="15110" max="15110" width="11.375" style="1" bestFit="1" customWidth="1"/>
    <col min="15111" max="15112" width="11.375" style="1" customWidth="1"/>
    <col min="15113" max="15113" width="20.5" style="1" bestFit="1" customWidth="1"/>
    <col min="15114" max="15114" width="10.125" style="1" bestFit="1" customWidth="1"/>
    <col min="15115" max="15115" width="13" style="1" bestFit="1" customWidth="1"/>
    <col min="15116" max="15117" width="9" style="1"/>
    <col min="15118" max="15118" width="11" style="1" bestFit="1" customWidth="1"/>
    <col min="15119" max="15121" width="10.5" style="1" bestFit="1" customWidth="1"/>
    <col min="15122" max="15124" width="9.5" style="1" customWidth="1"/>
    <col min="15125" max="15125" width="11.5" style="1" bestFit="1" customWidth="1"/>
    <col min="15126" max="15126" width="9" style="1"/>
    <col min="15127" max="15127" width="13" style="1" bestFit="1" customWidth="1"/>
    <col min="15128" max="15128" width="16.875" style="1" customWidth="1"/>
    <col min="15129" max="15129" width="19.5" style="1" customWidth="1"/>
    <col min="15130" max="15143" width="0" style="1" hidden="1" customWidth="1"/>
    <col min="15144" max="15145" width="11" style="1" bestFit="1" customWidth="1"/>
    <col min="15146" max="15146" width="15.125" style="1" bestFit="1" customWidth="1"/>
    <col min="15147" max="15162" width="0" style="1" hidden="1" customWidth="1"/>
    <col min="15163" max="15163" width="9" style="1"/>
    <col min="15164" max="15164" width="11" style="1" bestFit="1" customWidth="1"/>
    <col min="15165" max="15165" width="15.125" style="1" customWidth="1"/>
    <col min="15166" max="15166" width="20.5" style="1" bestFit="1" customWidth="1"/>
    <col min="15167" max="15169" width="9" style="1"/>
    <col min="15170" max="15170" width="11.125" style="1" bestFit="1" customWidth="1"/>
    <col min="15171" max="15171" width="11" style="1" bestFit="1" customWidth="1"/>
    <col min="15172" max="15172" width="9" style="1"/>
    <col min="15173" max="15173" width="7.125" style="1" bestFit="1" customWidth="1"/>
    <col min="15174" max="15174" width="9" style="1"/>
    <col min="15175" max="15175" width="7.125" style="1" bestFit="1" customWidth="1"/>
    <col min="15176" max="15178" width="9" style="1"/>
    <col min="15179" max="15179" width="12.5" style="1" customWidth="1"/>
    <col min="15180" max="15360" width="9" style="1"/>
    <col min="15361" max="15362" width="5.25" style="1" bestFit="1" customWidth="1"/>
    <col min="15363" max="15363" width="9.875" style="1" bestFit="1" customWidth="1"/>
    <col min="15364" max="15364" width="9.5" style="1" bestFit="1" customWidth="1"/>
    <col min="15365" max="15365" width="11.625" style="1" bestFit="1" customWidth="1"/>
    <col min="15366" max="15366" width="11.375" style="1" bestFit="1" customWidth="1"/>
    <col min="15367" max="15368" width="11.375" style="1" customWidth="1"/>
    <col min="15369" max="15369" width="20.5" style="1" bestFit="1" customWidth="1"/>
    <col min="15370" max="15370" width="10.125" style="1" bestFit="1" customWidth="1"/>
    <col min="15371" max="15371" width="13" style="1" bestFit="1" customWidth="1"/>
    <col min="15372" max="15373" width="9" style="1"/>
    <col min="15374" max="15374" width="11" style="1" bestFit="1" customWidth="1"/>
    <col min="15375" max="15377" width="10.5" style="1" bestFit="1" customWidth="1"/>
    <col min="15378" max="15380" width="9.5" style="1" customWidth="1"/>
    <col min="15381" max="15381" width="11.5" style="1" bestFit="1" customWidth="1"/>
    <col min="15382" max="15382" width="9" style="1"/>
    <col min="15383" max="15383" width="13" style="1" bestFit="1" customWidth="1"/>
    <col min="15384" max="15384" width="16.875" style="1" customWidth="1"/>
    <col min="15385" max="15385" width="19.5" style="1" customWidth="1"/>
    <col min="15386" max="15399" width="0" style="1" hidden="1" customWidth="1"/>
    <col min="15400" max="15401" width="11" style="1" bestFit="1" customWidth="1"/>
    <col min="15402" max="15402" width="15.125" style="1" bestFit="1" customWidth="1"/>
    <col min="15403" max="15418" width="0" style="1" hidden="1" customWidth="1"/>
    <col min="15419" max="15419" width="9" style="1"/>
    <col min="15420" max="15420" width="11" style="1" bestFit="1" customWidth="1"/>
    <col min="15421" max="15421" width="15.125" style="1" customWidth="1"/>
    <col min="15422" max="15422" width="20.5" style="1" bestFit="1" customWidth="1"/>
    <col min="15423" max="15425" width="9" style="1"/>
    <col min="15426" max="15426" width="11.125" style="1" bestFit="1" customWidth="1"/>
    <col min="15427" max="15427" width="11" style="1" bestFit="1" customWidth="1"/>
    <col min="15428" max="15428" width="9" style="1"/>
    <col min="15429" max="15429" width="7.125" style="1" bestFit="1" customWidth="1"/>
    <col min="15430" max="15430" width="9" style="1"/>
    <col min="15431" max="15431" width="7.125" style="1" bestFit="1" customWidth="1"/>
    <col min="15432" max="15434" width="9" style="1"/>
    <col min="15435" max="15435" width="12.5" style="1" customWidth="1"/>
    <col min="15436" max="15616" width="9" style="1"/>
    <col min="15617" max="15618" width="5.25" style="1" bestFit="1" customWidth="1"/>
    <col min="15619" max="15619" width="9.875" style="1" bestFit="1" customWidth="1"/>
    <col min="15620" max="15620" width="9.5" style="1" bestFit="1" customWidth="1"/>
    <col min="15621" max="15621" width="11.625" style="1" bestFit="1" customWidth="1"/>
    <col min="15622" max="15622" width="11.375" style="1" bestFit="1" customWidth="1"/>
    <col min="15623" max="15624" width="11.375" style="1" customWidth="1"/>
    <col min="15625" max="15625" width="20.5" style="1" bestFit="1" customWidth="1"/>
    <col min="15626" max="15626" width="10.125" style="1" bestFit="1" customWidth="1"/>
    <col min="15627" max="15627" width="13" style="1" bestFit="1" customWidth="1"/>
    <col min="15628" max="15629" width="9" style="1"/>
    <col min="15630" max="15630" width="11" style="1" bestFit="1" customWidth="1"/>
    <col min="15631" max="15633" width="10.5" style="1" bestFit="1" customWidth="1"/>
    <col min="15634" max="15636" width="9.5" style="1" customWidth="1"/>
    <col min="15637" max="15637" width="11.5" style="1" bestFit="1" customWidth="1"/>
    <col min="15638" max="15638" width="9" style="1"/>
    <col min="15639" max="15639" width="13" style="1" bestFit="1" customWidth="1"/>
    <col min="15640" max="15640" width="16.875" style="1" customWidth="1"/>
    <col min="15641" max="15641" width="19.5" style="1" customWidth="1"/>
    <col min="15642" max="15655" width="0" style="1" hidden="1" customWidth="1"/>
    <col min="15656" max="15657" width="11" style="1" bestFit="1" customWidth="1"/>
    <col min="15658" max="15658" width="15.125" style="1" bestFit="1" customWidth="1"/>
    <col min="15659" max="15674" width="0" style="1" hidden="1" customWidth="1"/>
    <col min="15675" max="15675" width="9" style="1"/>
    <col min="15676" max="15676" width="11" style="1" bestFit="1" customWidth="1"/>
    <col min="15677" max="15677" width="15.125" style="1" customWidth="1"/>
    <col min="15678" max="15678" width="20.5" style="1" bestFit="1" customWidth="1"/>
    <col min="15679" max="15681" width="9" style="1"/>
    <col min="15682" max="15682" width="11.125" style="1" bestFit="1" customWidth="1"/>
    <col min="15683" max="15683" width="11" style="1" bestFit="1" customWidth="1"/>
    <col min="15684" max="15684" width="9" style="1"/>
    <col min="15685" max="15685" width="7.125" style="1" bestFit="1" customWidth="1"/>
    <col min="15686" max="15686" width="9" style="1"/>
    <col min="15687" max="15687" width="7.125" style="1" bestFit="1" customWidth="1"/>
    <col min="15688" max="15690" width="9" style="1"/>
    <col min="15691" max="15691" width="12.5" style="1" customWidth="1"/>
    <col min="15692" max="15872" width="9" style="1"/>
    <col min="15873" max="15874" width="5.25" style="1" bestFit="1" customWidth="1"/>
    <col min="15875" max="15875" width="9.875" style="1" bestFit="1" customWidth="1"/>
    <col min="15876" max="15876" width="9.5" style="1" bestFit="1" customWidth="1"/>
    <col min="15877" max="15877" width="11.625" style="1" bestFit="1" customWidth="1"/>
    <col min="15878" max="15878" width="11.375" style="1" bestFit="1" customWidth="1"/>
    <col min="15879" max="15880" width="11.375" style="1" customWidth="1"/>
    <col min="15881" max="15881" width="20.5" style="1" bestFit="1" customWidth="1"/>
    <col min="15882" max="15882" width="10.125" style="1" bestFit="1" customWidth="1"/>
    <col min="15883" max="15883" width="13" style="1" bestFit="1" customWidth="1"/>
    <col min="15884" max="15885" width="9" style="1"/>
    <col min="15886" max="15886" width="11" style="1" bestFit="1" customWidth="1"/>
    <col min="15887" max="15889" width="10.5" style="1" bestFit="1" customWidth="1"/>
    <col min="15890" max="15892" width="9.5" style="1" customWidth="1"/>
    <col min="15893" max="15893" width="11.5" style="1" bestFit="1" customWidth="1"/>
    <col min="15894" max="15894" width="9" style="1"/>
    <col min="15895" max="15895" width="13" style="1" bestFit="1" customWidth="1"/>
    <col min="15896" max="15896" width="16.875" style="1" customWidth="1"/>
    <col min="15897" max="15897" width="19.5" style="1" customWidth="1"/>
    <col min="15898" max="15911" width="0" style="1" hidden="1" customWidth="1"/>
    <col min="15912" max="15913" width="11" style="1" bestFit="1" customWidth="1"/>
    <col min="15914" max="15914" width="15.125" style="1" bestFit="1" customWidth="1"/>
    <col min="15915" max="15930" width="0" style="1" hidden="1" customWidth="1"/>
    <col min="15931" max="15931" width="9" style="1"/>
    <col min="15932" max="15932" width="11" style="1" bestFit="1" customWidth="1"/>
    <col min="15933" max="15933" width="15.125" style="1" customWidth="1"/>
    <col min="15934" max="15934" width="20.5" style="1" bestFit="1" customWidth="1"/>
    <col min="15935" max="15937" width="9" style="1"/>
    <col min="15938" max="15938" width="11.125" style="1" bestFit="1" customWidth="1"/>
    <col min="15939" max="15939" width="11" style="1" bestFit="1" customWidth="1"/>
    <col min="15940" max="15940" width="9" style="1"/>
    <col min="15941" max="15941" width="7.125" style="1" bestFit="1" customWidth="1"/>
    <col min="15942" max="15942" width="9" style="1"/>
    <col min="15943" max="15943" width="7.125" style="1" bestFit="1" customWidth="1"/>
    <col min="15944" max="15946" width="9" style="1"/>
    <col min="15947" max="15947" width="12.5" style="1" customWidth="1"/>
    <col min="15948" max="16128" width="9" style="1"/>
    <col min="16129" max="16130" width="5.25" style="1" bestFit="1" customWidth="1"/>
    <col min="16131" max="16131" width="9.875" style="1" bestFit="1" customWidth="1"/>
    <col min="16132" max="16132" width="9.5" style="1" bestFit="1" customWidth="1"/>
    <col min="16133" max="16133" width="11.625" style="1" bestFit="1" customWidth="1"/>
    <col min="16134" max="16134" width="11.375" style="1" bestFit="1" customWidth="1"/>
    <col min="16135" max="16136" width="11.375" style="1" customWidth="1"/>
    <col min="16137" max="16137" width="20.5" style="1" bestFit="1" customWidth="1"/>
    <col min="16138" max="16138" width="10.125" style="1" bestFit="1" customWidth="1"/>
    <col min="16139" max="16139" width="13" style="1" bestFit="1" customWidth="1"/>
    <col min="16140" max="16141" width="9" style="1"/>
    <col min="16142" max="16142" width="11" style="1" bestFit="1" customWidth="1"/>
    <col min="16143" max="16145" width="10.5" style="1" bestFit="1" customWidth="1"/>
    <col min="16146" max="16148" width="9.5" style="1" customWidth="1"/>
    <col min="16149" max="16149" width="11.5" style="1" bestFit="1" customWidth="1"/>
    <col min="16150" max="16150" width="9" style="1"/>
    <col min="16151" max="16151" width="13" style="1" bestFit="1" customWidth="1"/>
    <col min="16152" max="16152" width="16.875" style="1" customWidth="1"/>
    <col min="16153" max="16153" width="19.5" style="1" customWidth="1"/>
    <col min="16154" max="16167" width="0" style="1" hidden="1" customWidth="1"/>
    <col min="16168" max="16169" width="11" style="1" bestFit="1" customWidth="1"/>
    <col min="16170" max="16170" width="15.125" style="1" bestFit="1" customWidth="1"/>
    <col min="16171" max="16186" width="0" style="1" hidden="1" customWidth="1"/>
    <col min="16187" max="16187" width="9" style="1"/>
    <col min="16188" max="16188" width="11" style="1" bestFit="1" customWidth="1"/>
    <col min="16189" max="16189" width="15.125" style="1" customWidth="1"/>
    <col min="16190" max="16190" width="20.5" style="1" bestFit="1" customWidth="1"/>
    <col min="16191" max="16193" width="9" style="1"/>
    <col min="16194" max="16194" width="11.125" style="1" bestFit="1" customWidth="1"/>
    <col min="16195" max="16195" width="11" style="1" bestFit="1" customWidth="1"/>
    <col min="16196" max="16196" width="9" style="1"/>
    <col min="16197" max="16197" width="7.125" style="1" bestFit="1" customWidth="1"/>
    <col min="16198" max="16198" width="9" style="1"/>
    <col min="16199" max="16199" width="7.125" style="1" bestFit="1" customWidth="1"/>
    <col min="16200" max="16202" width="9" style="1"/>
    <col min="16203" max="16203" width="12.5" style="1" customWidth="1"/>
    <col min="16204" max="16384" width="9" style="1"/>
  </cols>
  <sheetData>
    <row r="1" spans="1:75" ht="14.25" thickBot="1" x14ac:dyDescent="0.2">
      <c r="A1" s="145" t="s">
        <v>83</v>
      </c>
      <c r="B1" s="146"/>
      <c r="C1" s="146"/>
      <c r="D1" s="147"/>
      <c r="E1" s="147"/>
      <c r="F1" s="147"/>
      <c r="G1" s="148"/>
      <c r="O1" s="3">
        <f>土地!P1</f>
        <v>2020</v>
      </c>
    </row>
    <row r="3" spans="1:75" s="5" customFormat="1" ht="13.15" customHeight="1" x14ac:dyDescent="0.4">
      <c r="A3" s="128" t="s">
        <v>1</v>
      </c>
      <c r="B3" s="128" t="s">
        <v>2</v>
      </c>
      <c r="C3" s="128" t="s">
        <v>3</v>
      </c>
      <c r="D3" s="128" t="s">
        <v>4</v>
      </c>
      <c r="E3" s="129" t="s">
        <v>5</v>
      </c>
      <c r="F3" s="134" t="s">
        <v>6</v>
      </c>
      <c r="G3" s="129" t="s">
        <v>7</v>
      </c>
      <c r="H3" s="129" t="s">
        <v>8</v>
      </c>
      <c r="I3" s="129" t="s">
        <v>9</v>
      </c>
      <c r="J3" s="128" t="s">
        <v>10</v>
      </c>
      <c r="K3" s="129" t="s">
        <v>11</v>
      </c>
      <c r="L3" s="130" t="s">
        <v>12</v>
      </c>
      <c r="M3" s="133" t="s">
        <v>13</v>
      </c>
      <c r="N3" s="136" t="s">
        <v>14</v>
      </c>
      <c r="O3" s="137" t="s">
        <v>15</v>
      </c>
      <c r="P3" s="138" t="s">
        <v>16</v>
      </c>
      <c r="Q3" s="135" t="s">
        <v>17</v>
      </c>
      <c r="R3" s="135"/>
      <c r="S3" s="135"/>
      <c r="T3" s="140" t="s">
        <v>18</v>
      </c>
      <c r="U3" s="142" t="s">
        <v>19</v>
      </c>
      <c r="V3" s="128" t="s">
        <v>20</v>
      </c>
      <c r="W3" s="130" t="s">
        <v>21</v>
      </c>
      <c r="X3" s="143" t="s">
        <v>22</v>
      </c>
      <c r="Y3" s="143" t="s">
        <v>23</v>
      </c>
      <c r="Z3" s="130" t="s">
        <v>24</v>
      </c>
      <c r="AA3" s="130" t="s">
        <v>25</v>
      </c>
      <c r="AB3" s="130" t="s">
        <v>26</v>
      </c>
      <c r="AC3" s="130"/>
      <c r="AD3" s="130"/>
      <c r="AE3" s="130"/>
      <c r="AF3" s="130"/>
      <c r="AG3" s="130"/>
      <c r="AH3" s="130" t="s">
        <v>27</v>
      </c>
      <c r="AI3" s="130" t="s">
        <v>26</v>
      </c>
      <c r="AJ3" s="130"/>
      <c r="AK3" s="130"/>
      <c r="AL3" s="130"/>
      <c r="AM3" s="130"/>
      <c r="AN3" s="130"/>
      <c r="AO3" s="130"/>
      <c r="AP3" s="135" t="s">
        <v>28</v>
      </c>
      <c r="AQ3" s="128" t="s">
        <v>29</v>
      </c>
      <c r="AR3" s="129" t="s">
        <v>30</v>
      </c>
      <c r="AS3" s="129"/>
      <c r="AT3" s="129"/>
      <c r="AU3" s="129"/>
      <c r="AV3" s="130" t="s">
        <v>31</v>
      </c>
      <c r="AW3" s="128" t="s">
        <v>32</v>
      </c>
      <c r="AX3" s="130" t="s">
        <v>33</v>
      </c>
      <c r="AY3" s="130" t="s">
        <v>34</v>
      </c>
      <c r="AZ3" s="130" t="s">
        <v>35</v>
      </c>
      <c r="BA3" s="130" t="s">
        <v>36</v>
      </c>
      <c r="BB3" s="130" t="s">
        <v>37</v>
      </c>
      <c r="BC3" s="131" t="s">
        <v>38</v>
      </c>
      <c r="BD3" s="132"/>
      <c r="BE3" s="129" t="s">
        <v>81</v>
      </c>
      <c r="BF3" s="129" t="s">
        <v>40</v>
      </c>
      <c r="BG3" s="133" t="s">
        <v>41</v>
      </c>
      <c r="BH3" s="134" t="s">
        <v>42</v>
      </c>
      <c r="BI3" s="135" t="s">
        <v>43</v>
      </c>
      <c r="BJ3" s="129" t="s">
        <v>44</v>
      </c>
      <c r="BK3" s="129" t="s">
        <v>45</v>
      </c>
      <c r="BL3" s="129" t="s">
        <v>46</v>
      </c>
      <c r="BM3" s="129" t="s">
        <v>47</v>
      </c>
      <c r="BN3" s="129" t="s">
        <v>48</v>
      </c>
      <c r="BO3" s="129" t="s">
        <v>49</v>
      </c>
      <c r="BP3" s="129" t="s">
        <v>50</v>
      </c>
      <c r="BQ3" s="129" t="s">
        <v>51</v>
      </c>
      <c r="BR3" s="129" t="s">
        <v>52</v>
      </c>
      <c r="BS3" s="128" t="s">
        <v>53</v>
      </c>
      <c r="BT3" s="128" t="s">
        <v>54</v>
      </c>
      <c r="BU3" s="128" t="s">
        <v>55</v>
      </c>
      <c r="BV3" s="128" t="s">
        <v>56</v>
      </c>
      <c r="BW3" s="129" t="s">
        <v>57</v>
      </c>
    </row>
    <row r="4" spans="1:75" s="5" customFormat="1" ht="33" customHeight="1" x14ac:dyDescent="0.4">
      <c r="A4" s="128"/>
      <c r="B4" s="128"/>
      <c r="C4" s="128"/>
      <c r="D4" s="128"/>
      <c r="E4" s="129"/>
      <c r="F4" s="134"/>
      <c r="G4" s="129"/>
      <c r="H4" s="129"/>
      <c r="I4" s="129"/>
      <c r="J4" s="128"/>
      <c r="K4" s="129"/>
      <c r="L4" s="130"/>
      <c r="M4" s="133"/>
      <c r="N4" s="136"/>
      <c r="O4" s="137"/>
      <c r="P4" s="139"/>
      <c r="Q4" s="33" t="s">
        <v>58</v>
      </c>
      <c r="R4" s="33" t="s">
        <v>59</v>
      </c>
      <c r="S4" s="33" t="s">
        <v>60</v>
      </c>
      <c r="T4" s="141"/>
      <c r="U4" s="142"/>
      <c r="V4" s="128"/>
      <c r="W4" s="130"/>
      <c r="X4" s="144"/>
      <c r="Y4" s="144"/>
      <c r="Z4" s="130"/>
      <c r="AA4" s="130"/>
      <c r="AB4" s="34" t="s">
        <v>61</v>
      </c>
      <c r="AC4" s="34" t="s">
        <v>62</v>
      </c>
      <c r="AD4" s="34" t="s">
        <v>63</v>
      </c>
      <c r="AE4" s="34" t="s">
        <v>64</v>
      </c>
      <c r="AF4" s="34" t="s">
        <v>65</v>
      </c>
      <c r="AG4" s="34" t="s">
        <v>66</v>
      </c>
      <c r="AH4" s="130"/>
      <c r="AI4" s="34" t="s">
        <v>67</v>
      </c>
      <c r="AJ4" s="34" t="s">
        <v>68</v>
      </c>
      <c r="AK4" s="34" t="s">
        <v>69</v>
      </c>
      <c r="AL4" s="34" t="s">
        <v>70</v>
      </c>
      <c r="AM4" s="34" t="s">
        <v>71</v>
      </c>
      <c r="AN4" s="35" t="s">
        <v>72</v>
      </c>
      <c r="AO4" s="34" t="s">
        <v>73</v>
      </c>
      <c r="AP4" s="135"/>
      <c r="AQ4" s="128"/>
      <c r="AR4" s="31" t="s">
        <v>74</v>
      </c>
      <c r="AS4" s="31" t="s">
        <v>75</v>
      </c>
      <c r="AT4" s="31" t="s">
        <v>76</v>
      </c>
      <c r="AU4" s="31" t="s">
        <v>77</v>
      </c>
      <c r="AV4" s="130"/>
      <c r="AW4" s="128"/>
      <c r="AX4" s="130"/>
      <c r="AY4" s="130"/>
      <c r="AZ4" s="130"/>
      <c r="BA4" s="130"/>
      <c r="BB4" s="130"/>
      <c r="BC4" s="32" t="s">
        <v>78</v>
      </c>
      <c r="BD4" s="32" t="s">
        <v>79</v>
      </c>
      <c r="BE4" s="128"/>
      <c r="BF4" s="128"/>
      <c r="BG4" s="133"/>
      <c r="BH4" s="130"/>
      <c r="BI4" s="135"/>
      <c r="BJ4" s="128"/>
      <c r="BK4" s="128"/>
      <c r="BL4" s="129"/>
      <c r="BM4" s="128"/>
      <c r="BN4" s="128"/>
      <c r="BO4" s="129"/>
      <c r="BP4" s="128"/>
      <c r="BQ4" s="128"/>
      <c r="BR4" s="128"/>
      <c r="BS4" s="128"/>
      <c r="BT4" s="128"/>
      <c r="BU4" s="128"/>
      <c r="BV4" s="128"/>
      <c r="BW4" s="128"/>
    </row>
    <row r="5" spans="1:75" x14ac:dyDescent="0.15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>
        <v>0</v>
      </c>
      <c r="N5" s="12"/>
      <c r="O5" s="12"/>
      <c r="P5" s="13">
        <f>IF(O5="",N5,O5)</f>
        <v>0</v>
      </c>
      <c r="Q5" s="14">
        <f t="shared" ref="Q5:Q68" si="0">YEAR(P5)</f>
        <v>1900</v>
      </c>
      <c r="R5" s="14">
        <f>MONTH(P5)</f>
        <v>1</v>
      </c>
      <c r="S5" s="14">
        <f>DAY(N5)</f>
        <v>0</v>
      </c>
      <c r="T5" s="11" t="str">
        <f t="shared" ref="T5:T99" si="1">IF(Q5=1900,"",IF(R5&lt;4,Q5-1,Q5))</f>
        <v/>
      </c>
      <c r="U5" s="15"/>
      <c r="V5" s="11"/>
      <c r="W5" s="11"/>
      <c r="X5" s="16">
        <v>0</v>
      </c>
      <c r="Y5" s="16">
        <f t="shared" ref="Y5:Y67" si="2">U5-X5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8">
        <f t="shared" ref="AN5:AN67" si="3">IF(BG5=0,0,IF(BG5=L5,Y5-1,IF(Y5=1,0,ROUND(U5*M5,0))))</f>
        <v>0</v>
      </c>
      <c r="AO5" s="11"/>
      <c r="AP5" s="17">
        <f>Y5-AN5</f>
        <v>0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4">
        <f>IF(T5="",0,$O$1-T5)</f>
        <v>0</v>
      </c>
      <c r="BH5" s="11"/>
      <c r="BI5" s="17">
        <f>U5-AP5</f>
        <v>0</v>
      </c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x14ac:dyDescent="0.15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0</v>
      </c>
      <c r="N6" s="12"/>
      <c r="O6" s="12"/>
      <c r="P6" s="13">
        <f t="shared" ref="P6:P68" si="4">IF(O6="",N6,O6)</f>
        <v>0</v>
      </c>
      <c r="Q6" s="14">
        <f t="shared" si="0"/>
        <v>1900</v>
      </c>
      <c r="R6" s="14">
        <f t="shared" ref="R6:R68" si="5">MONTH(P6)</f>
        <v>1</v>
      </c>
      <c r="S6" s="14">
        <f t="shared" ref="S6:S68" si="6">DAY(N6)</f>
        <v>0</v>
      </c>
      <c r="T6" s="11" t="str">
        <f t="shared" si="1"/>
        <v/>
      </c>
      <c r="U6" s="15"/>
      <c r="V6" s="11"/>
      <c r="W6" s="11"/>
      <c r="X6" s="16">
        <v>0</v>
      </c>
      <c r="Y6" s="16">
        <f t="shared" si="2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8">
        <f t="shared" si="3"/>
        <v>0</v>
      </c>
      <c r="AO6" s="11"/>
      <c r="AP6" s="17">
        <f t="shared" ref="AP6:AP68" si="7">Y6-AN6</f>
        <v>0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4">
        <f t="shared" ref="BG6:BG68" si="8">IF(T6="",0,$O$1-T6)</f>
        <v>0</v>
      </c>
      <c r="BH6" s="11"/>
      <c r="BI6" s="17">
        <f t="shared" ref="BI6:BI68" si="9">U6-AP6</f>
        <v>0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x14ac:dyDescent="0.15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0</v>
      </c>
      <c r="N7" s="12"/>
      <c r="O7" s="12"/>
      <c r="P7" s="13">
        <f t="shared" si="4"/>
        <v>0</v>
      </c>
      <c r="Q7" s="14">
        <f t="shared" si="0"/>
        <v>1900</v>
      </c>
      <c r="R7" s="14">
        <f t="shared" si="5"/>
        <v>1</v>
      </c>
      <c r="S7" s="14">
        <f t="shared" si="6"/>
        <v>0</v>
      </c>
      <c r="T7" s="11" t="str">
        <f t="shared" si="1"/>
        <v/>
      </c>
      <c r="U7" s="15"/>
      <c r="V7" s="11"/>
      <c r="W7" s="11"/>
      <c r="X7" s="16">
        <v>0</v>
      </c>
      <c r="Y7" s="16">
        <f t="shared" si="2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8">
        <f t="shared" si="3"/>
        <v>0</v>
      </c>
      <c r="AO7" s="11"/>
      <c r="AP7" s="17">
        <f t="shared" si="7"/>
        <v>0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4">
        <f t="shared" si="8"/>
        <v>0</v>
      </c>
      <c r="BH7" s="11"/>
      <c r="BI7" s="17">
        <f t="shared" si="9"/>
        <v>0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x14ac:dyDescent="0.15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v>0</v>
      </c>
      <c r="N8" s="12"/>
      <c r="O8" s="12"/>
      <c r="P8" s="13">
        <f t="shared" si="4"/>
        <v>0</v>
      </c>
      <c r="Q8" s="14">
        <f t="shared" si="0"/>
        <v>1900</v>
      </c>
      <c r="R8" s="14">
        <f t="shared" si="5"/>
        <v>1</v>
      </c>
      <c r="S8" s="14">
        <f t="shared" si="6"/>
        <v>0</v>
      </c>
      <c r="T8" s="11" t="str">
        <f t="shared" si="1"/>
        <v/>
      </c>
      <c r="U8" s="15"/>
      <c r="V8" s="11"/>
      <c r="W8" s="11"/>
      <c r="X8" s="16">
        <v>0</v>
      </c>
      <c r="Y8" s="16">
        <f t="shared" si="2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8">
        <f t="shared" si="3"/>
        <v>0</v>
      </c>
      <c r="AO8" s="11"/>
      <c r="AP8" s="17">
        <f t="shared" si="7"/>
        <v>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4">
        <f t="shared" si="8"/>
        <v>0</v>
      </c>
      <c r="BH8" s="11"/>
      <c r="BI8" s="17">
        <f t="shared" si="9"/>
        <v>0</v>
      </c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x14ac:dyDescent="0.15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0</v>
      </c>
      <c r="N9" s="12"/>
      <c r="O9" s="12"/>
      <c r="P9" s="13">
        <f t="shared" si="4"/>
        <v>0</v>
      </c>
      <c r="Q9" s="14">
        <f t="shared" si="0"/>
        <v>1900</v>
      </c>
      <c r="R9" s="14">
        <f t="shared" si="5"/>
        <v>1</v>
      </c>
      <c r="S9" s="14">
        <f t="shared" si="6"/>
        <v>0</v>
      </c>
      <c r="T9" s="11" t="str">
        <f t="shared" si="1"/>
        <v/>
      </c>
      <c r="U9" s="15"/>
      <c r="V9" s="11"/>
      <c r="W9" s="11"/>
      <c r="X9" s="16">
        <v>0</v>
      </c>
      <c r="Y9" s="16">
        <f t="shared" si="2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8">
        <f t="shared" si="3"/>
        <v>0</v>
      </c>
      <c r="AO9" s="11"/>
      <c r="AP9" s="17">
        <f t="shared" si="7"/>
        <v>0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4">
        <f t="shared" si="8"/>
        <v>0</v>
      </c>
      <c r="BH9" s="11"/>
      <c r="BI9" s="17">
        <f t="shared" si="9"/>
        <v>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x14ac:dyDescent="0.15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v>0</v>
      </c>
      <c r="N10" s="12"/>
      <c r="O10" s="12"/>
      <c r="P10" s="13">
        <f t="shared" si="4"/>
        <v>0</v>
      </c>
      <c r="Q10" s="14">
        <f t="shared" si="0"/>
        <v>1900</v>
      </c>
      <c r="R10" s="14">
        <f t="shared" si="5"/>
        <v>1</v>
      </c>
      <c r="S10" s="14">
        <f t="shared" si="6"/>
        <v>0</v>
      </c>
      <c r="T10" s="11" t="str">
        <f t="shared" si="1"/>
        <v/>
      </c>
      <c r="U10" s="15"/>
      <c r="V10" s="11"/>
      <c r="W10" s="11"/>
      <c r="X10" s="16">
        <f t="shared" ref="X10:X67" si="10">IF(BG10=0,0,IF(BG10&gt;L10,U10-1,ROUND((U10*M10)*(BG10-1),0)))</f>
        <v>0</v>
      </c>
      <c r="Y10" s="16">
        <f t="shared" si="2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8">
        <f t="shared" si="3"/>
        <v>0</v>
      </c>
      <c r="AO10" s="11"/>
      <c r="AP10" s="17">
        <f t="shared" si="7"/>
        <v>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4">
        <f t="shared" si="8"/>
        <v>0</v>
      </c>
      <c r="BH10" s="11"/>
      <c r="BI10" s="17">
        <f t="shared" si="9"/>
        <v>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x14ac:dyDescent="0.15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0</v>
      </c>
      <c r="N11" s="12"/>
      <c r="O11" s="12"/>
      <c r="P11" s="13">
        <f t="shared" si="4"/>
        <v>0</v>
      </c>
      <c r="Q11" s="14">
        <f t="shared" si="0"/>
        <v>1900</v>
      </c>
      <c r="R11" s="14">
        <f t="shared" si="5"/>
        <v>1</v>
      </c>
      <c r="S11" s="14">
        <f t="shared" si="6"/>
        <v>0</v>
      </c>
      <c r="T11" s="11" t="str">
        <f t="shared" si="1"/>
        <v/>
      </c>
      <c r="U11" s="15"/>
      <c r="V11" s="11"/>
      <c r="W11" s="11"/>
      <c r="X11" s="16">
        <f t="shared" si="10"/>
        <v>0</v>
      </c>
      <c r="Y11" s="16">
        <f t="shared" si="2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8">
        <f t="shared" si="3"/>
        <v>0</v>
      </c>
      <c r="AO11" s="11"/>
      <c r="AP11" s="17">
        <f t="shared" si="7"/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4">
        <f t="shared" si="8"/>
        <v>0</v>
      </c>
      <c r="BH11" s="11"/>
      <c r="BI11" s="17">
        <f t="shared" si="9"/>
        <v>0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x14ac:dyDescent="0.15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0</v>
      </c>
      <c r="N12" s="12"/>
      <c r="O12" s="12"/>
      <c r="P12" s="13">
        <f t="shared" si="4"/>
        <v>0</v>
      </c>
      <c r="Q12" s="14">
        <f t="shared" si="0"/>
        <v>1900</v>
      </c>
      <c r="R12" s="14">
        <f t="shared" si="5"/>
        <v>1</v>
      </c>
      <c r="S12" s="14">
        <f t="shared" si="6"/>
        <v>0</v>
      </c>
      <c r="T12" s="11" t="str">
        <f t="shared" si="1"/>
        <v/>
      </c>
      <c r="U12" s="15"/>
      <c r="V12" s="11"/>
      <c r="W12" s="11"/>
      <c r="X12" s="16">
        <f t="shared" si="10"/>
        <v>0</v>
      </c>
      <c r="Y12" s="16">
        <f t="shared" si="2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8">
        <f t="shared" si="3"/>
        <v>0</v>
      </c>
      <c r="AO12" s="11"/>
      <c r="AP12" s="17">
        <f t="shared" si="7"/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4">
        <f t="shared" si="8"/>
        <v>0</v>
      </c>
      <c r="BH12" s="11"/>
      <c r="BI12" s="17">
        <f t="shared" si="9"/>
        <v>0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x14ac:dyDescent="0.15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0</v>
      </c>
      <c r="N13" s="12"/>
      <c r="O13" s="12"/>
      <c r="P13" s="13">
        <f t="shared" si="4"/>
        <v>0</v>
      </c>
      <c r="Q13" s="14">
        <f t="shared" si="0"/>
        <v>1900</v>
      </c>
      <c r="R13" s="14">
        <f t="shared" si="5"/>
        <v>1</v>
      </c>
      <c r="S13" s="14">
        <f t="shared" si="6"/>
        <v>0</v>
      </c>
      <c r="T13" s="11" t="str">
        <f t="shared" si="1"/>
        <v/>
      </c>
      <c r="U13" s="15"/>
      <c r="V13" s="11"/>
      <c r="W13" s="11"/>
      <c r="X13" s="16">
        <f t="shared" si="10"/>
        <v>0</v>
      </c>
      <c r="Y13" s="16">
        <f t="shared" si="2"/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8">
        <f t="shared" si="3"/>
        <v>0</v>
      </c>
      <c r="AO13" s="11"/>
      <c r="AP13" s="17">
        <f t="shared" si="7"/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4">
        <f t="shared" si="8"/>
        <v>0</v>
      </c>
      <c r="BH13" s="11"/>
      <c r="BI13" s="17">
        <f t="shared" si="9"/>
        <v>0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x14ac:dyDescent="0.15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0</v>
      </c>
      <c r="N14" s="12"/>
      <c r="O14" s="12"/>
      <c r="P14" s="13">
        <f t="shared" si="4"/>
        <v>0</v>
      </c>
      <c r="Q14" s="14">
        <f t="shared" si="0"/>
        <v>1900</v>
      </c>
      <c r="R14" s="14">
        <f t="shared" si="5"/>
        <v>1</v>
      </c>
      <c r="S14" s="14">
        <f t="shared" si="6"/>
        <v>0</v>
      </c>
      <c r="T14" s="11" t="str">
        <f t="shared" si="1"/>
        <v/>
      </c>
      <c r="U14" s="15"/>
      <c r="V14" s="11"/>
      <c r="W14" s="11"/>
      <c r="X14" s="16">
        <f t="shared" si="10"/>
        <v>0</v>
      </c>
      <c r="Y14" s="16">
        <f t="shared" si="2"/>
        <v>0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>
        <f t="shared" si="3"/>
        <v>0</v>
      </c>
      <c r="AO14" s="11"/>
      <c r="AP14" s="17">
        <f t="shared" si="7"/>
        <v>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4">
        <f t="shared" si="8"/>
        <v>0</v>
      </c>
      <c r="BH14" s="11"/>
      <c r="BI14" s="17">
        <f t="shared" si="9"/>
        <v>0</v>
      </c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x14ac:dyDescent="0.15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0</v>
      </c>
      <c r="N15" s="12"/>
      <c r="O15" s="12"/>
      <c r="P15" s="13">
        <f t="shared" si="4"/>
        <v>0</v>
      </c>
      <c r="Q15" s="14">
        <f t="shared" si="0"/>
        <v>1900</v>
      </c>
      <c r="R15" s="14">
        <f t="shared" si="5"/>
        <v>1</v>
      </c>
      <c r="S15" s="14">
        <f t="shared" si="6"/>
        <v>0</v>
      </c>
      <c r="T15" s="11" t="str">
        <f t="shared" si="1"/>
        <v/>
      </c>
      <c r="U15" s="15"/>
      <c r="V15" s="11"/>
      <c r="W15" s="11"/>
      <c r="X15" s="16">
        <f t="shared" si="10"/>
        <v>0</v>
      </c>
      <c r="Y15" s="16">
        <f t="shared" si="2"/>
        <v>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>
        <f t="shared" si="3"/>
        <v>0</v>
      </c>
      <c r="AO15" s="11"/>
      <c r="AP15" s="17">
        <f t="shared" si="7"/>
        <v>0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4">
        <f t="shared" si="8"/>
        <v>0</v>
      </c>
      <c r="BH15" s="11"/>
      <c r="BI15" s="17">
        <f t="shared" si="9"/>
        <v>0</v>
      </c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x14ac:dyDescent="0.15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0</v>
      </c>
      <c r="N16" s="12"/>
      <c r="O16" s="12"/>
      <c r="P16" s="13">
        <f t="shared" si="4"/>
        <v>0</v>
      </c>
      <c r="Q16" s="14">
        <f t="shared" si="0"/>
        <v>1900</v>
      </c>
      <c r="R16" s="14">
        <f t="shared" si="5"/>
        <v>1</v>
      </c>
      <c r="S16" s="14">
        <f t="shared" si="6"/>
        <v>0</v>
      </c>
      <c r="T16" s="11" t="str">
        <f t="shared" si="1"/>
        <v/>
      </c>
      <c r="U16" s="15"/>
      <c r="V16" s="11"/>
      <c r="W16" s="11"/>
      <c r="X16" s="16">
        <f t="shared" si="10"/>
        <v>0</v>
      </c>
      <c r="Y16" s="16">
        <f t="shared" si="2"/>
        <v>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>
        <f t="shared" si="3"/>
        <v>0</v>
      </c>
      <c r="AO16" s="11"/>
      <c r="AP16" s="17">
        <f t="shared" si="7"/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4">
        <f t="shared" si="8"/>
        <v>0</v>
      </c>
      <c r="BH16" s="11"/>
      <c r="BI16" s="17">
        <f t="shared" si="9"/>
        <v>0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x14ac:dyDescent="0.15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0</v>
      </c>
      <c r="N17" s="12"/>
      <c r="O17" s="12"/>
      <c r="P17" s="13">
        <f t="shared" si="4"/>
        <v>0</v>
      </c>
      <c r="Q17" s="14">
        <f t="shared" si="0"/>
        <v>1900</v>
      </c>
      <c r="R17" s="14">
        <f t="shared" si="5"/>
        <v>1</v>
      </c>
      <c r="S17" s="14">
        <f t="shared" si="6"/>
        <v>0</v>
      </c>
      <c r="T17" s="11" t="str">
        <f t="shared" si="1"/>
        <v/>
      </c>
      <c r="U17" s="15"/>
      <c r="V17" s="11"/>
      <c r="W17" s="11"/>
      <c r="X17" s="16">
        <f t="shared" si="10"/>
        <v>0</v>
      </c>
      <c r="Y17" s="16">
        <f t="shared" si="2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8">
        <f t="shared" si="3"/>
        <v>0</v>
      </c>
      <c r="AO17" s="11"/>
      <c r="AP17" s="17">
        <f t="shared" si="7"/>
        <v>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4">
        <f t="shared" si="8"/>
        <v>0</v>
      </c>
      <c r="BH17" s="11"/>
      <c r="BI17" s="17">
        <f t="shared" si="9"/>
        <v>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x14ac:dyDescent="0.15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0</v>
      </c>
      <c r="N18" s="12"/>
      <c r="O18" s="12"/>
      <c r="P18" s="13">
        <f t="shared" si="4"/>
        <v>0</v>
      </c>
      <c r="Q18" s="14">
        <f t="shared" si="0"/>
        <v>1900</v>
      </c>
      <c r="R18" s="14">
        <f t="shared" si="5"/>
        <v>1</v>
      </c>
      <c r="S18" s="14">
        <f t="shared" si="6"/>
        <v>0</v>
      </c>
      <c r="T18" s="11" t="str">
        <f t="shared" si="1"/>
        <v/>
      </c>
      <c r="U18" s="15"/>
      <c r="V18" s="11"/>
      <c r="W18" s="11"/>
      <c r="X18" s="16">
        <f t="shared" si="10"/>
        <v>0</v>
      </c>
      <c r="Y18" s="16">
        <f t="shared" si="2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8">
        <f t="shared" si="3"/>
        <v>0</v>
      </c>
      <c r="AO18" s="11"/>
      <c r="AP18" s="17">
        <f t="shared" si="7"/>
        <v>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4">
        <f t="shared" si="8"/>
        <v>0</v>
      </c>
      <c r="BH18" s="11"/>
      <c r="BI18" s="17">
        <f t="shared" si="9"/>
        <v>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x14ac:dyDescent="0.15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0</v>
      </c>
      <c r="N19" s="12"/>
      <c r="O19" s="12"/>
      <c r="P19" s="13">
        <f t="shared" si="4"/>
        <v>0</v>
      </c>
      <c r="Q19" s="14">
        <f t="shared" si="0"/>
        <v>1900</v>
      </c>
      <c r="R19" s="14">
        <f t="shared" si="5"/>
        <v>1</v>
      </c>
      <c r="S19" s="14">
        <f t="shared" si="6"/>
        <v>0</v>
      </c>
      <c r="T19" s="11" t="str">
        <f t="shared" si="1"/>
        <v/>
      </c>
      <c r="U19" s="15"/>
      <c r="V19" s="11"/>
      <c r="W19" s="11"/>
      <c r="X19" s="16">
        <f t="shared" si="10"/>
        <v>0</v>
      </c>
      <c r="Y19" s="16">
        <f t="shared" si="2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8">
        <f t="shared" si="3"/>
        <v>0</v>
      </c>
      <c r="AO19" s="11"/>
      <c r="AP19" s="17">
        <f t="shared" si="7"/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4">
        <f t="shared" si="8"/>
        <v>0</v>
      </c>
      <c r="BH19" s="11"/>
      <c r="BI19" s="17">
        <f t="shared" si="9"/>
        <v>0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x14ac:dyDescent="0.15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0</v>
      </c>
      <c r="N20" s="12"/>
      <c r="O20" s="12"/>
      <c r="P20" s="13">
        <f t="shared" si="4"/>
        <v>0</v>
      </c>
      <c r="Q20" s="14">
        <f t="shared" si="0"/>
        <v>1900</v>
      </c>
      <c r="R20" s="14">
        <f t="shared" si="5"/>
        <v>1</v>
      </c>
      <c r="S20" s="14">
        <f t="shared" si="6"/>
        <v>0</v>
      </c>
      <c r="T20" s="11" t="str">
        <f t="shared" si="1"/>
        <v/>
      </c>
      <c r="U20" s="15"/>
      <c r="V20" s="11"/>
      <c r="W20" s="11"/>
      <c r="X20" s="16">
        <f t="shared" si="10"/>
        <v>0</v>
      </c>
      <c r="Y20" s="16">
        <f t="shared" si="2"/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8">
        <f t="shared" si="3"/>
        <v>0</v>
      </c>
      <c r="AO20" s="11"/>
      <c r="AP20" s="17">
        <f t="shared" si="7"/>
        <v>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4">
        <f t="shared" si="8"/>
        <v>0</v>
      </c>
      <c r="BH20" s="11"/>
      <c r="BI20" s="17">
        <f t="shared" si="9"/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x14ac:dyDescent="0.15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v>0</v>
      </c>
      <c r="N21" s="12"/>
      <c r="O21" s="12"/>
      <c r="P21" s="13">
        <f t="shared" si="4"/>
        <v>0</v>
      </c>
      <c r="Q21" s="14">
        <f t="shared" si="0"/>
        <v>1900</v>
      </c>
      <c r="R21" s="14">
        <f t="shared" si="5"/>
        <v>1</v>
      </c>
      <c r="S21" s="14">
        <f t="shared" si="6"/>
        <v>0</v>
      </c>
      <c r="T21" s="11" t="str">
        <f t="shared" si="1"/>
        <v/>
      </c>
      <c r="U21" s="15"/>
      <c r="V21" s="11"/>
      <c r="W21" s="11"/>
      <c r="X21" s="16">
        <f t="shared" si="10"/>
        <v>0</v>
      </c>
      <c r="Y21" s="16">
        <f t="shared" si="2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8">
        <f t="shared" si="3"/>
        <v>0</v>
      </c>
      <c r="AO21" s="11"/>
      <c r="AP21" s="17">
        <f t="shared" si="7"/>
        <v>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">
        <f t="shared" si="8"/>
        <v>0</v>
      </c>
      <c r="BH21" s="11"/>
      <c r="BI21" s="17">
        <f t="shared" si="9"/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x14ac:dyDescent="0.15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0</v>
      </c>
      <c r="N22" s="12"/>
      <c r="O22" s="12"/>
      <c r="P22" s="13">
        <f t="shared" si="4"/>
        <v>0</v>
      </c>
      <c r="Q22" s="14">
        <f t="shared" si="0"/>
        <v>1900</v>
      </c>
      <c r="R22" s="14">
        <f t="shared" si="5"/>
        <v>1</v>
      </c>
      <c r="S22" s="14">
        <f t="shared" si="6"/>
        <v>0</v>
      </c>
      <c r="T22" s="11" t="str">
        <f t="shared" si="1"/>
        <v/>
      </c>
      <c r="U22" s="15"/>
      <c r="V22" s="11"/>
      <c r="W22" s="11"/>
      <c r="X22" s="16">
        <f t="shared" si="10"/>
        <v>0</v>
      </c>
      <c r="Y22" s="16">
        <f t="shared" si="2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>
        <f t="shared" si="3"/>
        <v>0</v>
      </c>
      <c r="AO22" s="11"/>
      <c r="AP22" s="17">
        <f t="shared" si="7"/>
        <v>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4">
        <f t="shared" si="8"/>
        <v>0</v>
      </c>
      <c r="BH22" s="11"/>
      <c r="BI22" s="17">
        <f t="shared" si="9"/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x14ac:dyDescent="0.15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0</v>
      </c>
      <c r="N23" s="12"/>
      <c r="O23" s="12"/>
      <c r="P23" s="13">
        <f t="shared" si="4"/>
        <v>0</v>
      </c>
      <c r="Q23" s="14">
        <f t="shared" si="0"/>
        <v>1900</v>
      </c>
      <c r="R23" s="14">
        <f t="shared" si="5"/>
        <v>1</v>
      </c>
      <c r="S23" s="14">
        <f t="shared" si="6"/>
        <v>0</v>
      </c>
      <c r="T23" s="11" t="str">
        <f t="shared" si="1"/>
        <v/>
      </c>
      <c r="U23" s="15"/>
      <c r="V23" s="11"/>
      <c r="W23" s="11"/>
      <c r="X23" s="16">
        <f t="shared" si="10"/>
        <v>0</v>
      </c>
      <c r="Y23" s="16">
        <f t="shared" si="2"/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>
        <f t="shared" si="3"/>
        <v>0</v>
      </c>
      <c r="AO23" s="11"/>
      <c r="AP23" s="17">
        <f t="shared" si="7"/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4">
        <f t="shared" si="8"/>
        <v>0</v>
      </c>
      <c r="BH23" s="11"/>
      <c r="BI23" s="17">
        <f t="shared" si="9"/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x14ac:dyDescent="0.15">
      <c r="A24" s="11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0</v>
      </c>
      <c r="N24" s="12"/>
      <c r="O24" s="12"/>
      <c r="P24" s="13">
        <f t="shared" si="4"/>
        <v>0</v>
      </c>
      <c r="Q24" s="14">
        <f t="shared" si="0"/>
        <v>1900</v>
      </c>
      <c r="R24" s="14">
        <f t="shared" si="5"/>
        <v>1</v>
      </c>
      <c r="S24" s="14">
        <f t="shared" si="6"/>
        <v>0</v>
      </c>
      <c r="T24" s="11" t="str">
        <f t="shared" si="1"/>
        <v/>
      </c>
      <c r="U24" s="15"/>
      <c r="V24" s="11"/>
      <c r="W24" s="11"/>
      <c r="X24" s="16">
        <f t="shared" si="10"/>
        <v>0</v>
      </c>
      <c r="Y24" s="16">
        <f t="shared" si="2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>
        <f t="shared" si="3"/>
        <v>0</v>
      </c>
      <c r="AO24" s="11"/>
      <c r="AP24" s="17">
        <f t="shared" si="7"/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4">
        <f t="shared" si="8"/>
        <v>0</v>
      </c>
      <c r="BH24" s="11"/>
      <c r="BI24" s="17">
        <f t="shared" si="9"/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x14ac:dyDescent="0.15">
      <c r="A25" s="11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0</v>
      </c>
      <c r="N25" s="12"/>
      <c r="O25" s="12"/>
      <c r="P25" s="13">
        <f t="shared" si="4"/>
        <v>0</v>
      </c>
      <c r="Q25" s="14">
        <f t="shared" si="0"/>
        <v>1900</v>
      </c>
      <c r="R25" s="14">
        <f t="shared" si="5"/>
        <v>1</v>
      </c>
      <c r="S25" s="14">
        <f t="shared" si="6"/>
        <v>0</v>
      </c>
      <c r="T25" s="11" t="str">
        <f t="shared" si="1"/>
        <v/>
      </c>
      <c r="U25" s="15"/>
      <c r="V25" s="11"/>
      <c r="W25" s="11"/>
      <c r="X25" s="16">
        <f t="shared" si="10"/>
        <v>0</v>
      </c>
      <c r="Y25" s="16">
        <f t="shared" si="2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8">
        <f t="shared" si="3"/>
        <v>0</v>
      </c>
      <c r="AO25" s="11"/>
      <c r="AP25" s="17">
        <f t="shared" si="7"/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4">
        <f t="shared" si="8"/>
        <v>0</v>
      </c>
      <c r="BH25" s="11"/>
      <c r="BI25" s="17">
        <f t="shared" si="9"/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x14ac:dyDescent="0.15">
      <c r="A26" s="11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</v>
      </c>
      <c r="N26" s="12"/>
      <c r="O26" s="12"/>
      <c r="P26" s="13">
        <f t="shared" si="4"/>
        <v>0</v>
      </c>
      <c r="Q26" s="14">
        <f t="shared" si="0"/>
        <v>1900</v>
      </c>
      <c r="R26" s="14">
        <f t="shared" si="5"/>
        <v>1</v>
      </c>
      <c r="S26" s="14">
        <f t="shared" si="6"/>
        <v>0</v>
      </c>
      <c r="T26" s="11" t="str">
        <f t="shared" si="1"/>
        <v/>
      </c>
      <c r="U26" s="15"/>
      <c r="V26" s="11"/>
      <c r="W26" s="11"/>
      <c r="X26" s="16">
        <f t="shared" si="10"/>
        <v>0</v>
      </c>
      <c r="Y26" s="16">
        <f t="shared" si="2"/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">
        <f t="shared" si="3"/>
        <v>0</v>
      </c>
      <c r="AO26" s="11"/>
      <c r="AP26" s="17">
        <f t="shared" si="7"/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4">
        <f t="shared" si="8"/>
        <v>0</v>
      </c>
      <c r="BH26" s="11"/>
      <c r="BI26" s="17">
        <f t="shared" si="9"/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x14ac:dyDescent="0.15">
      <c r="A27" s="11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2"/>
      <c r="O27" s="12"/>
      <c r="P27" s="13">
        <f t="shared" si="4"/>
        <v>0</v>
      </c>
      <c r="Q27" s="14">
        <f t="shared" si="0"/>
        <v>1900</v>
      </c>
      <c r="R27" s="14">
        <f t="shared" si="5"/>
        <v>1</v>
      </c>
      <c r="S27" s="14">
        <f t="shared" si="6"/>
        <v>0</v>
      </c>
      <c r="T27" s="11" t="str">
        <f t="shared" si="1"/>
        <v/>
      </c>
      <c r="U27" s="15"/>
      <c r="V27" s="11"/>
      <c r="W27" s="11"/>
      <c r="X27" s="16">
        <f t="shared" si="10"/>
        <v>0</v>
      </c>
      <c r="Y27" s="16">
        <f t="shared" si="2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8">
        <f t="shared" si="3"/>
        <v>0</v>
      </c>
      <c r="AO27" s="11"/>
      <c r="AP27" s="17">
        <f t="shared" si="7"/>
        <v>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4">
        <f t="shared" si="8"/>
        <v>0</v>
      </c>
      <c r="BH27" s="11"/>
      <c r="BI27" s="17">
        <f t="shared" si="9"/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x14ac:dyDescent="0.15">
      <c r="A28" s="11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2"/>
      <c r="O28" s="12"/>
      <c r="P28" s="13">
        <f t="shared" si="4"/>
        <v>0</v>
      </c>
      <c r="Q28" s="14">
        <f t="shared" si="0"/>
        <v>1900</v>
      </c>
      <c r="R28" s="14">
        <f t="shared" si="5"/>
        <v>1</v>
      </c>
      <c r="S28" s="14">
        <f t="shared" si="6"/>
        <v>0</v>
      </c>
      <c r="T28" s="11" t="str">
        <f t="shared" si="1"/>
        <v/>
      </c>
      <c r="U28" s="15"/>
      <c r="V28" s="11"/>
      <c r="W28" s="11"/>
      <c r="X28" s="16">
        <f t="shared" si="10"/>
        <v>0</v>
      </c>
      <c r="Y28" s="16">
        <f t="shared" si="2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8">
        <f t="shared" si="3"/>
        <v>0</v>
      </c>
      <c r="AO28" s="11"/>
      <c r="AP28" s="17">
        <f t="shared" si="7"/>
        <v>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4">
        <f t="shared" si="8"/>
        <v>0</v>
      </c>
      <c r="BH28" s="11"/>
      <c r="BI28" s="17">
        <f t="shared" si="9"/>
        <v>0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x14ac:dyDescent="0.15">
      <c r="A29" s="11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2"/>
      <c r="O29" s="12"/>
      <c r="P29" s="13">
        <f t="shared" si="4"/>
        <v>0</v>
      </c>
      <c r="Q29" s="14">
        <f t="shared" si="0"/>
        <v>1900</v>
      </c>
      <c r="R29" s="14">
        <f t="shared" si="5"/>
        <v>1</v>
      </c>
      <c r="S29" s="14">
        <f t="shared" si="6"/>
        <v>0</v>
      </c>
      <c r="T29" s="11" t="str">
        <f t="shared" si="1"/>
        <v/>
      </c>
      <c r="U29" s="15"/>
      <c r="V29" s="11"/>
      <c r="W29" s="11"/>
      <c r="X29" s="16">
        <f t="shared" si="10"/>
        <v>0</v>
      </c>
      <c r="Y29" s="16">
        <f t="shared" si="2"/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8">
        <f t="shared" si="3"/>
        <v>0</v>
      </c>
      <c r="AO29" s="11"/>
      <c r="AP29" s="17">
        <f t="shared" si="7"/>
        <v>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4">
        <f t="shared" si="8"/>
        <v>0</v>
      </c>
      <c r="BH29" s="11"/>
      <c r="BI29" s="17">
        <f t="shared" si="9"/>
        <v>0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x14ac:dyDescent="0.15">
      <c r="A30" s="11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2"/>
      <c r="O30" s="12"/>
      <c r="P30" s="13">
        <f t="shared" si="4"/>
        <v>0</v>
      </c>
      <c r="Q30" s="14">
        <f t="shared" si="0"/>
        <v>1900</v>
      </c>
      <c r="R30" s="14">
        <f t="shared" si="5"/>
        <v>1</v>
      </c>
      <c r="S30" s="14">
        <f t="shared" si="6"/>
        <v>0</v>
      </c>
      <c r="T30" s="11" t="str">
        <f t="shared" si="1"/>
        <v/>
      </c>
      <c r="U30" s="15"/>
      <c r="V30" s="11"/>
      <c r="W30" s="11"/>
      <c r="X30" s="16">
        <f t="shared" si="10"/>
        <v>0</v>
      </c>
      <c r="Y30" s="16">
        <f t="shared" si="2"/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8">
        <f t="shared" si="3"/>
        <v>0</v>
      </c>
      <c r="AO30" s="11"/>
      <c r="AP30" s="17">
        <f t="shared" si="7"/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4">
        <f t="shared" si="8"/>
        <v>0</v>
      </c>
      <c r="BH30" s="11"/>
      <c r="BI30" s="17">
        <f t="shared" si="9"/>
        <v>0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x14ac:dyDescent="0.15">
      <c r="A31" s="11">
        <v>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0</v>
      </c>
      <c r="N31" s="12"/>
      <c r="O31" s="12"/>
      <c r="P31" s="13">
        <f t="shared" si="4"/>
        <v>0</v>
      </c>
      <c r="Q31" s="14">
        <f t="shared" si="0"/>
        <v>1900</v>
      </c>
      <c r="R31" s="14">
        <f t="shared" si="5"/>
        <v>1</v>
      </c>
      <c r="S31" s="14">
        <f t="shared" si="6"/>
        <v>0</v>
      </c>
      <c r="T31" s="11" t="str">
        <f t="shared" si="1"/>
        <v/>
      </c>
      <c r="U31" s="15"/>
      <c r="V31" s="11"/>
      <c r="W31" s="11"/>
      <c r="X31" s="16">
        <f t="shared" si="10"/>
        <v>0</v>
      </c>
      <c r="Y31" s="16">
        <f t="shared" si="2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8">
        <f t="shared" si="3"/>
        <v>0</v>
      </c>
      <c r="AO31" s="11"/>
      <c r="AP31" s="17">
        <f t="shared" si="7"/>
        <v>0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4">
        <f t="shared" si="8"/>
        <v>0</v>
      </c>
      <c r="BH31" s="11"/>
      <c r="BI31" s="17">
        <f t="shared" si="9"/>
        <v>0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x14ac:dyDescent="0.15">
      <c r="A32" s="11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2"/>
      <c r="O32" s="12"/>
      <c r="P32" s="13">
        <f t="shared" si="4"/>
        <v>0</v>
      </c>
      <c r="Q32" s="14">
        <f t="shared" si="0"/>
        <v>1900</v>
      </c>
      <c r="R32" s="14">
        <f t="shared" si="5"/>
        <v>1</v>
      </c>
      <c r="S32" s="14">
        <f t="shared" si="6"/>
        <v>0</v>
      </c>
      <c r="T32" s="11" t="str">
        <f t="shared" si="1"/>
        <v/>
      </c>
      <c r="U32" s="15"/>
      <c r="V32" s="11"/>
      <c r="W32" s="11"/>
      <c r="X32" s="16">
        <f t="shared" si="10"/>
        <v>0</v>
      </c>
      <c r="Y32" s="16">
        <f t="shared" si="2"/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8">
        <f t="shared" si="3"/>
        <v>0</v>
      </c>
      <c r="AO32" s="11"/>
      <c r="AP32" s="17">
        <f t="shared" si="7"/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4">
        <f t="shared" si="8"/>
        <v>0</v>
      </c>
      <c r="BH32" s="11"/>
      <c r="BI32" s="17">
        <f t="shared" si="9"/>
        <v>0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x14ac:dyDescent="0.15">
      <c r="A33" s="11">
        <v>30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2"/>
      <c r="O33" s="12"/>
      <c r="P33" s="13">
        <f t="shared" si="4"/>
        <v>0</v>
      </c>
      <c r="Q33" s="14">
        <f t="shared" si="0"/>
        <v>1900</v>
      </c>
      <c r="R33" s="14">
        <f t="shared" si="5"/>
        <v>1</v>
      </c>
      <c r="S33" s="14">
        <f t="shared" si="6"/>
        <v>0</v>
      </c>
      <c r="T33" s="11" t="str">
        <f t="shared" si="1"/>
        <v/>
      </c>
      <c r="U33" s="15"/>
      <c r="V33" s="11"/>
      <c r="W33" s="11"/>
      <c r="X33" s="16">
        <f t="shared" si="10"/>
        <v>0</v>
      </c>
      <c r="Y33" s="16">
        <f t="shared" si="2"/>
        <v>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8">
        <f t="shared" si="3"/>
        <v>0</v>
      </c>
      <c r="AO33" s="11"/>
      <c r="AP33" s="17">
        <f t="shared" si="7"/>
        <v>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4">
        <f t="shared" si="8"/>
        <v>0</v>
      </c>
      <c r="BH33" s="11"/>
      <c r="BI33" s="17">
        <f t="shared" si="9"/>
        <v>0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x14ac:dyDescent="0.15">
      <c r="A34" s="11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0</v>
      </c>
      <c r="N34" s="12"/>
      <c r="O34" s="12"/>
      <c r="P34" s="13">
        <f t="shared" si="4"/>
        <v>0</v>
      </c>
      <c r="Q34" s="14">
        <f t="shared" si="0"/>
        <v>1900</v>
      </c>
      <c r="R34" s="14">
        <f t="shared" si="5"/>
        <v>1</v>
      </c>
      <c r="S34" s="14">
        <f t="shared" si="6"/>
        <v>0</v>
      </c>
      <c r="T34" s="11" t="str">
        <f t="shared" si="1"/>
        <v/>
      </c>
      <c r="U34" s="15"/>
      <c r="V34" s="11"/>
      <c r="W34" s="11"/>
      <c r="X34" s="16">
        <f t="shared" si="10"/>
        <v>0</v>
      </c>
      <c r="Y34" s="16">
        <f t="shared" si="2"/>
        <v>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8">
        <f t="shared" si="3"/>
        <v>0</v>
      </c>
      <c r="AO34" s="11"/>
      <c r="AP34" s="17">
        <f t="shared" si="7"/>
        <v>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4">
        <f t="shared" si="8"/>
        <v>0</v>
      </c>
      <c r="BH34" s="11"/>
      <c r="BI34" s="17">
        <f t="shared" si="9"/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x14ac:dyDescent="0.15">
      <c r="A35" s="11">
        <v>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0</v>
      </c>
      <c r="N35" s="12"/>
      <c r="O35" s="12"/>
      <c r="P35" s="13">
        <f t="shared" si="4"/>
        <v>0</v>
      </c>
      <c r="Q35" s="14">
        <f t="shared" si="0"/>
        <v>1900</v>
      </c>
      <c r="R35" s="14">
        <f t="shared" si="5"/>
        <v>1</v>
      </c>
      <c r="S35" s="14">
        <f t="shared" si="6"/>
        <v>0</v>
      </c>
      <c r="T35" s="11" t="str">
        <f t="shared" si="1"/>
        <v/>
      </c>
      <c r="U35" s="15"/>
      <c r="V35" s="11"/>
      <c r="W35" s="11"/>
      <c r="X35" s="16">
        <f t="shared" si="10"/>
        <v>0</v>
      </c>
      <c r="Y35" s="16">
        <f t="shared" si="2"/>
        <v>0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8">
        <f t="shared" si="3"/>
        <v>0</v>
      </c>
      <c r="AO35" s="11"/>
      <c r="AP35" s="17">
        <f t="shared" si="7"/>
        <v>0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4">
        <f t="shared" si="8"/>
        <v>0</v>
      </c>
      <c r="BH35" s="11"/>
      <c r="BI35" s="17">
        <f t="shared" si="9"/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x14ac:dyDescent="0.15">
      <c r="A36" s="11">
        <v>33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2"/>
      <c r="O36" s="12"/>
      <c r="P36" s="13">
        <f t="shared" si="4"/>
        <v>0</v>
      </c>
      <c r="Q36" s="14">
        <f t="shared" si="0"/>
        <v>1900</v>
      </c>
      <c r="R36" s="14">
        <f t="shared" si="5"/>
        <v>1</v>
      </c>
      <c r="S36" s="14">
        <f t="shared" si="6"/>
        <v>0</v>
      </c>
      <c r="T36" s="11" t="str">
        <f t="shared" si="1"/>
        <v/>
      </c>
      <c r="U36" s="15"/>
      <c r="V36" s="11"/>
      <c r="W36" s="11"/>
      <c r="X36" s="16">
        <f t="shared" si="10"/>
        <v>0</v>
      </c>
      <c r="Y36" s="16">
        <f t="shared" si="2"/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8">
        <f t="shared" si="3"/>
        <v>0</v>
      </c>
      <c r="AO36" s="11"/>
      <c r="AP36" s="17">
        <f t="shared" si="7"/>
        <v>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4">
        <f t="shared" si="8"/>
        <v>0</v>
      </c>
      <c r="BH36" s="11"/>
      <c r="BI36" s="17">
        <f t="shared" si="9"/>
        <v>0</v>
      </c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x14ac:dyDescent="0.15">
      <c r="A37" s="11">
        <v>34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v>0</v>
      </c>
      <c r="N37" s="12"/>
      <c r="O37" s="12"/>
      <c r="P37" s="13">
        <f t="shared" si="4"/>
        <v>0</v>
      </c>
      <c r="Q37" s="14">
        <f t="shared" si="0"/>
        <v>1900</v>
      </c>
      <c r="R37" s="14">
        <f t="shared" si="5"/>
        <v>1</v>
      </c>
      <c r="S37" s="14">
        <f t="shared" si="6"/>
        <v>0</v>
      </c>
      <c r="T37" s="11" t="str">
        <f t="shared" si="1"/>
        <v/>
      </c>
      <c r="U37" s="15"/>
      <c r="V37" s="11"/>
      <c r="W37" s="11"/>
      <c r="X37" s="16">
        <f t="shared" si="10"/>
        <v>0</v>
      </c>
      <c r="Y37" s="16">
        <f t="shared" si="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8">
        <f t="shared" si="3"/>
        <v>0</v>
      </c>
      <c r="AO37" s="11"/>
      <c r="AP37" s="17">
        <f t="shared" si="7"/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4">
        <f t="shared" si="8"/>
        <v>0</v>
      </c>
      <c r="BH37" s="11"/>
      <c r="BI37" s="17">
        <f t="shared" si="9"/>
        <v>0</v>
      </c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x14ac:dyDescent="0.15">
      <c r="A38" s="11">
        <v>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0</v>
      </c>
      <c r="N38" s="12"/>
      <c r="O38" s="12"/>
      <c r="P38" s="13">
        <f t="shared" si="4"/>
        <v>0</v>
      </c>
      <c r="Q38" s="14">
        <f t="shared" si="0"/>
        <v>1900</v>
      </c>
      <c r="R38" s="14">
        <f t="shared" si="5"/>
        <v>1</v>
      </c>
      <c r="S38" s="14">
        <f t="shared" si="6"/>
        <v>0</v>
      </c>
      <c r="T38" s="11" t="str">
        <f t="shared" si="1"/>
        <v/>
      </c>
      <c r="U38" s="15"/>
      <c r="V38" s="11"/>
      <c r="W38" s="11"/>
      <c r="X38" s="16">
        <f t="shared" si="10"/>
        <v>0</v>
      </c>
      <c r="Y38" s="16">
        <f t="shared" si="2"/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8">
        <f t="shared" si="3"/>
        <v>0</v>
      </c>
      <c r="AO38" s="11"/>
      <c r="AP38" s="17">
        <f t="shared" si="7"/>
        <v>0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4">
        <f t="shared" si="8"/>
        <v>0</v>
      </c>
      <c r="BH38" s="11"/>
      <c r="BI38" s="17">
        <f t="shared" si="9"/>
        <v>0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x14ac:dyDescent="0.15">
      <c r="A39" s="11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v>0</v>
      </c>
      <c r="N39" s="12"/>
      <c r="O39" s="12"/>
      <c r="P39" s="13">
        <f t="shared" si="4"/>
        <v>0</v>
      </c>
      <c r="Q39" s="14">
        <f t="shared" si="0"/>
        <v>1900</v>
      </c>
      <c r="R39" s="14">
        <f t="shared" si="5"/>
        <v>1</v>
      </c>
      <c r="S39" s="14">
        <f t="shared" si="6"/>
        <v>0</v>
      </c>
      <c r="T39" s="11" t="str">
        <f t="shared" si="1"/>
        <v/>
      </c>
      <c r="U39" s="15"/>
      <c r="V39" s="11"/>
      <c r="W39" s="11"/>
      <c r="X39" s="16">
        <f t="shared" si="10"/>
        <v>0</v>
      </c>
      <c r="Y39" s="16">
        <f t="shared" si="2"/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8">
        <f t="shared" si="3"/>
        <v>0</v>
      </c>
      <c r="AO39" s="11"/>
      <c r="AP39" s="17">
        <f t="shared" si="7"/>
        <v>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4">
        <f t="shared" si="8"/>
        <v>0</v>
      </c>
      <c r="BH39" s="11"/>
      <c r="BI39" s="17">
        <f t="shared" si="9"/>
        <v>0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x14ac:dyDescent="0.15">
      <c r="A40" s="11">
        <v>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v>0</v>
      </c>
      <c r="N40" s="12"/>
      <c r="O40" s="12"/>
      <c r="P40" s="13">
        <f t="shared" si="4"/>
        <v>0</v>
      </c>
      <c r="Q40" s="14">
        <f t="shared" si="0"/>
        <v>1900</v>
      </c>
      <c r="R40" s="14">
        <f t="shared" si="5"/>
        <v>1</v>
      </c>
      <c r="S40" s="14">
        <f t="shared" si="6"/>
        <v>0</v>
      </c>
      <c r="T40" s="11" t="str">
        <f t="shared" si="1"/>
        <v/>
      </c>
      <c r="U40" s="15"/>
      <c r="V40" s="11"/>
      <c r="W40" s="11"/>
      <c r="X40" s="16">
        <f t="shared" si="10"/>
        <v>0</v>
      </c>
      <c r="Y40" s="16">
        <f t="shared" si="2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8">
        <f t="shared" si="3"/>
        <v>0</v>
      </c>
      <c r="AO40" s="11"/>
      <c r="AP40" s="17">
        <f t="shared" si="7"/>
        <v>0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4">
        <f t="shared" si="8"/>
        <v>0</v>
      </c>
      <c r="BH40" s="11"/>
      <c r="BI40" s="17">
        <f t="shared" si="9"/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x14ac:dyDescent="0.15">
      <c r="A41" s="11">
        <v>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2"/>
      <c r="O41" s="12"/>
      <c r="P41" s="13">
        <f t="shared" si="4"/>
        <v>0</v>
      </c>
      <c r="Q41" s="14">
        <f t="shared" si="0"/>
        <v>1900</v>
      </c>
      <c r="R41" s="14">
        <f t="shared" si="5"/>
        <v>1</v>
      </c>
      <c r="S41" s="14">
        <f t="shared" si="6"/>
        <v>0</v>
      </c>
      <c r="T41" s="11" t="str">
        <f t="shared" si="1"/>
        <v/>
      </c>
      <c r="U41" s="15"/>
      <c r="V41" s="11"/>
      <c r="W41" s="11"/>
      <c r="X41" s="16">
        <f t="shared" si="10"/>
        <v>0</v>
      </c>
      <c r="Y41" s="16">
        <f t="shared" si="2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>
        <f t="shared" si="3"/>
        <v>0</v>
      </c>
      <c r="AO41" s="11"/>
      <c r="AP41" s="17">
        <f t="shared" si="7"/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4">
        <f t="shared" si="8"/>
        <v>0</v>
      </c>
      <c r="BH41" s="11"/>
      <c r="BI41" s="17">
        <f t="shared" si="9"/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x14ac:dyDescent="0.15">
      <c r="A42" s="11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0</v>
      </c>
      <c r="N42" s="12"/>
      <c r="O42" s="12"/>
      <c r="P42" s="13">
        <f t="shared" si="4"/>
        <v>0</v>
      </c>
      <c r="Q42" s="14">
        <f t="shared" si="0"/>
        <v>1900</v>
      </c>
      <c r="R42" s="14">
        <f t="shared" si="5"/>
        <v>1</v>
      </c>
      <c r="S42" s="14">
        <f t="shared" si="6"/>
        <v>0</v>
      </c>
      <c r="T42" s="11" t="str">
        <f t="shared" si="1"/>
        <v/>
      </c>
      <c r="U42" s="15"/>
      <c r="V42" s="11"/>
      <c r="W42" s="11"/>
      <c r="X42" s="16">
        <f t="shared" si="10"/>
        <v>0</v>
      </c>
      <c r="Y42" s="16">
        <f t="shared" si="2"/>
        <v>0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>
        <f t="shared" si="3"/>
        <v>0</v>
      </c>
      <c r="AO42" s="11"/>
      <c r="AP42" s="17">
        <f t="shared" si="7"/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4">
        <f t="shared" si="8"/>
        <v>0</v>
      </c>
      <c r="BH42" s="11"/>
      <c r="BI42" s="17">
        <f t="shared" si="9"/>
        <v>0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x14ac:dyDescent="0.15">
      <c r="A43" s="11"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0</v>
      </c>
      <c r="N43" s="12"/>
      <c r="O43" s="12"/>
      <c r="P43" s="13">
        <f t="shared" si="4"/>
        <v>0</v>
      </c>
      <c r="Q43" s="14">
        <f t="shared" si="0"/>
        <v>1900</v>
      </c>
      <c r="R43" s="14">
        <f t="shared" si="5"/>
        <v>1</v>
      </c>
      <c r="S43" s="14">
        <f t="shared" si="6"/>
        <v>0</v>
      </c>
      <c r="T43" s="11" t="str">
        <f t="shared" si="1"/>
        <v/>
      </c>
      <c r="U43" s="15"/>
      <c r="V43" s="11"/>
      <c r="W43" s="11"/>
      <c r="X43" s="16">
        <f t="shared" si="10"/>
        <v>0</v>
      </c>
      <c r="Y43" s="16">
        <f t="shared" si="2"/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8">
        <f t="shared" si="3"/>
        <v>0</v>
      </c>
      <c r="AO43" s="11"/>
      <c r="AP43" s="17">
        <f t="shared" si="7"/>
        <v>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4">
        <f t="shared" si="8"/>
        <v>0</v>
      </c>
      <c r="BH43" s="11"/>
      <c r="BI43" s="17">
        <f t="shared" si="9"/>
        <v>0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x14ac:dyDescent="0.15">
      <c r="A44" s="11">
        <v>41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0</v>
      </c>
      <c r="N44" s="12"/>
      <c r="O44" s="12"/>
      <c r="P44" s="13">
        <f t="shared" si="4"/>
        <v>0</v>
      </c>
      <c r="Q44" s="14">
        <f t="shared" si="0"/>
        <v>1900</v>
      </c>
      <c r="R44" s="14">
        <f t="shared" si="5"/>
        <v>1</v>
      </c>
      <c r="S44" s="14">
        <f t="shared" si="6"/>
        <v>0</v>
      </c>
      <c r="T44" s="11" t="str">
        <f t="shared" si="1"/>
        <v/>
      </c>
      <c r="U44" s="15"/>
      <c r="V44" s="11"/>
      <c r="W44" s="11"/>
      <c r="X44" s="16">
        <f t="shared" si="10"/>
        <v>0</v>
      </c>
      <c r="Y44" s="16">
        <f t="shared" si="2"/>
        <v>0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>
        <f t="shared" si="3"/>
        <v>0</v>
      </c>
      <c r="AO44" s="11"/>
      <c r="AP44" s="17">
        <f t="shared" si="7"/>
        <v>0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4">
        <f t="shared" si="8"/>
        <v>0</v>
      </c>
      <c r="BH44" s="11"/>
      <c r="BI44" s="17">
        <f t="shared" si="9"/>
        <v>0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x14ac:dyDescent="0.15">
      <c r="A45" s="11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>
        <v>0</v>
      </c>
      <c r="N45" s="12"/>
      <c r="O45" s="12"/>
      <c r="P45" s="13">
        <f t="shared" si="4"/>
        <v>0</v>
      </c>
      <c r="Q45" s="14">
        <f t="shared" si="0"/>
        <v>1900</v>
      </c>
      <c r="R45" s="14">
        <f t="shared" si="5"/>
        <v>1</v>
      </c>
      <c r="S45" s="14">
        <f t="shared" si="6"/>
        <v>0</v>
      </c>
      <c r="T45" s="11" t="str">
        <f t="shared" si="1"/>
        <v/>
      </c>
      <c r="U45" s="15"/>
      <c r="V45" s="11"/>
      <c r="W45" s="11"/>
      <c r="X45" s="16">
        <f t="shared" si="10"/>
        <v>0</v>
      </c>
      <c r="Y45" s="16">
        <f t="shared" si="2"/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8">
        <f t="shared" si="3"/>
        <v>0</v>
      </c>
      <c r="AO45" s="11"/>
      <c r="AP45" s="17">
        <f t="shared" si="7"/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4">
        <f t="shared" si="8"/>
        <v>0</v>
      </c>
      <c r="BH45" s="11"/>
      <c r="BI45" s="17">
        <f t="shared" si="9"/>
        <v>0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x14ac:dyDescent="0.15">
      <c r="A46" s="11">
        <v>43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v>0</v>
      </c>
      <c r="N46" s="12"/>
      <c r="O46" s="12"/>
      <c r="P46" s="13">
        <f t="shared" si="4"/>
        <v>0</v>
      </c>
      <c r="Q46" s="14">
        <f t="shared" si="0"/>
        <v>1900</v>
      </c>
      <c r="R46" s="14">
        <f t="shared" si="5"/>
        <v>1</v>
      </c>
      <c r="S46" s="14">
        <f t="shared" si="6"/>
        <v>0</v>
      </c>
      <c r="T46" s="11" t="str">
        <f t="shared" si="1"/>
        <v/>
      </c>
      <c r="U46" s="15"/>
      <c r="V46" s="11"/>
      <c r="W46" s="11"/>
      <c r="X46" s="16">
        <f t="shared" si="10"/>
        <v>0</v>
      </c>
      <c r="Y46" s="16">
        <f t="shared" si="2"/>
        <v>0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8">
        <f t="shared" si="3"/>
        <v>0</v>
      </c>
      <c r="AO46" s="11"/>
      <c r="AP46" s="17">
        <f t="shared" si="7"/>
        <v>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4">
        <f t="shared" si="8"/>
        <v>0</v>
      </c>
      <c r="BH46" s="11"/>
      <c r="BI46" s="17">
        <f t="shared" si="9"/>
        <v>0</v>
      </c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x14ac:dyDescent="0.15">
      <c r="A47" s="11">
        <v>44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v>0</v>
      </c>
      <c r="N47" s="12"/>
      <c r="O47" s="12"/>
      <c r="P47" s="13">
        <f t="shared" si="4"/>
        <v>0</v>
      </c>
      <c r="Q47" s="14">
        <f t="shared" si="0"/>
        <v>1900</v>
      </c>
      <c r="R47" s="14">
        <f t="shared" si="5"/>
        <v>1</v>
      </c>
      <c r="S47" s="14">
        <f t="shared" si="6"/>
        <v>0</v>
      </c>
      <c r="T47" s="11" t="str">
        <f t="shared" si="1"/>
        <v/>
      </c>
      <c r="U47" s="15"/>
      <c r="V47" s="11"/>
      <c r="W47" s="11"/>
      <c r="X47" s="16">
        <f t="shared" si="10"/>
        <v>0</v>
      </c>
      <c r="Y47" s="16">
        <f t="shared" si="2"/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8">
        <f t="shared" si="3"/>
        <v>0</v>
      </c>
      <c r="AO47" s="11"/>
      <c r="AP47" s="17">
        <f t="shared" si="7"/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4">
        <f t="shared" si="8"/>
        <v>0</v>
      </c>
      <c r="BH47" s="11"/>
      <c r="BI47" s="17">
        <f t="shared" si="9"/>
        <v>0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x14ac:dyDescent="0.15">
      <c r="A48" s="11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2"/>
      <c r="O48" s="12"/>
      <c r="P48" s="13">
        <f t="shared" si="4"/>
        <v>0</v>
      </c>
      <c r="Q48" s="14">
        <f t="shared" si="0"/>
        <v>1900</v>
      </c>
      <c r="R48" s="14">
        <f t="shared" si="5"/>
        <v>1</v>
      </c>
      <c r="S48" s="14">
        <f t="shared" si="6"/>
        <v>0</v>
      </c>
      <c r="T48" s="11" t="str">
        <f t="shared" si="1"/>
        <v/>
      </c>
      <c r="U48" s="15"/>
      <c r="V48" s="11"/>
      <c r="W48" s="11"/>
      <c r="X48" s="16">
        <f t="shared" si="10"/>
        <v>0</v>
      </c>
      <c r="Y48" s="16">
        <f t="shared" si="2"/>
        <v>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8">
        <f t="shared" si="3"/>
        <v>0</v>
      </c>
      <c r="AO48" s="11"/>
      <c r="AP48" s="17">
        <f t="shared" si="7"/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4">
        <f t="shared" si="8"/>
        <v>0</v>
      </c>
      <c r="BH48" s="11"/>
      <c r="BI48" s="17">
        <f t="shared" si="9"/>
        <v>0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x14ac:dyDescent="0.15">
      <c r="A49" s="11"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2"/>
      <c r="O49" s="12"/>
      <c r="P49" s="13">
        <f t="shared" si="4"/>
        <v>0</v>
      </c>
      <c r="Q49" s="14">
        <f t="shared" si="0"/>
        <v>1900</v>
      </c>
      <c r="R49" s="14">
        <f t="shared" si="5"/>
        <v>1</v>
      </c>
      <c r="S49" s="14">
        <f t="shared" si="6"/>
        <v>0</v>
      </c>
      <c r="T49" s="11" t="str">
        <f t="shared" si="1"/>
        <v/>
      </c>
      <c r="U49" s="15"/>
      <c r="V49" s="11"/>
      <c r="W49" s="11"/>
      <c r="X49" s="16">
        <f t="shared" si="10"/>
        <v>0</v>
      </c>
      <c r="Y49" s="16">
        <f t="shared" si="2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8">
        <f t="shared" si="3"/>
        <v>0</v>
      </c>
      <c r="AO49" s="11"/>
      <c r="AP49" s="17">
        <f t="shared" si="7"/>
        <v>0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4">
        <f t="shared" si="8"/>
        <v>0</v>
      </c>
      <c r="BH49" s="11"/>
      <c r="BI49" s="17">
        <f t="shared" si="9"/>
        <v>0</v>
      </c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x14ac:dyDescent="0.15">
      <c r="A50" s="11">
        <v>47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2"/>
      <c r="O50" s="12"/>
      <c r="P50" s="13">
        <f t="shared" si="4"/>
        <v>0</v>
      </c>
      <c r="Q50" s="14">
        <f t="shared" si="0"/>
        <v>1900</v>
      </c>
      <c r="R50" s="14">
        <f t="shared" si="5"/>
        <v>1</v>
      </c>
      <c r="S50" s="14">
        <f t="shared" si="6"/>
        <v>0</v>
      </c>
      <c r="T50" s="11" t="str">
        <f t="shared" si="1"/>
        <v/>
      </c>
      <c r="U50" s="15"/>
      <c r="V50" s="11"/>
      <c r="W50" s="11"/>
      <c r="X50" s="16">
        <f t="shared" si="10"/>
        <v>0</v>
      </c>
      <c r="Y50" s="16">
        <f t="shared" si="2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8">
        <f t="shared" si="3"/>
        <v>0</v>
      </c>
      <c r="AO50" s="11"/>
      <c r="AP50" s="17">
        <f t="shared" si="7"/>
        <v>0</v>
      </c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4">
        <f t="shared" si="8"/>
        <v>0</v>
      </c>
      <c r="BH50" s="11"/>
      <c r="BI50" s="17">
        <f t="shared" si="9"/>
        <v>0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x14ac:dyDescent="0.15">
      <c r="A51" s="11">
        <v>48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2"/>
      <c r="O51" s="12"/>
      <c r="P51" s="13">
        <f t="shared" si="4"/>
        <v>0</v>
      </c>
      <c r="Q51" s="14">
        <f t="shared" si="0"/>
        <v>1900</v>
      </c>
      <c r="R51" s="14">
        <f t="shared" si="5"/>
        <v>1</v>
      </c>
      <c r="S51" s="14">
        <f t="shared" si="6"/>
        <v>0</v>
      </c>
      <c r="T51" s="11" t="str">
        <f t="shared" si="1"/>
        <v/>
      </c>
      <c r="U51" s="15"/>
      <c r="V51" s="11"/>
      <c r="W51" s="11"/>
      <c r="X51" s="16">
        <f t="shared" si="10"/>
        <v>0</v>
      </c>
      <c r="Y51" s="16">
        <f t="shared" si="2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8">
        <f t="shared" si="3"/>
        <v>0</v>
      </c>
      <c r="AO51" s="11"/>
      <c r="AP51" s="17">
        <f t="shared" si="7"/>
        <v>0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4">
        <f t="shared" si="8"/>
        <v>0</v>
      </c>
      <c r="BH51" s="11"/>
      <c r="BI51" s="17">
        <f t="shared" si="9"/>
        <v>0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x14ac:dyDescent="0.15">
      <c r="A52" s="11">
        <v>49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2"/>
      <c r="O52" s="12"/>
      <c r="P52" s="13">
        <f t="shared" si="4"/>
        <v>0</v>
      </c>
      <c r="Q52" s="14">
        <f t="shared" si="0"/>
        <v>1900</v>
      </c>
      <c r="R52" s="14">
        <f t="shared" si="5"/>
        <v>1</v>
      </c>
      <c r="S52" s="14">
        <f t="shared" si="6"/>
        <v>0</v>
      </c>
      <c r="T52" s="11" t="str">
        <f t="shared" si="1"/>
        <v/>
      </c>
      <c r="U52" s="15"/>
      <c r="V52" s="11"/>
      <c r="W52" s="11"/>
      <c r="X52" s="16">
        <f t="shared" si="10"/>
        <v>0</v>
      </c>
      <c r="Y52" s="16">
        <f t="shared" si="2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8">
        <f t="shared" si="3"/>
        <v>0</v>
      </c>
      <c r="AO52" s="11"/>
      <c r="AP52" s="17">
        <f t="shared" si="7"/>
        <v>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4">
        <f t="shared" si="8"/>
        <v>0</v>
      </c>
      <c r="BH52" s="11"/>
      <c r="BI52" s="17">
        <f t="shared" si="9"/>
        <v>0</v>
      </c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x14ac:dyDescent="0.15">
      <c r="A53" s="11">
        <v>50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2"/>
      <c r="O53" s="12"/>
      <c r="P53" s="13">
        <f t="shared" si="4"/>
        <v>0</v>
      </c>
      <c r="Q53" s="14">
        <f t="shared" si="0"/>
        <v>1900</v>
      </c>
      <c r="R53" s="14">
        <f t="shared" si="5"/>
        <v>1</v>
      </c>
      <c r="S53" s="14">
        <f t="shared" si="6"/>
        <v>0</v>
      </c>
      <c r="T53" s="11" t="str">
        <f t="shared" si="1"/>
        <v/>
      </c>
      <c r="U53" s="15"/>
      <c r="V53" s="11"/>
      <c r="W53" s="11"/>
      <c r="X53" s="16">
        <f t="shared" si="10"/>
        <v>0</v>
      </c>
      <c r="Y53" s="16">
        <f t="shared" si="2"/>
        <v>0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8">
        <f t="shared" si="3"/>
        <v>0</v>
      </c>
      <c r="AO53" s="11"/>
      <c r="AP53" s="17">
        <f t="shared" si="7"/>
        <v>0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4">
        <f t="shared" si="8"/>
        <v>0</v>
      </c>
      <c r="BH53" s="11"/>
      <c r="BI53" s="17">
        <f t="shared" si="9"/>
        <v>0</v>
      </c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x14ac:dyDescent="0.15">
      <c r="A54" s="11">
        <v>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2"/>
      <c r="O54" s="12"/>
      <c r="P54" s="13">
        <f t="shared" si="4"/>
        <v>0</v>
      </c>
      <c r="Q54" s="14">
        <f t="shared" si="0"/>
        <v>1900</v>
      </c>
      <c r="R54" s="14">
        <f t="shared" si="5"/>
        <v>1</v>
      </c>
      <c r="S54" s="14">
        <f t="shared" si="6"/>
        <v>0</v>
      </c>
      <c r="T54" s="11" t="str">
        <f t="shared" si="1"/>
        <v/>
      </c>
      <c r="U54" s="15"/>
      <c r="V54" s="11"/>
      <c r="W54" s="11"/>
      <c r="X54" s="16">
        <f t="shared" si="10"/>
        <v>0</v>
      </c>
      <c r="Y54" s="16">
        <f t="shared" si="2"/>
        <v>0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8">
        <f t="shared" si="3"/>
        <v>0</v>
      </c>
      <c r="AO54" s="11"/>
      <c r="AP54" s="17">
        <f t="shared" si="7"/>
        <v>0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4">
        <f t="shared" si="8"/>
        <v>0</v>
      </c>
      <c r="BH54" s="11"/>
      <c r="BI54" s="17">
        <f t="shared" si="9"/>
        <v>0</v>
      </c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x14ac:dyDescent="0.15">
      <c r="A55" s="11">
        <v>52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2"/>
      <c r="O55" s="12"/>
      <c r="P55" s="13">
        <f t="shared" si="4"/>
        <v>0</v>
      </c>
      <c r="Q55" s="14">
        <f t="shared" si="0"/>
        <v>1900</v>
      </c>
      <c r="R55" s="14">
        <f t="shared" si="5"/>
        <v>1</v>
      </c>
      <c r="S55" s="14">
        <f t="shared" si="6"/>
        <v>0</v>
      </c>
      <c r="T55" s="11" t="str">
        <f t="shared" si="1"/>
        <v/>
      </c>
      <c r="U55" s="15"/>
      <c r="V55" s="11"/>
      <c r="W55" s="11"/>
      <c r="X55" s="16">
        <f t="shared" si="10"/>
        <v>0</v>
      </c>
      <c r="Y55" s="16">
        <f t="shared" si="2"/>
        <v>0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8">
        <f t="shared" si="3"/>
        <v>0</v>
      </c>
      <c r="AO55" s="11"/>
      <c r="AP55" s="17">
        <f t="shared" si="7"/>
        <v>0</v>
      </c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4">
        <f t="shared" si="8"/>
        <v>0</v>
      </c>
      <c r="BH55" s="11"/>
      <c r="BI55" s="17">
        <f t="shared" si="9"/>
        <v>0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x14ac:dyDescent="0.15">
      <c r="A56" s="11">
        <v>53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2"/>
      <c r="O56" s="12"/>
      <c r="P56" s="13">
        <f t="shared" si="4"/>
        <v>0</v>
      </c>
      <c r="Q56" s="14">
        <f t="shared" si="0"/>
        <v>1900</v>
      </c>
      <c r="R56" s="14">
        <f t="shared" si="5"/>
        <v>1</v>
      </c>
      <c r="S56" s="14">
        <f t="shared" si="6"/>
        <v>0</v>
      </c>
      <c r="T56" s="11" t="str">
        <f t="shared" si="1"/>
        <v/>
      </c>
      <c r="U56" s="15"/>
      <c r="V56" s="11"/>
      <c r="W56" s="11"/>
      <c r="X56" s="16">
        <f t="shared" si="10"/>
        <v>0</v>
      </c>
      <c r="Y56" s="16">
        <f t="shared" si="2"/>
        <v>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8">
        <f t="shared" si="3"/>
        <v>0</v>
      </c>
      <c r="AO56" s="11"/>
      <c r="AP56" s="17">
        <f t="shared" si="7"/>
        <v>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4">
        <f t="shared" si="8"/>
        <v>0</v>
      </c>
      <c r="BH56" s="11"/>
      <c r="BI56" s="17">
        <f t="shared" si="9"/>
        <v>0</v>
      </c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x14ac:dyDescent="0.15">
      <c r="A57" s="11">
        <v>54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0</v>
      </c>
      <c r="N57" s="12"/>
      <c r="O57" s="12"/>
      <c r="P57" s="13">
        <f t="shared" si="4"/>
        <v>0</v>
      </c>
      <c r="Q57" s="14">
        <f t="shared" si="0"/>
        <v>1900</v>
      </c>
      <c r="R57" s="14">
        <f t="shared" si="5"/>
        <v>1</v>
      </c>
      <c r="S57" s="14">
        <f t="shared" si="6"/>
        <v>0</v>
      </c>
      <c r="T57" s="11" t="str">
        <f t="shared" si="1"/>
        <v/>
      </c>
      <c r="U57" s="15"/>
      <c r="V57" s="11"/>
      <c r="W57" s="11"/>
      <c r="X57" s="16">
        <f t="shared" si="10"/>
        <v>0</v>
      </c>
      <c r="Y57" s="16">
        <f t="shared" si="2"/>
        <v>0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8">
        <f t="shared" si="3"/>
        <v>0</v>
      </c>
      <c r="AO57" s="11"/>
      <c r="AP57" s="17">
        <f t="shared" si="7"/>
        <v>0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4">
        <f t="shared" si="8"/>
        <v>0</v>
      </c>
      <c r="BH57" s="11"/>
      <c r="BI57" s="17">
        <f t="shared" si="9"/>
        <v>0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x14ac:dyDescent="0.15">
      <c r="A58" s="11">
        <v>55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v>0</v>
      </c>
      <c r="N58" s="12"/>
      <c r="O58" s="12"/>
      <c r="P58" s="13">
        <f t="shared" si="4"/>
        <v>0</v>
      </c>
      <c r="Q58" s="14">
        <f t="shared" si="0"/>
        <v>1900</v>
      </c>
      <c r="R58" s="14">
        <f t="shared" si="5"/>
        <v>1</v>
      </c>
      <c r="S58" s="14">
        <f t="shared" si="6"/>
        <v>0</v>
      </c>
      <c r="T58" s="11" t="str">
        <f t="shared" si="1"/>
        <v/>
      </c>
      <c r="U58" s="15"/>
      <c r="V58" s="11"/>
      <c r="W58" s="11"/>
      <c r="X58" s="16">
        <f t="shared" si="10"/>
        <v>0</v>
      </c>
      <c r="Y58" s="16">
        <f t="shared" si="2"/>
        <v>0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8">
        <f t="shared" si="3"/>
        <v>0</v>
      </c>
      <c r="AO58" s="11"/>
      <c r="AP58" s="17">
        <f t="shared" si="7"/>
        <v>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4">
        <f t="shared" si="8"/>
        <v>0</v>
      </c>
      <c r="BH58" s="11"/>
      <c r="BI58" s="17">
        <f t="shared" si="9"/>
        <v>0</v>
      </c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x14ac:dyDescent="0.15">
      <c r="A59" s="11">
        <v>56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2"/>
      <c r="O59" s="12"/>
      <c r="P59" s="13">
        <f t="shared" si="4"/>
        <v>0</v>
      </c>
      <c r="Q59" s="14">
        <f t="shared" si="0"/>
        <v>1900</v>
      </c>
      <c r="R59" s="14">
        <f t="shared" si="5"/>
        <v>1</v>
      </c>
      <c r="S59" s="14">
        <f t="shared" si="6"/>
        <v>0</v>
      </c>
      <c r="T59" s="11" t="str">
        <f t="shared" si="1"/>
        <v/>
      </c>
      <c r="U59" s="15"/>
      <c r="V59" s="11"/>
      <c r="W59" s="11"/>
      <c r="X59" s="16">
        <f t="shared" si="10"/>
        <v>0</v>
      </c>
      <c r="Y59" s="16">
        <f t="shared" si="2"/>
        <v>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8">
        <f t="shared" si="3"/>
        <v>0</v>
      </c>
      <c r="AO59" s="11"/>
      <c r="AP59" s="17">
        <f t="shared" si="7"/>
        <v>0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4">
        <f t="shared" si="8"/>
        <v>0</v>
      </c>
      <c r="BH59" s="11"/>
      <c r="BI59" s="17">
        <f t="shared" si="9"/>
        <v>0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x14ac:dyDescent="0.15">
      <c r="A60" s="11">
        <v>57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2"/>
      <c r="O60" s="12"/>
      <c r="P60" s="13">
        <f t="shared" si="4"/>
        <v>0</v>
      </c>
      <c r="Q60" s="14">
        <f t="shared" si="0"/>
        <v>1900</v>
      </c>
      <c r="R60" s="14">
        <f t="shared" si="5"/>
        <v>1</v>
      </c>
      <c r="S60" s="14">
        <f t="shared" si="6"/>
        <v>0</v>
      </c>
      <c r="T60" s="11" t="str">
        <f t="shared" si="1"/>
        <v/>
      </c>
      <c r="U60" s="15"/>
      <c r="V60" s="11"/>
      <c r="W60" s="11"/>
      <c r="X60" s="16">
        <f t="shared" si="10"/>
        <v>0</v>
      </c>
      <c r="Y60" s="16">
        <f t="shared" si="2"/>
        <v>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8">
        <f t="shared" si="3"/>
        <v>0</v>
      </c>
      <c r="AO60" s="11"/>
      <c r="AP60" s="17">
        <f t="shared" si="7"/>
        <v>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4">
        <f t="shared" si="8"/>
        <v>0</v>
      </c>
      <c r="BH60" s="11"/>
      <c r="BI60" s="17">
        <f t="shared" si="9"/>
        <v>0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x14ac:dyDescent="0.15">
      <c r="A61" s="11"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2"/>
      <c r="O61" s="12"/>
      <c r="P61" s="13">
        <f t="shared" si="4"/>
        <v>0</v>
      </c>
      <c r="Q61" s="14">
        <f t="shared" si="0"/>
        <v>1900</v>
      </c>
      <c r="R61" s="14">
        <f t="shared" si="5"/>
        <v>1</v>
      </c>
      <c r="S61" s="14">
        <f t="shared" si="6"/>
        <v>0</v>
      </c>
      <c r="T61" s="11" t="str">
        <f t="shared" si="1"/>
        <v/>
      </c>
      <c r="U61" s="15"/>
      <c r="V61" s="11"/>
      <c r="W61" s="11"/>
      <c r="X61" s="16">
        <f t="shared" si="10"/>
        <v>0</v>
      </c>
      <c r="Y61" s="16">
        <f t="shared" si="2"/>
        <v>0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8">
        <f t="shared" si="3"/>
        <v>0</v>
      </c>
      <c r="AO61" s="11"/>
      <c r="AP61" s="17">
        <f t="shared" si="7"/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4">
        <f t="shared" si="8"/>
        <v>0</v>
      </c>
      <c r="BH61" s="11"/>
      <c r="BI61" s="17">
        <f t="shared" si="9"/>
        <v>0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x14ac:dyDescent="0.15">
      <c r="A62" s="11">
        <v>59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>
        <v>0</v>
      </c>
      <c r="N62" s="12"/>
      <c r="O62" s="12"/>
      <c r="P62" s="13">
        <f t="shared" si="4"/>
        <v>0</v>
      </c>
      <c r="Q62" s="14">
        <f t="shared" si="0"/>
        <v>1900</v>
      </c>
      <c r="R62" s="14">
        <f t="shared" si="5"/>
        <v>1</v>
      </c>
      <c r="S62" s="14">
        <f t="shared" si="6"/>
        <v>0</v>
      </c>
      <c r="T62" s="11" t="str">
        <f t="shared" si="1"/>
        <v/>
      </c>
      <c r="U62" s="15"/>
      <c r="V62" s="11"/>
      <c r="W62" s="11"/>
      <c r="X62" s="16">
        <f t="shared" si="10"/>
        <v>0</v>
      </c>
      <c r="Y62" s="16">
        <f t="shared" si="2"/>
        <v>0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8">
        <f t="shared" si="3"/>
        <v>0</v>
      </c>
      <c r="AO62" s="11"/>
      <c r="AP62" s="17">
        <f t="shared" si="7"/>
        <v>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4">
        <f t="shared" si="8"/>
        <v>0</v>
      </c>
      <c r="BH62" s="11"/>
      <c r="BI62" s="17">
        <f t="shared" si="9"/>
        <v>0</v>
      </c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x14ac:dyDescent="0.15">
      <c r="A63" s="11">
        <v>60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2"/>
      <c r="O63" s="12"/>
      <c r="P63" s="13">
        <f t="shared" si="4"/>
        <v>0</v>
      </c>
      <c r="Q63" s="14">
        <f t="shared" si="0"/>
        <v>1900</v>
      </c>
      <c r="R63" s="14">
        <f t="shared" si="5"/>
        <v>1</v>
      </c>
      <c r="S63" s="14">
        <f t="shared" si="6"/>
        <v>0</v>
      </c>
      <c r="T63" s="11" t="str">
        <f t="shared" si="1"/>
        <v/>
      </c>
      <c r="U63" s="15"/>
      <c r="V63" s="11"/>
      <c r="W63" s="11"/>
      <c r="X63" s="16">
        <f t="shared" si="10"/>
        <v>0</v>
      </c>
      <c r="Y63" s="16">
        <f t="shared" si="2"/>
        <v>0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8">
        <f t="shared" si="3"/>
        <v>0</v>
      </c>
      <c r="AO63" s="11"/>
      <c r="AP63" s="17">
        <f t="shared" si="7"/>
        <v>0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4">
        <f t="shared" si="8"/>
        <v>0</v>
      </c>
      <c r="BH63" s="11"/>
      <c r="BI63" s="17">
        <f t="shared" si="9"/>
        <v>0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 x14ac:dyDescent="0.15">
      <c r="A64" s="11">
        <v>61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>
        <v>0</v>
      </c>
      <c r="N64" s="12"/>
      <c r="O64" s="12"/>
      <c r="P64" s="13">
        <f t="shared" si="4"/>
        <v>0</v>
      </c>
      <c r="Q64" s="14">
        <f t="shared" si="0"/>
        <v>1900</v>
      </c>
      <c r="R64" s="14">
        <f t="shared" si="5"/>
        <v>1</v>
      </c>
      <c r="S64" s="14">
        <f t="shared" si="6"/>
        <v>0</v>
      </c>
      <c r="T64" s="11" t="str">
        <f t="shared" si="1"/>
        <v/>
      </c>
      <c r="U64" s="15"/>
      <c r="V64" s="11"/>
      <c r="W64" s="11"/>
      <c r="X64" s="16">
        <f t="shared" si="10"/>
        <v>0</v>
      </c>
      <c r="Y64" s="16">
        <f t="shared" si="2"/>
        <v>0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8">
        <f t="shared" si="3"/>
        <v>0</v>
      </c>
      <c r="AO64" s="11"/>
      <c r="AP64" s="17">
        <f t="shared" si="7"/>
        <v>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4">
        <f t="shared" si="8"/>
        <v>0</v>
      </c>
      <c r="BH64" s="11"/>
      <c r="BI64" s="17">
        <f t="shared" si="9"/>
        <v>0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 x14ac:dyDescent="0.15">
      <c r="A65" s="11">
        <v>62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>
        <v>0</v>
      </c>
      <c r="N65" s="12"/>
      <c r="O65" s="12"/>
      <c r="P65" s="13">
        <f t="shared" si="4"/>
        <v>0</v>
      </c>
      <c r="Q65" s="14">
        <f t="shared" si="0"/>
        <v>1900</v>
      </c>
      <c r="R65" s="14">
        <f t="shared" si="5"/>
        <v>1</v>
      </c>
      <c r="S65" s="14">
        <f t="shared" si="6"/>
        <v>0</v>
      </c>
      <c r="T65" s="11" t="str">
        <f t="shared" si="1"/>
        <v/>
      </c>
      <c r="U65" s="15"/>
      <c r="V65" s="11"/>
      <c r="W65" s="11"/>
      <c r="X65" s="16">
        <f t="shared" si="10"/>
        <v>0</v>
      </c>
      <c r="Y65" s="16">
        <f t="shared" si="2"/>
        <v>0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8">
        <f t="shared" si="3"/>
        <v>0</v>
      </c>
      <c r="AO65" s="11"/>
      <c r="AP65" s="17">
        <f t="shared" si="7"/>
        <v>0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4">
        <f t="shared" si="8"/>
        <v>0</v>
      </c>
      <c r="BH65" s="11"/>
      <c r="BI65" s="17">
        <f t="shared" si="9"/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 x14ac:dyDescent="0.15">
      <c r="A66" s="11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2"/>
      <c r="O66" s="12"/>
      <c r="P66" s="13">
        <f t="shared" si="4"/>
        <v>0</v>
      </c>
      <c r="Q66" s="14">
        <f t="shared" si="0"/>
        <v>1900</v>
      </c>
      <c r="R66" s="14">
        <f t="shared" si="5"/>
        <v>1</v>
      </c>
      <c r="S66" s="14">
        <f t="shared" si="6"/>
        <v>0</v>
      </c>
      <c r="T66" s="11" t="str">
        <f t="shared" si="1"/>
        <v/>
      </c>
      <c r="U66" s="15"/>
      <c r="V66" s="11"/>
      <c r="W66" s="11"/>
      <c r="X66" s="16">
        <f t="shared" si="10"/>
        <v>0</v>
      </c>
      <c r="Y66" s="16">
        <f t="shared" si="2"/>
        <v>0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8">
        <f t="shared" si="3"/>
        <v>0</v>
      </c>
      <c r="AO66" s="11"/>
      <c r="AP66" s="17">
        <f t="shared" si="7"/>
        <v>0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4">
        <f t="shared" si="8"/>
        <v>0</v>
      </c>
      <c r="BH66" s="11"/>
      <c r="BI66" s="17">
        <f t="shared" si="9"/>
        <v>0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 x14ac:dyDescent="0.15">
      <c r="A67" s="11">
        <v>64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>
        <v>0</v>
      </c>
      <c r="N67" s="12"/>
      <c r="O67" s="12"/>
      <c r="P67" s="13">
        <f t="shared" si="4"/>
        <v>0</v>
      </c>
      <c r="Q67" s="14">
        <f t="shared" si="0"/>
        <v>1900</v>
      </c>
      <c r="R67" s="14">
        <f t="shared" si="5"/>
        <v>1</v>
      </c>
      <c r="S67" s="14">
        <f t="shared" si="6"/>
        <v>0</v>
      </c>
      <c r="T67" s="11" t="str">
        <f t="shared" si="1"/>
        <v/>
      </c>
      <c r="U67" s="15"/>
      <c r="V67" s="11"/>
      <c r="W67" s="11"/>
      <c r="X67" s="16">
        <f t="shared" si="10"/>
        <v>0</v>
      </c>
      <c r="Y67" s="16">
        <f t="shared" si="2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8">
        <f t="shared" si="3"/>
        <v>0</v>
      </c>
      <c r="AO67" s="11"/>
      <c r="AP67" s="17">
        <f t="shared" si="7"/>
        <v>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4">
        <f t="shared" si="8"/>
        <v>0</v>
      </c>
      <c r="BH67" s="11"/>
      <c r="BI67" s="17">
        <f t="shared" si="9"/>
        <v>0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 x14ac:dyDescent="0.15">
      <c r="A68" s="11">
        <v>65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>
        <v>0</v>
      </c>
      <c r="N68" s="12"/>
      <c r="O68" s="12"/>
      <c r="P68" s="13">
        <f t="shared" si="4"/>
        <v>0</v>
      </c>
      <c r="Q68" s="14">
        <f t="shared" si="0"/>
        <v>1900</v>
      </c>
      <c r="R68" s="14">
        <f t="shared" si="5"/>
        <v>1</v>
      </c>
      <c r="S68" s="14">
        <f t="shared" si="6"/>
        <v>0</v>
      </c>
      <c r="T68" s="11" t="str">
        <f t="shared" si="1"/>
        <v/>
      </c>
      <c r="U68" s="15"/>
      <c r="V68" s="11"/>
      <c r="W68" s="11"/>
      <c r="X68" s="16">
        <f t="shared" ref="X68:X99" si="11">IF(BG68=0,0,IF(BG68&gt;L68,U68-1,ROUND((U68*M68)*(BG68-1),0)))</f>
        <v>0</v>
      </c>
      <c r="Y68" s="16">
        <f t="shared" ref="Y68:Y99" si="12">U68-X68</f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8">
        <f t="shared" ref="AN68:AN99" si="13">IF(BG68=0,0,IF(BG68=L68,Y68-1,IF(Y68=1,0,ROUND(U68*M68,0))))</f>
        <v>0</v>
      </c>
      <c r="AO68" s="11"/>
      <c r="AP68" s="17">
        <f t="shared" si="7"/>
        <v>0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4">
        <f t="shared" si="8"/>
        <v>0</v>
      </c>
      <c r="BH68" s="11"/>
      <c r="BI68" s="17">
        <f t="shared" si="9"/>
        <v>0</v>
      </c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 x14ac:dyDescent="0.15">
      <c r="A69" s="11">
        <v>66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>
        <v>0</v>
      </c>
      <c r="N69" s="12"/>
      <c r="O69" s="12"/>
      <c r="P69" s="13">
        <f t="shared" ref="P69:P99" si="14">IF(O69="",N69,O69)</f>
        <v>0</v>
      </c>
      <c r="Q69" s="14">
        <f t="shared" ref="Q69:Q99" si="15">YEAR(P69)</f>
        <v>1900</v>
      </c>
      <c r="R69" s="14">
        <f t="shared" ref="R69:R99" si="16">MONTH(P69)</f>
        <v>1</v>
      </c>
      <c r="S69" s="14">
        <f t="shared" ref="S69:S99" si="17">DAY(N69)</f>
        <v>0</v>
      </c>
      <c r="T69" s="11" t="str">
        <f t="shared" si="1"/>
        <v/>
      </c>
      <c r="U69" s="15"/>
      <c r="V69" s="11"/>
      <c r="W69" s="11"/>
      <c r="X69" s="16">
        <f t="shared" si="11"/>
        <v>0</v>
      </c>
      <c r="Y69" s="16">
        <f t="shared" si="12"/>
        <v>0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8">
        <f t="shared" si="13"/>
        <v>0</v>
      </c>
      <c r="AO69" s="11"/>
      <c r="AP69" s="17">
        <f t="shared" ref="AP69:AP99" si="18">Y69-AN69</f>
        <v>0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4">
        <f t="shared" ref="BG69:BG99" si="19">IF(T69="",0,$O$1-T69)</f>
        <v>0</v>
      </c>
      <c r="BH69" s="11"/>
      <c r="BI69" s="17">
        <f t="shared" ref="BI69:BI99" si="20">U69-AP69</f>
        <v>0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x14ac:dyDescent="0.15">
      <c r="A70" s="11">
        <v>67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>
        <v>0</v>
      </c>
      <c r="N70" s="12"/>
      <c r="O70" s="12"/>
      <c r="P70" s="13">
        <f t="shared" si="14"/>
        <v>0</v>
      </c>
      <c r="Q70" s="14">
        <f t="shared" si="15"/>
        <v>1900</v>
      </c>
      <c r="R70" s="14">
        <f t="shared" si="16"/>
        <v>1</v>
      </c>
      <c r="S70" s="14">
        <f t="shared" si="17"/>
        <v>0</v>
      </c>
      <c r="T70" s="11" t="str">
        <f t="shared" si="1"/>
        <v/>
      </c>
      <c r="U70" s="15"/>
      <c r="V70" s="11"/>
      <c r="W70" s="11"/>
      <c r="X70" s="16">
        <f t="shared" si="11"/>
        <v>0</v>
      </c>
      <c r="Y70" s="16">
        <f t="shared" si="12"/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8">
        <f t="shared" si="13"/>
        <v>0</v>
      </c>
      <c r="AO70" s="11"/>
      <c r="AP70" s="17">
        <f t="shared" si="18"/>
        <v>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4">
        <f t="shared" si="19"/>
        <v>0</v>
      </c>
      <c r="BH70" s="11"/>
      <c r="BI70" s="17">
        <f t="shared" si="20"/>
        <v>0</v>
      </c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 x14ac:dyDescent="0.15">
      <c r="A71" s="11">
        <v>68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2"/>
      <c r="O71" s="12"/>
      <c r="P71" s="13">
        <f t="shared" si="14"/>
        <v>0</v>
      </c>
      <c r="Q71" s="14">
        <f t="shared" si="15"/>
        <v>1900</v>
      </c>
      <c r="R71" s="14">
        <f t="shared" si="16"/>
        <v>1</v>
      </c>
      <c r="S71" s="14">
        <f t="shared" si="17"/>
        <v>0</v>
      </c>
      <c r="T71" s="11" t="str">
        <f t="shared" si="1"/>
        <v/>
      </c>
      <c r="U71" s="15"/>
      <c r="V71" s="11"/>
      <c r="W71" s="11"/>
      <c r="X71" s="16">
        <f t="shared" si="11"/>
        <v>0</v>
      </c>
      <c r="Y71" s="16">
        <f t="shared" si="12"/>
        <v>0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8">
        <f t="shared" si="13"/>
        <v>0</v>
      </c>
      <c r="AO71" s="11"/>
      <c r="AP71" s="17">
        <f t="shared" si="18"/>
        <v>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4">
        <f t="shared" si="19"/>
        <v>0</v>
      </c>
      <c r="BH71" s="11"/>
      <c r="BI71" s="17">
        <f t="shared" si="20"/>
        <v>0</v>
      </c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 x14ac:dyDescent="0.15">
      <c r="A72" s="11">
        <v>69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>
        <v>0</v>
      </c>
      <c r="N72" s="12"/>
      <c r="O72" s="12"/>
      <c r="P72" s="13">
        <f t="shared" si="14"/>
        <v>0</v>
      </c>
      <c r="Q72" s="14">
        <f t="shared" si="15"/>
        <v>1900</v>
      </c>
      <c r="R72" s="14">
        <f t="shared" si="16"/>
        <v>1</v>
      </c>
      <c r="S72" s="14">
        <f t="shared" si="17"/>
        <v>0</v>
      </c>
      <c r="T72" s="11" t="str">
        <f t="shared" si="1"/>
        <v/>
      </c>
      <c r="U72" s="15"/>
      <c r="V72" s="11"/>
      <c r="W72" s="11"/>
      <c r="X72" s="16">
        <f t="shared" si="11"/>
        <v>0</v>
      </c>
      <c r="Y72" s="16">
        <f t="shared" si="12"/>
        <v>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8">
        <f t="shared" si="13"/>
        <v>0</v>
      </c>
      <c r="AO72" s="11"/>
      <c r="AP72" s="17">
        <f t="shared" si="18"/>
        <v>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4">
        <f t="shared" si="19"/>
        <v>0</v>
      </c>
      <c r="BH72" s="11"/>
      <c r="BI72" s="17">
        <f t="shared" si="20"/>
        <v>0</v>
      </c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 x14ac:dyDescent="0.15">
      <c r="A73" s="11">
        <v>70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2"/>
      <c r="O73" s="12"/>
      <c r="P73" s="13">
        <f t="shared" si="14"/>
        <v>0</v>
      </c>
      <c r="Q73" s="14">
        <f t="shared" si="15"/>
        <v>1900</v>
      </c>
      <c r="R73" s="14">
        <f t="shared" si="16"/>
        <v>1</v>
      </c>
      <c r="S73" s="14">
        <f t="shared" si="17"/>
        <v>0</v>
      </c>
      <c r="T73" s="11" t="str">
        <f t="shared" si="1"/>
        <v/>
      </c>
      <c r="U73" s="15"/>
      <c r="V73" s="11"/>
      <c r="W73" s="11"/>
      <c r="X73" s="16">
        <f t="shared" si="11"/>
        <v>0</v>
      </c>
      <c r="Y73" s="16">
        <f t="shared" si="12"/>
        <v>0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8">
        <f t="shared" si="13"/>
        <v>0</v>
      </c>
      <c r="AO73" s="11"/>
      <c r="AP73" s="17">
        <f t="shared" si="18"/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4">
        <f t="shared" si="19"/>
        <v>0</v>
      </c>
      <c r="BH73" s="11"/>
      <c r="BI73" s="17">
        <f t="shared" si="20"/>
        <v>0</v>
      </c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 x14ac:dyDescent="0.15">
      <c r="A74" s="11">
        <v>71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>
        <v>0</v>
      </c>
      <c r="N74" s="12"/>
      <c r="O74" s="12"/>
      <c r="P74" s="13">
        <f t="shared" si="14"/>
        <v>0</v>
      </c>
      <c r="Q74" s="14">
        <f t="shared" si="15"/>
        <v>1900</v>
      </c>
      <c r="R74" s="14">
        <f t="shared" si="16"/>
        <v>1</v>
      </c>
      <c r="S74" s="14">
        <f t="shared" si="17"/>
        <v>0</v>
      </c>
      <c r="T74" s="11" t="str">
        <f t="shared" si="1"/>
        <v/>
      </c>
      <c r="U74" s="15"/>
      <c r="V74" s="11"/>
      <c r="W74" s="11"/>
      <c r="X74" s="16">
        <f t="shared" si="11"/>
        <v>0</v>
      </c>
      <c r="Y74" s="16">
        <f t="shared" si="12"/>
        <v>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8">
        <f t="shared" si="13"/>
        <v>0</v>
      </c>
      <c r="AO74" s="11"/>
      <c r="AP74" s="17">
        <f t="shared" si="18"/>
        <v>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4">
        <f t="shared" si="19"/>
        <v>0</v>
      </c>
      <c r="BH74" s="11"/>
      <c r="BI74" s="17">
        <f t="shared" si="20"/>
        <v>0</v>
      </c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 x14ac:dyDescent="0.15">
      <c r="A75" s="11">
        <v>72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>
        <v>0</v>
      </c>
      <c r="N75" s="12"/>
      <c r="O75" s="12"/>
      <c r="P75" s="13">
        <f t="shared" si="14"/>
        <v>0</v>
      </c>
      <c r="Q75" s="14">
        <f t="shared" si="15"/>
        <v>1900</v>
      </c>
      <c r="R75" s="14">
        <f t="shared" si="16"/>
        <v>1</v>
      </c>
      <c r="S75" s="14">
        <f t="shared" si="17"/>
        <v>0</v>
      </c>
      <c r="T75" s="11" t="str">
        <f t="shared" si="1"/>
        <v/>
      </c>
      <c r="U75" s="15"/>
      <c r="V75" s="11"/>
      <c r="W75" s="11"/>
      <c r="X75" s="16">
        <f t="shared" si="11"/>
        <v>0</v>
      </c>
      <c r="Y75" s="16">
        <f t="shared" si="12"/>
        <v>0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8">
        <f t="shared" si="13"/>
        <v>0</v>
      </c>
      <c r="AO75" s="11"/>
      <c r="AP75" s="17">
        <f t="shared" si="18"/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4">
        <f t="shared" si="19"/>
        <v>0</v>
      </c>
      <c r="BH75" s="11"/>
      <c r="BI75" s="17">
        <f t="shared" si="20"/>
        <v>0</v>
      </c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x14ac:dyDescent="0.15">
      <c r="A76" s="11">
        <v>73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>
        <v>0</v>
      </c>
      <c r="N76" s="12"/>
      <c r="O76" s="12"/>
      <c r="P76" s="13">
        <f t="shared" si="14"/>
        <v>0</v>
      </c>
      <c r="Q76" s="14">
        <f t="shared" si="15"/>
        <v>1900</v>
      </c>
      <c r="R76" s="14">
        <f t="shared" si="16"/>
        <v>1</v>
      </c>
      <c r="S76" s="14">
        <f t="shared" si="17"/>
        <v>0</v>
      </c>
      <c r="T76" s="11" t="str">
        <f t="shared" si="1"/>
        <v/>
      </c>
      <c r="U76" s="15"/>
      <c r="V76" s="11"/>
      <c r="W76" s="11"/>
      <c r="X76" s="16">
        <f t="shared" si="11"/>
        <v>0</v>
      </c>
      <c r="Y76" s="16">
        <f t="shared" si="12"/>
        <v>0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8">
        <f t="shared" si="13"/>
        <v>0</v>
      </c>
      <c r="AO76" s="11"/>
      <c r="AP76" s="17">
        <f t="shared" si="18"/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4">
        <f t="shared" si="19"/>
        <v>0</v>
      </c>
      <c r="BH76" s="11"/>
      <c r="BI76" s="17">
        <f t="shared" si="20"/>
        <v>0</v>
      </c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x14ac:dyDescent="0.15">
      <c r="A77" s="11">
        <v>74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>
        <v>0</v>
      </c>
      <c r="N77" s="12"/>
      <c r="O77" s="12"/>
      <c r="P77" s="13">
        <f t="shared" si="14"/>
        <v>0</v>
      </c>
      <c r="Q77" s="14">
        <f t="shared" si="15"/>
        <v>1900</v>
      </c>
      <c r="R77" s="14">
        <f t="shared" si="16"/>
        <v>1</v>
      </c>
      <c r="S77" s="14">
        <f t="shared" si="17"/>
        <v>0</v>
      </c>
      <c r="T77" s="11" t="str">
        <f t="shared" si="1"/>
        <v/>
      </c>
      <c r="U77" s="15"/>
      <c r="V77" s="11"/>
      <c r="W77" s="11"/>
      <c r="X77" s="16">
        <f t="shared" si="11"/>
        <v>0</v>
      </c>
      <c r="Y77" s="16">
        <f t="shared" si="12"/>
        <v>0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8">
        <f t="shared" si="13"/>
        <v>0</v>
      </c>
      <c r="AO77" s="11"/>
      <c r="AP77" s="17">
        <f t="shared" si="18"/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4">
        <f t="shared" si="19"/>
        <v>0</v>
      </c>
      <c r="BH77" s="11"/>
      <c r="BI77" s="17">
        <f t="shared" si="20"/>
        <v>0</v>
      </c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 x14ac:dyDescent="0.15">
      <c r="A78" s="11">
        <v>75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2"/>
      <c r="O78" s="12"/>
      <c r="P78" s="13">
        <f t="shared" si="14"/>
        <v>0</v>
      </c>
      <c r="Q78" s="14">
        <f t="shared" si="15"/>
        <v>1900</v>
      </c>
      <c r="R78" s="14">
        <f t="shared" si="16"/>
        <v>1</v>
      </c>
      <c r="S78" s="14">
        <f t="shared" si="17"/>
        <v>0</v>
      </c>
      <c r="T78" s="11" t="str">
        <f t="shared" si="1"/>
        <v/>
      </c>
      <c r="U78" s="15"/>
      <c r="V78" s="11"/>
      <c r="W78" s="11"/>
      <c r="X78" s="16">
        <f t="shared" si="11"/>
        <v>0</v>
      </c>
      <c r="Y78" s="16">
        <f t="shared" si="12"/>
        <v>0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8">
        <f t="shared" si="13"/>
        <v>0</v>
      </c>
      <c r="AO78" s="11"/>
      <c r="AP78" s="17">
        <f t="shared" si="18"/>
        <v>0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4">
        <f t="shared" si="19"/>
        <v>0</v>
      </c>
      <c r="BH78" s="11"/>
      <c r="BI78" s="17">
        <f t="shared" si="20"/>
        <v>0</v>
      </c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 x14ac:dyDescent="0.15">
      <c r="A79" s="11">
        <v>76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2"/>
      <c r="O79" s="12"/>
      <c r="P79" s="13">
        <f t="shared" si="14"/>
        <v>0</v>
      </c>
      <c r="Q79" s="14">
        <f t="shared" si="15"/>
        <v>1900</v>
      </c>
      <c r="R79" s="14">
        <f t="shared" si="16"/>
        <v>1</v>
      </c>
      <c r="S79" s="14">
        <f t="shared" si="17"/>
        <v>0</v>
      </c>
      <c r="T79" s="11" t="str">
        <f t="shared" si="1"/>
        <v/>
      </c>
      <c r="U79" s="15"/>
      <c r="V79" s="11"/>
      <c r="W79" s="11"/>
      <c r="X79" s="16">
        <f t="shared" si="11"/>
        <v>0</v>
      </c>
      <c r="Y79" s="16">
        <f t="shared" si="12"/>
        <v>0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8">
        <f t="shared" si="13"/>
        <v>0</v>
      </c>
      <c r="AO79" s="11"/>
      <c r="AP79" s="17">
        <f t="shared" si="18"/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4">
        <f t="shared" si="19"/>
        <v>0</v>
      </c>
      <c r="BH79" s="11"/>
      <c r="BI79" s="17">
        <f t="shared" si="20"/>
        <v>0</v>
      </c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x14ac:dyDescent="0.15">
      <c r="A80" s="11">
        <v>77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>
        <v>0</v>
      </c>
      <c r="N80" s="12"/>
      <c r="O80" s="12"/>
      <c r="P80" s="13">
        <f t="shared" si="14"/>
        <v>0</v>
      </c>
      <c r="Q80" s="14">
        <f t="shared" si="15"/>
        <v>1900</v>
      </c>
      <c r="R80" s="14">
        <f t="shared" si="16"/>
        <v>1</v>
      </c>
      <c r="S80" s="14">
        <f t="shared" si="17"/>
        <v>0</v>
      </c>
      <c r="T80" s="11" t="str">
        <f t="shared" si="1"/>
        <v/>
      </c>
      <c r="U80" s="15"/>
      <c r="V80" s="11"/>
      <c r="W80" s="11"/>
      <c r="X80" s="16">
        <f t="shared" si="11"/>
        <v>0</v>
      </c>
      <c r="Y80" s="16">
        <f t="shared" si="12"/>
        <v>0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8">
        <f t="shared" si="13"/>
        <v>0</v>
      </c>
      <c r="AO80" s="11"/>
      <c r="AP80" s="17">
        <f t="shared" si="18"/>
        <v>0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4">
        <f t="shared" si="19"/>
        <v>0</v>
      </c>
      <c r="BH80" s="11"/>
      <c r="BI80" s="17">
        <f t="shared" si="20"/>
        <v>0</v>
      </c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 x14ac:dyDescent="0.15">
      <c r="A81" s="11">
        <v>78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>
        <v>0</v>
      </c>
      <c r="N81" s="12"/>
      <c r="O81" s="12"/>
      <c r="P81" s="13">
        <f t="shared" si="14"/>
        <v>0</v>
      </c>
      <c r="Q81" s="14">
        <f t="shared" si="15"/>
        <v>1900</v>
      </c>
      <c r="R81" s="14">
        <f t="shared" si="16"/>
        <v>1</v>
      </c>
      <c r="S81" s="14">
        <f t="shared" si="17"/>
        <v>0</v>
      </c>
      <c r="T81" s="11" t="str">
        <f t="shared" si="1"/>
        <v/>
      </c>
      <c r="U81" s="15"/>
      <c r="V81" s="11"/>
      <c r="W81" s="11"/>
      <c r="X81" s="16">
        <f t="shared" si="11"/>
        <v>0</v>
      </c>
      <c r="Y81" s="16">
        <f t="shared" si="12"/>
        <v>0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8">
        <f t="shared" si="13"/>
        <v>0</v>
      </c>
      <c r="AO81" s="11"/>
      <c r="AP81" s="17">
        <f t="shared" si="18"/>
        <v>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4">
        <f t="shared" si="19"/>
        <v>0</v>
      </c>
      <c r="BH81" s="11"/>
      <c r="BI81" s="17">
        <f t="shared" si="20"/>
        <v>0</v>
      </c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x14ac:dyDescent="0.15">
      <c r="A82" s="11">
        <v>79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2"/>
      <c r="O82" s="12"/>
      <c r="P82" s="13">
        <f t="shared" si="14"/>
        <v>0</v>
      </c>
      <c r="Q82" s="14">
        <f t="shared" si="15"/>
        <v>1900</v>
      </c>
      <c r="R82" s="14">
        <f t="shared" si="16"/>
        <v>1</v>
      </c>
      <c r="S82" s="14">
        <f t="shared" si="17"/>
        <v>0</v>
      </c>
      <c r="T82" s="11" t="str">
        <f t="shared" si="1"/>
        <v/>
      </c>
      <c r="U82" s="15"/>
      <c r="V82" s="11"/>
      <c r="W82" s="11"/>
      <c r="X82" s="16">
        <f t="shared" si="11"/>
        <v>0</v>
      </c>
      <c r="Y82" s="16">
        <f t="shared" si="12"/>
        <v>0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8">
        <f t="shared" si="13"/>
        <v>0</v>
      </c>
      <c r="AO82" s="11"/>
      <c r="AP82" s="17">
        <f t="shared" si="18"/>
        <v>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4">
        <f t="shared" si="19"/>
        <v>0</v>
      </c>
      <c r="BH82" s="11"/>
      <c r="BI82" s="17">
        <f t="shared" si="20"/>
        <v>0</v>
      </c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x14ac:dyDescent="0.15">
      <c r="A83" s="11">
        <v>80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>
        <v>0</v>
      </c>
      <c r="N83" s="12"/>
      <c r="O83" s="12"/>
      <c r="P83" s="13">
        <f t="shared" si="14"/>
        <v>0</v>
      </c>
      <c r="Q83" s="14">
        <f t="shared" si="15"/>
        <v>1900</v>
      </c>
      <c r="R83" s="14">
        <f t="shared" si="16"/>
        <v>1</v>
      </c>
      <c r="S83" s="14">
        <f t="shared" si="17"/>
        <v>0</v>
      </c>
      <c r="T83" s="11" t="str">
        <f t="shared" si="1"/>
        <v/>
      </c>
      <c r="U83" s="15"/>
      <c r="V83" s="11"/>
      <c r="W83" s="11"/>
      <c r="X83" s="16">
        <f t="shared" si="11"/>
        <v>0</v>
      </c>
      <c r="Y83" s="16">
        <f t="shared" si="12"/>
        <v>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8">
        <f t="shared" si="13"/>
        <v>0</v>
      </c>
      <c r="AO83" s="11"/>
      <c r="AP83" s="17">
        <f t="shared" si="18"/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4">
        <f t="shared" si="19"/>
        <v>0</v>
      </c>
      <c r="BH83" s="11"/>
      <c r="BI83" s="17">
        <f t="shared" si="20"/>
        <v>0</v>
      </c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x14ac:dyDescent="0.15">
      <c r="A84" s="11">
        <v>81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>
        <v>0</v>
      </c>
      <c r="N84" s="12"/>
      <c r="O84" s="12"/>
      <c r="P84" s="13">
        <f t="shared" si="14"/>
        <v>0</v>
      </c>
      <c r="Q84" s="14">
        <f t="shared" si="15"/>
        <v>1900</v>
      </c>
      <c r="R84" s="14">
        <f t="shared" si="16"/>
        <v>1</v>
      </c>
      <c r="S84" s="14">
        <f t="shared" si="17"/>
        <v>0</v>
      </c>
      <c r="T84" s="11" t="str">
        <f t="shared" si="1"/>
        <v/>
      </c>
      <c r="U84" s="15"/>
      <c r="V84" s="11"/>
      <c r="W84" s="11"/>
      <c r="X84" s="16">
        <f t="shared" si="11"/>
        <v>0</v>
      </c>
      <c r="Y84" s="16">
        <f t="shared" si="12"/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8">
        <f t="shared" si="13"/>
        <v>0</v>
      </c>
      <c r="AO84" s="11"/>
      <c r="AP84" s="17">
        <f t="shared" si="18"/>
        <v>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4">
        <f t="shared" si="19"/>
        <v>0</v>
      </c>
      <c r="BH84" s="11"/>
      <c r="BI84" s="17">
        <f t="shared" si="20"/>
        <v>0</v>
      </c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 x14ac:dyDescent="0.15">
      <c r="A85" s="11">
        <v>82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>
        <v>0</v>
      </c>
      <c r="N85" s="12"/>
      <c r="O85" s="12"/>
      <c r="P85" s="13">
        <f t="shared" si="14"/>
        <v>0</v>
      </c>
      <c r="Q85" s="14">
        <f t="shared" si="15"/>
        <v>1900</v>
      </c>
      <c r="R85" s="14">
        <f t="shared" si="16"/>
        <v>1</v>
      </c>
      <c r="S85" s="14">
        <f t="shared" si="17"/>
        <v>0</v>
      </c>
      <c r="T85" s="11" t="str">
        <f t="shared" si="1"/>
        <v/>
      </c>
      <c r="U85" s="15"/>
      <c r="V85" s="11"/>
      <c r="W85" s="11"/>
      <c r="X85" s="16">
        <f t="shared" si="11"/>
        <v>0</v>
      </c>
      <c r="Y85" s="16">
        <f t="shared" si="12"/>
        <v>0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8">
        <f t="shared" si="13"/>
        <v>0</v>
      </c>
      <c r="AO85" s="11"/>
      <c r="AP85" s="17">
        <f t="shared" si="18"/>
        <v>0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4">
        <f t="shared" si="19"/>
        <v>0</v>
      </c>
      <c r="BH85" s="11"/>
      <c r="BI85" s="17">
        <f t="shared" si="20"/>
        <v>0</v>
      </c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 x14ac:dyDescent="0.15">
      <c r="A86" s="11">
        <v>83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>
        <v>0</v>
      </c>
      <c r="N86" s="12"/>
      <c r="O86" s="12"/>
      <c r="P86" s="13">
        <f t="shared" si="14"/>
        <v>0</v>
      </c>
      <c r="Q86" s="14">
        <f t="shared" si="15"/>
        <v>1900</v>
      </c>
      <c r="R86" s="14">
        <f t="shared" si="16"/>
        <v>1</v>
      </c>
      <c r="S86" s="14">
        <f t="shared" si="17"/>
        <v>0</v>
      </c>
      <c r="T86" s="11" t="str">
        <f t="shared" si="1"/>
        <v/>
      </c>
      <c r="U86" s="15"/>
      <c r="V86" s="11"/>
      <c r="W86" s="11"/>
      <c r="X86" s="16">
        <f t="shared" si="11"/>
        <v>0</v>
      </c>
      <c r="Y86" s="16">
        <f t="shared" si="12"/>
        <v>0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8">
        <f t="shared" si="13"/>
        <v>0</v>
      </c>
      <c r="AO86" s="11"/>
      <c r="AP86" s="17">
        <f t="shared" si="18"/>
        <v>0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4">
        <f t="shared" si="19"/>
        <v>0</v>
      </c>
      <c r="BH86" s="11"/>
      <c r="BI86" s="17">
        <f t="shared" si="20"/>
        <v>0</v>
      </c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 x14ac:dyDescent="0.15">
      <c r="A87" s="11">
        <v>84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>
        <v>0</v>
      </c>
      <c r="N87" s="12"/>
      <c r="O87" s="12"/>
      <c r="P87" s="13">
        <f t="shared" si="14"/>
        <v>0</v>
      </c>
      <c r="Q87" s="14">
        <f t="shared" si="15"/>
        <v>1900</v>
      </c>
      <c r="R87" s="14">
        <f t="shared" si="16"/>
        <v>1</v>
      </c>
      <c r="S87" s="14">
        <f t="shared" si="17"/>
        <v>0</v>
      </c>
      <c r="T87" s="11" t="str">
        <f t="shared" si="1"/>
        <v/>
      </c>
      <c r="U87" s="15"/>
      <c r="V87" s="11"/>
      <c r="W87" s="11"/>
      <c r="X87" s="16">
        <f t="shared" si="11"/>
        <v>0</v>
      </c>
      <c r="Y87" s="16">
        <f t="shared" si="12"/>
        <v>0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8">
        <f t="shared" si="13"/>
        <v>0</v>
      </c>
      <c r="AO87" s="11"/>
      <c r="AP87" s="17">
        <f t="shared" si="18"/>
        <v>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4">
        <f t="shared" si="19"/>
        <v>0</v>
      </c>
      <c r="BH87" s="11"/>
      <c r="BI87" s="17">
        <f t="shared" si="20"/>
        <v>0</v>
      </c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 x14ac:dyDescent="0.15">
      <c r="A88" s="11">
        <v>85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>
        <v>0</v>
      </c>
      <c r="N88" s="12"/>
      <c r="O88" s="12"/>
      <c r="P88" s="13">
        <f t="shared" si="14"/>
        <v>0</v>
      </c>
      <c r="Q88" s="14">
        <f t="shared" si="15"/>
        <v>1900</v>
      </c>
      <c r="R88" s="14">
        <f t="shared" si="16"/>
        <v>1</v>
      </c>
      <c r="S88" s="14">
        <f t="shared" si="17"/>
        <v>0</v>
      </c>
      <c r="T88" s="11" t="str">
        <f t="shared" si="1"/>
        <v/>
      </c>
      <c r="U88" s="15"/>
      <c r="V88" s="11"/>
      <c r="W88" s="11"/>
      <c r="X88" s="16">
        <f t="shared" si="11"/>
        <v>0</v>
      </c>
      <c r="Y88" s="16">
        <f t="shared" si="12"/>
        <v>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8">
        <f t="shared" si="13"/>
        <v>0</v>
      </c>
      <c r="AO88" s="11"/>
      <c r="AP88" s="17">
        <f t="shared" si="18"/>
        <v>0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4">
        <f t="shared" si="19"/>
        <v>0</v>
      </c>
      <c r="BH88" s="11"/>
      <c r="BI88" s="17">
        <f t="shared" si="20"/>
        <v>0</v>
      </c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 x14ac:dyDescent="0.15">
      <c r="A89" s="11">
        <v>86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>
        <v>0</v>
      </c>
      <c r="N89" s="12"/>
      <c r="O89" s="12"/>
      <c r="P89" s="13">
        <f t="shared" si="14"/>
        <v>0</v>
      </c>
      <c r="Q89" s="14">
        <f t="shared" si="15"/>
        <v>1900</v>
      </c>
      <c r="R89" s="14">
        <f t="shared" si="16"/>
        <v>1</v>
      </c>
      <c r="S89" s="14">
        <f t="shared" si="17"/>
        <v>0</v>
      </c>
      <c r="T89" s="11" t="str">
        <f t="shared" si="1"/>
        <v/>
      </c>
      <c r="U89" s="15"/>
      <c r="V89" s="11"/>
      <c r="W89" s="11"/>
      <c r="X89" s="16">
        <f t="shared" si="11"/>
        <v>0</v>
      </c>
      <c r="Y89" s="16">
        <f t="shared" si="12"/>
        <v>0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8">
        <f t="shared" si="13"/>
        <v>0</v>
      </c>
      <c r="AO89" s="11"/>
      <c r="AP89" s="17">
        <f t="shared" si="18"/>
        <v>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4">
        <f t="shared" si="19"/>
        <v>0</v>
      </c>
      <c r="BH89" s="11"/>
      <c r="BI89" s="17">
        <f t="shared" si="20"/>
        <v>0</v>
      </c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x14ac:dyDescent="0.15">
      <c r="A90" s="11">
        <v>87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>
        <v>0</v>
      </c>
      <c r="N90" s="12"/>
      <c r="O90" s="12"/>
      <c r="P90" s="13">
        <f t="shared" si="14"/>
        <v>0</v>
      </c>
      <c r="Q90" s="14">
        <f t="shared" si="15"/>
        <v>1900</v>
      </c>
      <c r="R90" s="14">
        <f t="shared" si="16"/>
        <v>1</v>
      </c>
      <c r="S90" s="14">
        <f t="shared" si="17"/>
        <v>0</v>
      </c>
      <c r="T90" s="11" t="str">
        <f t="shared" si="1"/>
        <v/>
      </c>
      <c r="U90" s="15"/>
      <c r="V90" s="11"/>
      <c r="W90" s="11"/>
      <c r="X90" s="16">
        <f t="shared" si="11"/>
        <v>0</v>
      </c>
      <c r="Y90" s="16">
        <f t="shared" si="12"/>
        <v>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8">
        <f t="shared" si="13"/>
        <v>0</v>
      </c>
      <c r="AO90" s="11"/>
      <c r="AP90" s="17">
        <f t="shared" si="18"/>
        <v>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4">
        <f t="shared" si="19"/>
        <v>0</v>
      </c>
      <c r="BH90" s="11"/>
      <c r="BI90" s="17">
        <f t="shared" si="20"/>
        <v>0</v>
      </c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x14ac:dyDescent="0.15">
      <c r="A91" s="11">
        <v>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v>0</v>
      </c>
      <c r="N91" s="12"/>
      <c r="O91" s="12"/>
      <c r="P91" s="13">
        <f t="shared" si="14"/>
        <v>0</v>
      </c>
      <c r="Q91" s="14">
        <f t="shared" si="15"/>
        <v>1900</v>
      </c>
      <c r="R91" s="14">
        <f t="shared" si="16"/>
        <v>1</v>
      </c>
      <c r="S91" s="14">
        <f t="shared" si="17"/>
        <v>0</v>
      </c>
      <c r="T91" s="11" t="str">
        <f t="shared" si="1"/>
        <v/>
      </c>
      <c r="U91" s="15"/>
      <c r="V91" s="11"/>
      <c r="W91" s="11"/>
      <c r="X91" s="16">
        <f t="shared" si="11"/>
        <v>0</v>
      </c>
      <c r="Y91" s="16">
        <f t="shared" si="12"/>
        <v>0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8">
        <f t="shared" si="13"/>
        <v>0</v>
      </c>
      <c r="AO91" s="11"/>
      <c r="AP91" s="17">
        <f t="shared" si="18"/>
        <v>0</v>
      </c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4">
        <f t="shared" si="19"/>
        <v>0</v>
      </c>
      <c r="BH91" s="11"/>
      <c r="BI91" s="17">
        <f t="shared" si="20"/>
        <v>0</v>
      </c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x14ac:dyDescent="0.15">
      <c r="A92" s="11">
        <v>89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>
        <v>0</v>
      </c>
      <c r="N92" s="12"/>
      <c r="O92" s="12"/>
      <c r="P92" s="13">
        <f t="shared" si="14"/>
        <v>0</v>
      </c>
      <c r="Q92" s="14">
        <f t="shared" si="15"/>
        <v>1900</v>
      </c>
      <c r="R92" s="14">
        <f t="shared" si="16"/>
        <v>1</v>
      </c>
      <c r="S92" s="14">
        <f t="shared" si="17"/>
        <v>0</v>
      </c>
      <c r="T92" s="11" t="str">
        <f t="shared" si="1"/>
        <v/>
      </c>
      <c r="U92" s="15"/>
      <c r="V92" s="11"/>
      <c r="W92" s="11"/>
      <c r="X92" s="16">
        <f t="shared" si="11"/>
        <v>0</v>
      </c>
      <c r="Y92" s="16">
        <f t="shared" si="12"/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8">
        <f t="shared" si="13"/>
        <v>0</v>
      </c>
      <c r="AO92" s="11"/>
      <c r="AP92" s="17">
        <f t="shared" si="18"/>
        <v>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4">
        <f t="shared" si="19"/>
        <v>0</v>
      </c>
      <c r="BH92" s="11"/>
      <c r="BI92" s="17">
        <f t="shared" si="20"/>
        <v>0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x14ac:dyDescent="0.15">
      <c r="A93" s="11">
        <v>90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v>0</v>
      </c>
      <c r="N93" s="12"/>
      <c r="O93" s="12"/>
      <c r="P93" s="13">
        <f t="shared" si="14"/>
        <v>0</v>
      </c>
      <c r="Q93" s="14">
        <f t="shared" si="15"/>
        <v>1900</v>
      </c>
      <c r="R93" s="14">
        <f t="shared" si="16"/>
        <v>1</v>
      </c>
      <c r="S93" s="14">
        <f t="shared" si="17"/>
        <v>0</v>
      </c>
      <c r="T93" s="11" t="str">
        <f t="shared" si="1"/>
        <v/>
      </c>
      <c r="U93" s="15"/>
      <c r="V93" s="11"/>
      <c r="W93" s="11"/>
      <c r="X93" s="16">
        <f t="shared" si="11"/>
        <v>0</v>
      </c>
      <c r="Y93" s="16">
        <f t="shared" si="12"/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8">
        <f t="shared" si="13"/>
        <v>0</v>
      </c>
      <c r="AO93" s="11"/>
      <c r="AP93" s="17">
        <f t="shared" si="18"/>
        <v>0</v>
      </c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4">
        <f t="shared" si="19"/>
        <v>0</v>
      </c>
      <c r="BH93" s="11"/>
      <c r="BI93" s="17">
        <f t="shared" si="20"/>
        <v>0</v>
      </c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x14ac:dyDescent="0.15">
      <c r="A94" s="11">
        <v>91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>
        <v>0</v>
      </c>
      <c r="N94" s="12"/>
      <c r="O94" s="12"/>
      <c r="P94" s="13">
        <f t="shared" si="14"/>
        <v>0</v>
      </c>
      <c r="Q94" s="14">
        <f t="shared" si="15"/>
        <v>1900</v>
      </c>
      <c r="R94" s="14">
        <f t="shared" si="16"/>
        <v>1</v>
      </c>
      <c r="S94" s="14">
        <f t="shared" si="17"/>
        <v>0</v>
      </c>
      <c r="T94" s="11" t="str">
        <f t="shared" si="1"/>
        <v/>
      </c>
      <c r="U94" s="15"/>
      <c r="V94" s="11"/>
      <c r="W94" s="11"/>
      <c r="X94" s="16">
        <f t="shared" si="11"/>
        <v>0</v>
      </c>
      <c r="Y94" s="16">
        <f t="shared" si="12"/>
        <v>0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8">
        <f t="shared" si="13"/>
        <v>0</v>
      </c>
      <c r="AO94" s="11"/>
      <c r="AP94" s="17">
        <f t="shared" si="18"/>
        <v>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4">
        <f t="shared" si="19"/>
        <v>0</v>
      </c>
      <c r="BH94" s="11"/>
      <c r="BI94" s="17">
        <f t="shared" si="20"/>
        <v>0</v>
      </c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x14ac:dyDescent="0.15">
      <c r="A95" s="11">
        <v>92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>
        <v>0</v>
      </c>
      <c r="N95" s="12"/>
      <c r="O95" s="12"/>
      <c r="P95" s="13">
        <f t="shared" si="14"/>
        <v>0</v>
      </c>
      <c r="Q95" s="14">
        <f t="shared" si="15"/>
        <v>1900</v>
      </c>
      <c r="R95" s="14">
        <f t="shared" si="16"/>
        <v>1</v>
      </c>
      <c r="S95" s="14">
        <f t="shared" si="17"/>
        <v>0</v>
      </c>
      <c r="T95" s="11" t="str">
        <f t="shared" si="1"/>
        <v/>
      </c>
      <c r="U95" s="15"/>
      <c r="V95" s="11"/>
      <c r="W95" s="11"/>
      <c r="X95" s="16">
        <f t="shared" si="11"/>
        <v>0</v>
      </c>
      <c r="Y95" s="16">
        <f t="shared" si="12"/>
        <v>0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8">
        <f t="shared" si="13"/>
        <v>0</v>
      </c>
      <c r="AO95" s="11"/>
      <c r="AP95" s="17">
        <f t="shared" si="18"/>
        <v>0</v>
      </c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4">
        <f t="shared" si="19"/>
        <v>0</v>
      </c>
      <c r="BH95" s="11"/>
      <c r="BI95" s="17">
        <f t="shared" si="20"/>
        <v>0</v>
      </c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x14ac:dyDescent="0.15">
      <c r="A96" s="11">
        <v>93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>
        <v>0</v>
      </c>
      <c r="N96" s="12"/>
      <c r="O96" s="12"/>
      <c r="P96" s="13">
        <f t="shared" si="14"/>
        <v>0</v>
      </c>
      <c r="Q96" s="14">
        <f t="shared" si="15"/>
        <v>1900</v>
      </c>
      <c r="R96" s="14">
        <f t="shared" si="16"/>
        <v>1</v>
      </c>
      <c r="S96" s="14">
        <f t="shared" si="17"/>
        <v>0</v>
      </c>
      <c r="T96" s="11" t="str">
        <f t="shared" si="1"/>
        <v/>
      </c>
      <c r="U96" s="15"/>
      <c r="V96" s="11"/>
      <c r="W96" s="11"/>
      <c r="X96" s="16">
        <f t="shared" si="11"/>
        <v>0</v>
      </c>
      <c r="Y96" s="16">
        <f t="shared" si="12"/>
        <v>0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8">
        <f t="shared" si="13"/>
        <v>0</v>
      </c>
      <c r="AO96" s="11"/>
      <c r="AP96" s="17">
        <f t="shared" si="18"/>
        <v>0</v>
      </c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4">
        <f t="shared" si="19"/>
        <v>0</v>
      </c>
      <c r="BH96" s="11"/>
      <c r="BI96" s="17">
        <f t="shared" si="20"/>
        <v>0</v>
      </c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x14ac:dyDescent="0.15">
      <c r="A97" s="11">
        <v>94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v>0</v>
      </c>
      <c r="N97" s="12"/>
      <c r="O97" s="12"/>
      <c r="P97" s="13">
        <f t="shared" si="14"/>
        <v>0</v>
      </c>
      <c r="Q97" s="14">
        <f t="shared" si="15"/>
        <v>1900</v>
      </c>
      <c r="R97" s="14">
        <f t="shared" si="16"/>
        <v>1</v>
      </c>
      <c r="S97" s="14">
        <f t="shared" si="17"/>
        <v>0</v>
      </c>
      <c r="T97" s="11" t="str">
        <f t="shared" si="1"/>
        <v/>
      </c>
      <c r="U97" s="15"/>
      <c r="V97" s="11"/>
      <c r="W97" s="11"/>
      <c r="X97" s="16">
        <f t="shared" si="11"/>
        <v>0</v>
      </c>
      <c r="Y97" s="16">
        <f t="shared" si="12"/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8">
        <f t="shared" si="13"/>
        <v>0</v>
      </c>
      <c r="AO97" s="11"/>
      <c r="AP97" s="17">
        <f t="shared" si="18"/>
        <v>0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4">
        <f t="shared" si="19"/>
        <v>0</v>
      </c>
      <c r="BH97" s="11"/>
      <c r="BI97" s="17">
        <f t="shared" si="20"/>
        <v>0</v>
      </c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x14ac:dyDescent="0.15">
      <c r="A98" s="11">
        <v>95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>
        <v>0</v>
      </c>
      <c r="N98" s="12"/>
      <c r="O98" s="12"/>
      <c r="P98" s="13">
        <f t="shared" si="14"/>
        <v>0</v>
      </c>
      <c r="Q98" s="14">
        <f t="shared" si="15"/>
        <v>1900</v>
      </c>
      <c r="R98" s="14">
        <f t="shared" si="16"/>
        <v>1</v>
      </c>
      <c r="S98" s="14">
        <f t="shared" si="17"/>
        <v>0</v>
      </c>
      <c r="T98" s="11" t="str">
        <f t="shared" si="1"/>
        <v/>
      </c>
      <c r="U98" s="15"/>
      <c r="V98" s="11"/>
      <c r="W98" s="11"/>
      <c r="X98" s="16">
        <f t="shared" si="11"/>
        <v>0</v>
      </c>
      <c r="Y98" s="16">
        <f t="shared" si="12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8">
        <f t="shared" si="13"/>
        <v>0</v>
      </c>
      <c r="AO98" s="11"/>
      <c r="AP98" s="17">
        <f t="shared" si="18"/>
        <v>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4">
        <f t="shared" si="19"/>
        <v>0</v>
      </c>
      <c r="BH98" s="11"/>
      <c r="BI98" s="17">
        <f t="shared" si="20"/>
        <v>0</v>
      </c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x14ac:dyDescent="0.15">
      <c r="A99" s="11">
        <v>96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>
        <v>0</v>
      </c>
      <c r="N99" s="12"/>
      <c r="O99" s="12"/>
      <c r="P99" s="13">
        <f t="shared" si="14"/>
        <v>0</v>
      </c>
      <c r="Q99" s="14">
        <f t="shared" si="15"/>
        <v>1900</v>
      </c>
      <c r="R99" s="14">
        <f t="shared" si="16"/>
        <v>1</v>
      </c>
      <c r="S99" s="14">
        <f t="shared" si="17"/>
        <v>0</v>
      </c>
      <c r="T99" s="11" t="str">
        <f t="shared" si="1"/>
        <v/>
      </c>
      <c r="U99" s="15"/>
      <c r="V99" s="11"/>
      <c r="W99" s="11"/>
      <c r="X99" s="16">
        <f t="shared" si="11"/>
        <v>0</v>
      </c>
      <c r="Y99" s="16">
        <f t="shared" si="12"/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8">
        <f t="shared" si="13"/>
        <v>0</v>
      </c>
      <c r="AO99" s="11"/>
      <c r="AP99" s="17">
        <f t="shared" si="18"/>
        <v>0</v>
      </c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4">
        <f t="shared" si="19"/>
        <v>0</v>
      </c>
      <c r="BH99" s="11"/>
      <c r="BI99" s="17">
        <f t="shared" si="20"/>
        <v>0</v>
      </c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</sheetData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W100"/>
  <sheetViews>
    <sheetView zoomScale="75" zoomScaleNormal="75" workbookViewId="0">
      <pane xSplit="9" ySplit="4" topLeftCell="J81" activePane="bottomRight" state="frozen"/>
      <selection activeCell="A8" sqref="A8"/>
      <selection pane="topRight" activeCell="A8" sqref="A8"/>
      <selection pane="bottomLeft" activeCell="A8" sqref="A8"/>
      <selection pane="bottomRight" activeCell="M3" sqref="M3:M4"/>
    </sheetView>
  </sheetViews>
  <sheetFormatPr defaultRowHeight="13.5" outlineLevelCol="1" x14ac:dyDescent="0.15"/>
  <cols>
    <col min="1" max="2" width="5.25" style="1" bestFit="1" customWidth="1"/>
    <col min="3" max="3" width="9.875" style="1" bestFit="1" customWidth="1"/>
    <col min="4" max="4" width="9.5" style="1" bestFit="1" customWidth="1"/>
    <col min="5" max="5" width="11.625" style="1" bestFit="1" customWidth="1"/>
    <col min="6" max="6" width="11.375" style="1" bestFit="1" customWidth="1"/>
    <col min="7" max="8" width="11.375" style="1" customWidth="1"/>
    <col min="9" max="9" width="20.5" style="1" bestFit="1" customWidth="1"/>
    <col min="10" max="10" width="10.125" style="1" bestFit="1" customWidth="1"/>
    <col min="11" max="11" width="13" style="1" bestFit="1" customWidth="1"/>
    <col min="12" max="13" width="9" style="1"/>
    <col min="14" max="14" width="11" style="2" bestFit="1" customWidth="1"/>
    <col min="15" max="16" width="10.5" style="2" bestFit="1" customWidth="1"/>
    <col min="17" max="17" width="10.5" style="1" bestFit="1" customWidth="1"/>
    <col min="18" max="20" width="9.5" style="1" customWidth="1"/>
    <col min="21" max="21" width="11.5" style="4" bestFit="1" customWidth="1"/>
    <col min="22" max="22" width="9" style="1"/>
    <col min="23" max="23" width="13" style="1" bestFit="1" customWidth="1"/>
    <col min="24" max="24" width="16.875" style="1" customWidth="1"/>
    <col min="25" max="25" width="19.5" style="1" customWidth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bestFit="1" customWidth="1" collapsed="1"/>
    <col min="41" max="41" width="11" style="1" bestFit="1" customWidth="1"/>
    <col min="42" max="42" width="15.125" style="1" bestFit="1" customWidth="1"/>
    <col min="43" max="43" width="9" style="1" hidden="1" customWidth="1" outlineLevel="1"/>
    <col min="44" max="44" width="7.5" style="1" hidden="1" customWidth="1" outlineLevel="1"/>
    <col min="45" max="45" width="11.625" style="1" hidden="1" customWidth="1" outlineLevel="1"/>
    <col min="46" max="46" width="16.125" style="1" hidden="1" customWidth="1" outlineLevel="1"/>
    <col min="47" max="47" width="9" style="1" hidden="1" customWidth="1" outlineLevel="1"/>
    <col min="48" max="48" width="5.25" style="1" hidden="1" customWidth="1" outlineLevel="1"/>
    <col min="49" max="49" width="9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8.625" style="1" hidden="1" customWidth="1" outlineLevel="1"/>
    <col min="56" max="56" width="11.75" style="1" hidden="1" customWidth="1" outlineLevel="1"/>
    <col min="57" max="57" width="6.5" style="1" hidden="1" customWidth="1" outlineLevel="1"/>
    <col min="58" max="58" width="7.25" style="1" hidden="1" customWidth="1" outlineLevel="1"/>
    <col min="59" max="59" width="9" style="1" collapsed="1"/>
    <col min="60" max="60" width="11" style="1" bestFit="1" customWidth="1"/>
    <col min="61" max="61" width="15.125" style="1" customWidth="1"/>
    <col min="62" max="62" width="20.5" style="1" bestFit="1" customWidth="1"/>
    <col min="63" max="65" width="9" style="1"/>
    <col min="66" max="66" width="11.125" style="1" bestFit="1" customWidth="1"/>
    <col min="67" max="67" width="11" style="1" bestFit="1" customWidth="1"/>
    <col min="68" max="68" width="9" style="1"/>
    <col min="69" max="69" width="7.125" style="1" bestFit="1" customWidth="1"/>
    <col min="70" max="70" width="9" style="1"/>
    <col min="71" max="71" width="7.125" style="1" bestFit="1" customWidth="1"/>
    <col min="72" max="74" width="9" style="1"/>
    <col min="75" max="75" width="12.5" style="1" customWidth="1"/>
    <col min="76" max="256" width="9" style="1"/>
    <col min="257" max="258" width="5.25" style="1" bestFit="1" customWidth="1"/>
    <col min="259" max="259" width="9.875" style="1" bestFit="1" customWidth="1"/>
    <col min="260" max="260" width="9.5" style="1" bestFit="1" customWidth="1"/>
    <col min="261" max="261" width="11.625" style="1" bestFit="1" customWidth="1"/>
    <col min="262" max="262" width="11.375" style="1" bestFit="1" customWidth="1"/>
    <col min="263" max="264" width="11.375" style="1" customWidth="1"/>
    <col min="265" max="265" width="20.5" style="1" bestFit="1" customWidth="1"/>
    <col min="266" max="266" width="10.125" style="1" bestFit="1" customWidth="1"/>
    <col min="267" max="267" width="13" style="1" bestFit="1" customWidth="1"/>
    <col min="268" max="269" width="9" style="1"/>
    <col min="270" max="270" width="11" style="1" bestFit="1" customWidth="1"/>
    <col min="271" max="273" width="10.5" style="1" bestFit="1" customWidth="1"/>
    <col min="274" max="276" width="9.5" style="1" customWidth="1"/>
    <col min="277" max="277" width="11.5" style="1" bestFit="1" customWidth="1"/>
    <col min="278" max="278" width="9" style="1"/>
    <col min="279" max="279" width="13" style="1" bestFit="1" customWidth="1"/>
    <col min="280" max="280" width="16.875" style="1" customWidth="1"/>
    <col min="281" max="281" width="19.5" style="1" customWidth="1"/>
    <col min="282" max="295" width="0" style="1" hidden="1" customWidth="1"/>
    <col min="296" max="297" width="11" style="1" bestFit="1" customWidth="1"/>
    <col min="298" max="298" width="15.125" style="1" bestFit="1" customWidth="1"/>
    <col min="299" max="314" width="0" style="1" hidden="1" customWidth="1"/>
    <col min="315" max="315" width="9" style="1"/>
    <col min="316" max="316" width="11" style="1" bestFit="1" customWidth="1"/>
    <col min="317" max="317" width="15.125" style="1" customWidth="1"/>
    <col min="318" max="318" width="20.5" style="1" bestFit="1" customWidth="1"/>
    <col min="319" max="321" width="9" style="1"/>
    <col min="322" max="322" width="11.125" style="1" bestFit="1" customWidth="1"/>
    <col min="323" max="323" width="11" style="1" bestFit="1" customWidth="1"/>
    <col min="324" max="324" width="9" style="1"/>
    <col min="325" max="325" width="7.125" style="1" bestFit="1" customWidth="1"/>
    <col min="326" max="326" width="9" style="1"/>
    <col min="327" max="327" width="7.125" style="1" bestFit="1" customWidth="1"/>
    <col min="328" max="330" width="9" style="1"/>
    <col min="331" max="331" width="12.5" style="1" customWidth="1"/>
    <col min="332" max="512" width="9" style="1"/>
    <col min="513" max="514" width="5.25" style="1" bestFit="1" customWidth="1"/>
    <col min="515" max="515" width="9.875" style="1" bestFit="1" customWidth="1"/>
    <col min="516" max="516" width="9.5" style="1" bestFit="1" customWidth="1"/>
    <col min="517" max="517" width="11.625" style="1" bestFit="1" customWidth="1"/>
    <col min="518" max="518" width="11.375" style="1" bestFit="1" customWidth="1"/>
    <col min="519" max="520" width="11.375" style="1" customWidth="1"/>
    <col min="521" max="521" width="20.5" style="1" bestFit="1" customWidth="1"/>
    <col min="522" max="522" width="10.125" style="1" bestFit="1" customWidth="1"/>
    <col min="523" max="523" width="13" style="1" bestFit="1" customWidth="1"/>
    <col min="524" max="525" width="9" style="1"/>
    <col min="526" max="526" width="11" style="1" bestFit="1" customWidth="1"/>
    <col min="527" max="529" width="10.5" style="1" bestFit="1" customWidth="1"/>
    <col min="530" max="532" width="9.5" style="1" customWidth="1"/>
    <col min="533" max="533" width="11.5" style="1" bestFit="1" customWidth="1"/>
    <col min="534" max="534" width="9" style="1"/>
    <col min="535" max="535" width="13" style="1" bestFit="1" customWidth="1"/>
    <col min="536" max="536" width="16.875" style="1" customWidth="1"/>
    <col min="537" max="537" width="19.5" style="1" customWidth="1"/>
    <col min="538" max="551" width="0" style="1" hidden="1" customWidth="1"/>
    <col min="552" max="553" width="11" style="1" bestFit="1" customWidth="1"/>
    <col min="554" max="554" width="15.125" style="1" bestFit="1" customWidth="1"/>
    <col min="555" max="570" width="0" style="1" hidden="1" customWidth="1"/>
    <col min="571" max="571" width="9" style="1"/>
    <col min="572" max="572" width="11" style="1" bestFit="1" customWidth="1"/>
    <col min="573" max="573" width="15.125" style="1" customWidth="1"/>
    <col min="574" max="574" width="20.5" style="1" bestFit="1" customWidth="1"/>
    <col min="575" max="577" width="9" style="1"/>
    <col min="578" max="578" width="11.125" style="1" bestFit="1" customWidth="1"/>
    <col min="579" max="579" width="11" style="1" bestFit="1" customWidth="1"/>
    <col min="580" max="580" width="9" style="1"/>
    <col min="581" max="581" width="7.125" style="1" bestFit="1" customWidth="1"/>
    <col min="582" max="582" width="9" style="1"/>
    <col min="583" max="583" width="7.125" style="1" bestFit="1" customWidth="1"/>
    <col min="584" max="586" width="9" style="1"/>
    <col min="587" max="587" width="12.5" style="1" customWidth="1"/>
    <col min="588" max="768" width="9" style="1"/>
    <col min="769" max="770" width="5.25" style="1" bestFit="1" customWidth="1"/>
    <col min="771" max="771" width="9.875" style="1" bestFit="1" customWidth="1"/>
    <col min="772" max="772" width="9.5" style="1" bestFit="1" customWidth="1"/>
    <col min="773" max="773" width="11.625" style="1" bestFit="1" customWidth="1"/>
    <col min="774" max="774" width="11.375" style="1" bestFit="1" customWidth="1"/>
    <col min="775" max="776" width="11.375" style="1" customWidth="1"/>
    <col min="777" max="777" width="20.5" style="1" bestFit="1" customWidth="1"/>
    <col min="778" max="778" width="10.125" style="1" bestFit="1" customWidth="1"/>
    <col min="779" max="779" width="13" style="1" bestFit="1" customWidth="1"/>
    <col min="780" max="781" width="9" style="1"/>
    <col min="782" max="782" width="11" style="1" bestFit="1" customWidth="1"/>
    <col min="783" max="785" width="10.5" style="1" bestFit="1" customWidth="1"/>
    <col min="786" max="788" width="9.5" style="1" customWidth="1"/>
    <col min="789" max="789" width="11.5" style="1" bestFit="1" customWidth="1"/>
    <col min="790" max="790" width="9" style="1"/>
    <col min="791" max="791" width="13" style="1" bestFit="1" customWidth="1"/>
    <col min="792" max="792" width="16.875" style="1" customWidth="1"/>
    <col min="793" max="793" width="19.5" style="1" customWidth="1"/>
    <col min="794" max="807" width="0" style="1" hidden="1" customWidth="1"/>
    <col min="808" max="809" width="11" style="1" bestFit="1" customWidth="1"/>
    <col min="810" max="810" width="15.125" style="1" bestFit="1" customWidth="1"/>
    <col min="811" max="826" width="0" style="1" hidden="1" customWidth="1"/>
    <col min="827" max="827" width="9" style="1"/>
    <col min="828" max="828" width="11" style="1" bestFit="1" customWidth="1"/>
    <col min="829" max="829" width="15.125" style="1" customWidth="1"/>
    <col min="830" max="830" width="20.5" style="1" bestFit="1" customWidth="1"/>
    <col min="831" max="833" width="9" style="1"/>
    <col min="834" max="834" width="11.125" style="1" bestFit="1" customWidth="1"/>
    <col min="835" max="835" width="11" style="1" bestFit="1" customWidth="1"/>
    <col min="836" max="836" width="9" style="1"/>
    <col min="837" max="837" width="7.125" style="1" bestFit="1" customWidth="1"/>
    <col min="838" max="838" width="9" style="1"/>
    <col min="839" max="839" width="7.125" style="1" bestFit="1" customWidth="1"/>
    <col min="840" max="842" width="9" style="1"/>
    <col min="843" max="843" width="12.5" style="1" customWidth="1"/>
    <col min="844" max="1024" width="9" style="1"/>
    <col min="1025" max="1026" width="5.25" style="1" bestFit="1" customWidth="1"/>
    <col min="1027" max="1027" width="9.875" style="1" bestFit="1" customWidth="1"/>
    <col min="1028" max="1028" width="9.5" style="1" bestFit="1" customWidth="1"/>
    <col min="1029" max="1029" width="11.625" style="1" bestFit="1" customWidth="1"/>
    <col min="1030" max="1030" width="11.375" style="1" bestFit="1" customWidth="1"/>
    <col min="1031" max="1032" width="11.375" style="1" customWidth="1"/>
    <col min="1033" max="1033" width="20.5" style="1" bestFit="1" customWidth="1"/>
    <col min="1034" max="1034" width="10.125" style="1" bestFit="1" customWidth="1"/>
    <col min="1035" max="1035" width="13" style="1" bestFit="1" customWidth="1"/>
    <col min="1036" max="1037" width="9" style="1"/>
    <col min="1038" max="1038" width="11" style="1" bestFit="1" customWidth="1"/>
    <col min="1039" max="1041" width="10.5" style="1" bestFit="1" customWidth="1"/>
    <col min="1042" max="1044" width="9.5" style="1" customWidth="1"/>
    <col min="1045" max="1045" width="11.5" style="1" bestFit="1" customWidth="1"/>
    <col min="1046" max="1046" width="9" style="1"/>
    <col min="1047" max="1047" width="13" style="1" bestFit="1" customWidth="1"/>
    <col min="1048" max="1048" width="16.875" style="1" customWidth="1"/>
    <col min="1049" max="1049" width="19.5" style="1" customWidth="1"/>
    <col min="1050" max="1063" width="0" style="1" hidden="1" customWidth="1"/>
    <col min="1064" max="1065" width="11" style="1" bestFit="1" customWidth="1"/>
    <col min="1066" max="1066" width="15.125" style="1" bestFit="1" customWidth="1"/>
    <col min="1067" max="1082" width="0" style="1" hidden="1" customWidth="1"/>
    <col min="1083" max="1083" width="9" style="1"/>
    <col min="1084" max="1084" width="11" style="1" bestFit="1" customWidth="1"/>
    <col min="1085" max="1085" width="15.125" style="1" customWidth="1"/>
    <col min="1086" max="1086" width="20.5" style="1" bestFit="1" customWidth="1"/>
    <col min="1087" max="1089" width="9" style="1"/>
    <col min="1090" max="1090" width="11.125" style="1" bestFit="1" customWidth="1"/>
    <col min="1091" max="1091" width="11" style="1" bestFit="1" customWidth="1"/>
    <col min="1092" max="1092" width="9" style="1"/>
    <col min="1093" max="1093" width="7.125" style="1" bestFit="1" customWidth="1"/>
    <col min="1094" max="1094" width="9" style="1"/>
    <col min="1095" max="1095" width="7.125" style="1" bestFit="1" customWidth="1"/>
    <col min="1096" max="1098" width="9" style="1"/>
    <col min="1099" max="1099" width="12.5" style="1" customWidth="1"/>
    <col min="1100" max="1280" width="9" style="1"/>
    <col min="1281" max="1282" width="5.25" style="1" bestFit="1" customWidth="1"/>
    <col min="1283" max="1283" width="9.875" style="1" bestFit="1" customWidth="1"/>
    <col min="1284" max="1284" width="9.5" style="1" bestFit="1" customWidth="1"/>
    <col min="1285" max="1285" width="11.625" style="1" bestFit="1" customWidth="1"/>
    <col min="1286" max="1286" width="11.375" style="1" bestFit="1" customWidth="1"/>
    <col min="1287" max="1288" width="11.375" style="1" customWidth="1"/>
    <col min="1289" max="1289" width="20.5" style="1" bestFit="1" customWidth="1"/>
    <col min="1290" max="1290" width="10.125" style="1" bestFit="1" customWidth="1"/>
    <col min="1291" max="1291" width="13" style="1" bestFit="1" customWidth="1"/>
    <col min="1292" max="1293" width="9" style="1"/>
    <col min="1294" max="1294" width="11" style="1" bestFit="1" customWidth="1"/>
    <col min="1295" max="1297" width="10.5" style="1" bestFit="1" customWidth="1"/>
    <col min="1298" max="1300" width="9.5" style="1" customWidth="1"/>
    <col min="1301" max="1301" width="11.5" style="1" bestFit="1" customWidth="1"/>
    <col min="1302" max="1302" width="9" style="1"/>
    <col min="1303" max="1303" width="13" style="1" bestFit="1" customWidth="1"/>
    <col min="1304" max="1304" width="16.875" style="1" customWidth="1"/>
    <col min="1305" max="1305" width="19.5" style="1" customWidth="1"/>
    <col min="1306" max="1319" width="0" style="1" hidden="1" customWidth="1"/>
    <col min="1320" max="1321" width="11" style="1" bestFit="1" customWidth="1"/>
    <col min="1322" max="1322" width="15.125" style="1" bestFit="1" customWidth="1"/>
    <col min="1323" max="1338" width="0" style="1" hidden="1" customWidth="1"/>
    <col min="1339" max="1339" width="9" style="1"/>
    <col min="1340" max="1340" width="11" style="1" bestFit="1" customWidth="1"/>
    <col min="1341" max="1341" width="15.125" style="1" customWidth="1"/>
    <col min="1342" max="1342" width="20.5" style="1" bestFit="1" customWidth="1"/>
    <col min="1343" max="1345" width="9" style="1"/>
    <col min="1346" max="1346" width="11.125" style="1" bestFit="1" customWidth="1"/>
    <col min="1347" max="1347" width="11" style="1" bestFit="1" customWidth="1"/>
    <col min="1348" max="1348" width="9" style="1"/>
    <col min="1349" max="1349" width="7.125" style="1" bestFit="1" customWidth="1"/>
    <col min="1350" max="1350" width="9" style="1"/>
    <col min="1351" max="1351" width="7.125" style="1" bestFit="1" customWidth="1"/>
    <col min="1352" max="1354" width="9" style="1"/>
    <col min="1355" max="1355" width="12.5" style="1" customWidth="1"/>
    <col min="1356" max="1536" width="9" style="1"/>
    <col min="1537" max="1538" width="5.25" style="1" bestFit="1" customWidth="1"/>
    <col min="1539" max="1539" width="9.875" style="1" bestFit="1" customWidth="1"/>
    <col min="1540" max="1540" width="9.5" style="1" bestFit="1" customWidth="1"/>
    <col min="1541" max="1541" width="11.625" style="1" bestFit="1" customWidth="1"/>
    <col min="1542" max="1542" width="11.375" style="1" bestFit="1" customWidth="1"/>
    <col min="1543" max="1544" width="11.375" style="1" customWidth="1"/>
    <col min="1545" max="1545" width="20.5" style="1" bestFit="1" customWidth="1"/>
    <col min="1546" max="1546" width="10.125" style="1" bestFit="1" customWidth="1"/>
    <col min="1547" max="1547" width="13" style="1" bestFit="1" customWidth="1"/>
    <col min="1548" max="1549" width="9" style="1"/>
    <col min="1550" max="1550" width="11" style="1" bestFit="1" customWidth="1"/>
    <col min="1551" max="1553" width="10.5" style="1" bestFit="1" customWidth="1"/>
    <col min="1554" max="1556" width="9.5" style="1" customWidth="1"/>
    <col min="1557" max="1557" width="11.5" style="1" bestFit="1" customWidth="1"/>
    <col min="1558" max="1558" width="9" style="1"/>
    <col min="1559" max="1559" width="13" style="1" bestFit="1" customWidth="1"/>
    <col min="1560" max="1560" width="16.875" style="1" customWidth="1"/>
    <col min="1561" max="1561" width="19.5" style="1" customWidth="1"/>
    <col min="1562" max="1575" width="0" style="1" hidden="1" customWidth="1"/>
    <col min="1576" max="1577" width="11" style="1" bestFit="1" customWidth="1"/>
    <col min="1578" max="1578" width="15.125" style="1" bestFit="1" customWidth="1"/>
    <col min="1579" max="1594" width="0" style="1" hidden="1" customWidth="1"/>
    <col min="1595" max="1595" width="9" style="1"/>
    <col min="1596" max="1596" width="11" style="1" bestFit="1" customWidth="1"/>
    <col min="1597" max="1597" width="15.125" style="1" customWidth="1"/>
    <col min="1598" max="1598" width="20.5" style="1" bestFit="1" customWidth="1"/>
    <col min="1599" max="1601" width="9" style="1"/>
    <col min="1602" max="1602" width="11.125" style="1" bestFit="1" customWidth="1"/>
    <col min="1603" max="1603" width="11" style="1" bestFit="1" customWidth="1"/>
    <col min="1604" max="1604" width="9" style="1"/>
    <col min="1605" max="1605" width="7.125" style="1" bestFit="1" customWidth="1"/>
    <col min="1606" max="1606" width="9" style="1"/>
    <col min="1607" max="1607" width="7.125" style="1" bestFit="1" customWidth="1"/>
    <col min="1608" max="1610" width="9" style="1"/>
    <col min="1611" max="1611" width="12.5" style="1" customWidth="1"/>
    <col min="1612" max="1792" width="9" style="1"/>
    <col min="1793" max="1794" width="5.25" style="1" bestFit="1" customWidth="1"/>
    <col min="1795" max="1795" width="9.875" style="1" bestFit="1" customWidth="1"/>
    <col min="1796" max="1796" width="9.5" style="1" bestFit="1" customWidth="1"/>
    <col min="1797" max="1797" width="11.625" style="1" bestFit="1" customWidth="1"/>
    <col min="1798" max="1798" width="11.375" style="1" bestFit="1" customWidth="1"/>
    <col min="1799" max="1800" width="11.375" style="1" customWidth="1"/>
    <col min="1801" max="1801" width="20.5" style="1" bestFit="1" customWidth="1"/>
    <col min="1802" max="1802" width="10.125" style="1" bestFit="1" customWidth="1"/>
    <col min="1803" max="1803" width="13" style="1" bestFit="1" customWidth="1"/>
    <col min="1804" max="1805" width="9" style="1"/>
    <col min="1806" max="1806" width="11" style="1" bestFit="1" customWidth="1"/>
    <col min="1807" max="1809" width="10.5" style="1" bestFit="1" customWidth="1"/>
    <col min="1810" max="1812" width="9.5" style="1" customWidth="1"/>
    <col min="1813" max="1813" width="11.5" style="1" bestFit="1" customWidth="1"/>
    <col min="1814" max="1814" width="9" style="1"/>
    <col min="1815" max="1815" width="13" style="1" bestFit="1" customWidth="1"/>
    <col min="1816" max="1816" width="16.875" style="1" customWidth="1"/>
    <col min="1817" max="1817" width="19.5" style="1" customWidth="1"/>
    <col min="1818" max="1831" width="0" style="1" hidden="1" customWidth="1"/>
    <col min="1832" max="1833" width="11" style="1" bestFit="1" customWidth="1"/>
    <col min="1834" max="1834" width="15.125" style="1" bestFit="1" customWidth="1"/>
    <col min="1835" max="1850" width="0" style="1" hidden="1" customWidth="1"/>
    <col min="1851" max="1851" width="9" style="1"/>
    <col min="1852" max="1852" width="11" style="1" bestFit="1" customWidth="1"/>
    <col min="1853" max="1853" width="15.125" style="1" customWidth="1"/>
    <col min="1854" max="1854" width="20.5" style="1" bestFit="1" customWidth="1"/>
    <col min="1855" max="1857" width="9" style="1"/>
    <col min="1858" max="1858" width="11.125" style="1" bestFit="1" customWidth="1"/>
    <col min="1859" max="1859" width="11" style="1" bestFit="1" customWidth="1"/>
    <col min="1860" max="1860" width="9" style="1"/>
    <col min="1861" max="1861" width="7.125" style="1" bestFit="1" customWidth="1"/>
    <col min="1862" max="1862" width="9" style="1"/>
    <col min="1863" max="1863" width="7.125" style="1" bestFit="1" customWidth="1"/>
    <col min="1864" max="1866" width="9" style="1"/>
    <col min="1867" max="1867" width="12.5" style="1" customWidth="1"/>
    <col min="1868" max="2048" width="9" style="1"/>
    <col min="2049" max="2050" width="5.25" style="1" bestFit="1" customWidth="1"/>
    <col min="2051" max="2051" width="9.875" style="1" bestFit="1" customWidth="1"/>
    <col min="2052" max="2052" width="9.5" style="1" bestFit="1" customWidth="1"/>
    <col min="2053" max="2053" width="11.625" style="1" bestFit="1" customWidth="1"/>
    <col min="2054" max="2054" width="11.375" style="1" bestFit="1" customWidth="1"/>
    <col min="2055" max="2056" width="11.375" style="1" customWidth="1"/>
    <col min="2057" max="2057" width="20.5" style="1" bestFit="1" customWidth="1"/>
    <col min="2058" max="2058" width="10.125" style="1" bestFit="1" customWidth="1"/>
    <col min="2059" max="2059" width="13" style="1" bestFit="1" customWidth="1"/>
    <col min="2060" max="2061" width="9" style="1"/>
    <col min="2062" max="2062" width="11" style="1" bestFit="1" customWidth="1"/>
    <col min="2063" max="2065" width="10.5" style="1" bestFit="1" customWidth="1"/>
    <col min="2066" max="2068" width="9.5" style="1" customWidth="1"/>
    <col min="2069" max="2069" width="11.5" style="1" bestFit="1" customWidth="1"/>
    <col min="2070" max="2070" width="9" style="1"/>
    <col min="2071" max="2071" width="13" style="1" bestFit="1" customWidth="1"/>
    <col min="2072" max="2072" width="16.875" style="1" customWidth="1"/>
    <col min="2073" max="2073" width="19.5" style="1" customWidth="1"/>
    <col min="2074" max="2087" width="0" style="1" hidden="1" customWidth="1"/>
    <col min="2088" max="2089" width="11" style="1" bestFit="1" customWidth="1"/>
    <col min="2090" max="2090" width="15.125" style="1" bestFit="1" customWidth="1"/>
    <col min="2091" max="2106" width="0" style="1" hidden="1" customWidth="1"/>
    <col min="2107" max="2107" width="9" style="1"/>
    <col min="2108" max="2108" width="11" style="1" bestFit="1" customWidth="1"/>
    <col min="2109" max="2109" width="15.125" style="1" customWidth="1"/>
    <col min="2110" max="2110" width="20.5" style="1" bestFit="1" customWidth="1"/>
    <col min="2111" max="2113" width="9" style="1"/>
    <col min="2114" max="2114" width="11.125" style="1" bestFit="1" customWidth="1"/>
    <col min="2115" max="2115" width="11" style="1" bestFit="1" customWidth="1"/>
    <col min="2116" max="2116" width="9" style="1"/>
    <col min="2117" max="2117" width="7.125" style="1" bestFit="1" customWidth="1"/>
    <col min="2118" max="2118" width="9" style="1"/>
    <col min="2119" max="2119" width="7.125" style="1" bestFit="1" customWidth="1"/>
    <col min="2120" max="2122" width="9" style="1"/>
    <col min="2123" max="2123" width="12.5" style="1" customWidth="1"/>
    <col min="2124" max="2304" width="9" style="1"/>
    <col min="2305" max="2306" width="5.25" style="1" bestFit="1" customWidth="1"/>
    <col min="2307" max="2307" width="9.875" style="1" bestFit="1" customWidth="1"/>
    <col min="2308" max="2308" width="9.5" style="1" bestFit="1" customWidth="1"/>
    <col min="2309" max="2309" width="11.625" style="1" bestFit="1" customWidth="1"/>
    <col min="2310" max="2310" width="11.375" style="1" bestFit="1" customWidth="1"/>
    <col min="2311" max="2312" width="11.375" style="1" customWidth="1"/>
    <col min="2313" max="2313" width="20.5" style="1" bestFit="1" customWidth="1"/>
    <col min="2314" max="2314" width="10.125" style="1" bestFit="1" customWidth="1"/>
    <col min="2315" max="2315" width="13" style="1" bestFit="1" customWidth="1"/>
    <col min="2316" max="2317" width="9" style="1"/>
    <col min="2318" max="2318" width="11" style="1" bestFit="1" customWidth="1"/>
    <col min="2319" max="2321" width="10.5" style="1" bestFit="1" customWidth="1"/>
    <col min="2322" max="2324" width="9.5" style="1" customWidth="1"/>
    <col min="2325" max="2325" width="11.5" style="1" bestFit="1" customWidth="1"/>
    <col min="2326" max="2326" width="9" style="1"/>
    <col min="2327" max="2327" width="13" style="1" bestFit="1" customWidth="1"/>
    <col min="2328" max="2328" width="16.875" style="1" customWidth="1"/>
    <col min="2329" max="2329" width="19.5" style="1" customWidth="1"/>
    <col min="2330" max="2343" width="0" style="1" hidden="1" customWidth="1"/>
    <col min="2344" max="2345" width="11" style="1" bestFit="1" customWidth="1"/>
    <col min="2346" max="2346" width="15.125" style="1" bestFit="1" customWidth="1"/>
    <col min="2347" max="2362" width="0" style="1" hidden="1" customWidth="1"/>
    <col min="2363" max="2363" width="9" style="1"/>
    <col min="2364" max="2364" width="11" style="1" bestFit="1" customWidth="1"/>
    <col min="2365" max="2365" width="15.125" style="1" customWidth="1"/>
    <col min="2366" max="2366" width="20.5" style="1" bestFit="1" customWidth="1"/>
    <col min="2367" max="2369" width="9" style="1"/>
    <col min="2370" max="2370" width="11.125" style="1" bestFit="1" customWidth="1"/>
    <col min="2371" max="2371" width="11" style="1" bestFit="1" customWidth="1"/>
    <col min="2372" max="2372" width="9" style="1"/>
    <col min="2373" max="2373" width="7.125" style="1" bestFit="1" customWidth="1"/>
    <col min="2374" max="2374" width="9" style="1"/>
    <col min="2375" max="2375" width="7.125" style="1" bestFit="1" customWidth="1"/>
    <col min="2376" max="2378" width="9" style="1"/>
    <col min="2379" max="2379" width="12.5" style="1" customWidth="1"/>
    <col min="2380" max="2560" width="9" style="1"/>
    <col min="2561" max="2562" width="5.25" style="1" bestFit="1" customWidth="1"/>
    <col min="2563" max="2563" width="9.875" style="1" bestFit="1" customWidth="1"/>
    <col min="2564" max="2564" width="9.5" style="1" bestFit="1" customWidth="1"/>
    <col min="2565" max="2565" width="11.625" style="1" bestFit="1" customWidth="1"/>
    <col min="2566" max="2566" width="11.375" style="1" bestFit="1" customWidth="1"/>
    <col min="2567" max="2568" width="11.375" style="1" customWidth="1"/>
    <col min="2569" max="2569" width="20.5" style="1" bestFit="1" customWidth="1"/>
    <col min="2570" max="2570" width="10.125" style="1" bestFit="1" customWidth="1"/>
    <col min="2571" max="2571" width="13" style="1" bestFit="1" customWidth="1"/>
    <col min="2572" max="2573" width="9" style="1"/>
    <col min="2574" max="2574" width="11" style="1" bestFit="1" customWidth="1"/>
    <col min="2575" max="2577" width="10.5" style="1" bestFit="1" customWidth="1"/>
    <col min="2578" max="2580" width="9.5" style="1" customWidth="1"/>
    <col min="2581" max="2581" width="11.5" style="1" bestFit="1" customWidth="1"/>
    <col min="2582" max="2582" width="9" style="1"/>
    <col min="2583" max="2583" width="13" style="1" bestFit="1" customWidth="1"/>
    <col min="2584" max="2584" width="16.875" style="1" customWidth="1"/>
    <col min="2585" max="2585" width="19.5" style="1" customWidth="1"/>
    <col min="2586" max="2599" width="0" style="1" hidden="1" customWidth="1"/>
    <col min="2600" max="2601" width="11" style="1" bestFit="1" customWidth="1"/>
    <col min="2602" max="2602" width="15.125" style="1" bestFit="1" customWidth="1"/>
    <col min="2603" max="2618" width="0" style="1" hidden="1" customWidth="1"/>
    <col min="2619" max="2619" width="9" style="1"/>
    <col min="2620" max="2620" width="11" style="1" bestFit="1" customWidth="1"/>
    <col min="2621" max="2621" width="15.125" style="1" customWidth="1"/>
    <col min="2622" max="2622" width="20.5" style="1" bestFit="1" customWidth="1"/>
    <col min="2623" max="2625" width="9" style="1"/>
    <col min="2626" max="2626" width="11.125" style="1" bestFit="1" customWidth="1"/>
    <col min="2627" max="2627" width="11" style="1" bestFit="1" customWidth="1"/>
    <col min="2628" max="2628" width="9" style="1"/>
    <col min="2629" max="2629" width="7.125" style="1" bestFit="1" customWidth="1"/>
    <col min="2630" max="2630" width="9" style="1"/>
    <col min="2631" max="2631" width="7.125" style="1" bestFit="1" customWidth="1"/>
    <col min="2632" max="2634" width="9" style="1"/>
    <col min="2635" max="2635" width="12.5" style="1" customWidth="1"/>
    <col min="2636" max="2816" width="9" style="1"/>
    <col min="2817" max="2818" width="5.25" style="1" bestFit="1" customWidth="1"/>
    <col min="2819" max="2819" width="9.875" style="1" bestFit="1" customWidth="1"/>
    <col min="2820" max="2820" width="9.5" style="1" bestFit="1" customWidth="1"/>
    <col min="2821" max="2821" width="11.625" style="1" bestFit="1" customWidth="1"/>
    <col min="2822" max="2822" width="11.375" style="1" bestFit="1" customWidth="1"/>
    <col min="2823" max="2824" width="11.375" style="1" customWidth="1"/>
    <col min="2825" max="2825" width="20.5" style="1" bestFit="1" customWidth="1"/>
    <col min="2826" max="2826" width="10.125" style="1" bestFit="1" customWidth="1"/>
    <col min="2827" max="2827" width="13" style="1" bestFit="1" customWidth="1"/>
    <col min="2828" max="2829" width="9" style="1"/>
    <col min="2830" max="2830" width="11" style="1" bestFit="1" customWidth="1"/>
    <col min="2831" max="2833" width="10.5" style="1" bestFit="1" customWidth="1"/>
    <col min="2834" max="2836" width="9.5" style="1" customWidth="1"/>
    <col min="2837" max="2837" width="11.5" style="1" bestFit="1" customWidth="1"/>
    <col min="2838" max="2838" width="9" style="1"/>
    <col min="2839" max="2839" width="13" style="1" bestFit="1" customWidth="1"/>
    <col min="2840" max="2840" width="16.875" style="1" customWidth="1"/>
    <col min="2841" max="2841" width="19.5" style="1" customWidth="1"/>
    <col min="2842" max="2855" width="0" style="1" hidden="1" customWidth="1"/>
    <col min="2856" max="2857" width="11" style="1" bestFit="1" customWidth="1"/>
    <col min="2858" max="2858" width="15.125" style="1" bestFit="1" customWidth="1"/>
    <col min="2859" max="2874" width="0" style="1" hidden="1" customWidth="1"/>
    <col min="2875" max="2875" width="9" style="1"/>
    <col min="2876" max="2876" width="11" style="1" bestFit="1" customWidth="1"/>
    <col min="2877" max="2877" width="15.125" style="1" customWidth="1"/>
    <col min="2878" max="2878" width="20.5" style="1" bestFit="1" customWidth="1"/>
    <col min="2879" max="2881" width="9" style="1"/>
    <col min="2882" max="2882" width="11.125" style="1" bestFit="1" customWidth="1"/>
    <col min="2883" max="2883" width="11" style="1" bestFit="1" customWidth="1"/>
    <col min="2884" max="2884" width="9" style="1"/>
    <col min="2885" max="2885" width="7.125" style="1" bestFit="1" customWidth="1"/>
    <col min="2886" max="2886" width="9" style="1"/>
    <col min="2887" max="2887" width="7.125" style="1" bestFit="1" customWidth="1"/>
    <col min="2888" max="2890" width="9" style="1"/>
    <col min="2891" max="2891" width="12.5" style="1" customWidth="1"/>
    <col min="2892" max="3072" width="9" style="1"/>
    <col min="3073" max="3074" width="5.25" style="1" bestFit="1" customWidth="1"/>
    <col min="3075" max="3075" width="9.875" style="1" bestFit="1" customWidth="1"/>
    <col min="3076" max="3076" width="9.5" style="1" bestFit="1" customWidth="1"/>
    <col min="3077" max="3077" width="11.625" style="1" bestFit="1" customWidth="1"/>
    <col min="3078" max="3078" width="11.375" style="1" bestFit="1" customWidth="1"/>
    <col min="3079" max="3080" width="11.375" style="1" customWidth="1"/>
    <col min="3081" max="3081" width="20.5" style="1" bestFit="1" customWidth="1"/>
    <col min="3082" max="3082" width="10.125" style="1" bestFit="1" customWidth="1"/>
    <col min="3083" max="3083" width="13" style="1" bestFit="1" customWidth="1"/>
    <col min="3084" max="3085" width="9" style="1"/>
    <col min="3086" max="3086" width="11" style="1" bestFit="1" customWidth="1"/>
    <col min="3087" max="3089" width="10.5" style="1" bestFit="1" customWidth="1"/>
    <col min="3090" max="3092" width="9.5" style="1" customWidth="1"/>
    <col min="3093" max="3093" width="11.5" style="1" bestFit="1" customWidth="1"/>
    <col min="3094" max="3094" width="9" style="1"/>
    <col min="3095" max="3095" width="13" style="1" bestFit="1" customWidth="1"/>
    <col min="3096" max="3096" width="16.875" style="1" customWidth="1"/>
    <col min="3097" max="3097" width="19.5" style="1" customWidth="1"/>
    <col min="3098" max="3111" width="0" style="1" hidden="1" customWidth="1"/>
    <col min="3112" max="3113" width="11" style="1" bestFit="1" customWidth="1"/>
    <col min="3114" max="3114" width="15.125" style="1" bestFit="1" customWidth="1"/>
    <col min="3115" max="3130" width="0" style="1" hidden="1" customWidth="1"/>
    <col min="3131" max="3131" width="9" style="1"/>
    <col min="3132" max="3132" width="11" style="1" bestFit="1" customWidth="1"/>
    <col min="3133" max="3133" width="15.125" style="1" customWidth="1"/>
    <col min="3134" max="3134" width="20.5" style="1" bestFit="1" customWidth="1"/>
    <col min="3135" max="3137" width="9" style="1"/>
    <col min="3138" max="3138" width="11.125" style="1" bestFit="1" customWidth="1"/>
    <col min="3139" max="3139" width="11" style="1" bestFit="1" customWidth="1"/>
    <col min="3140" max="3140" width="9" style="1"/>
    <col min="3141" max="3141" width="7.125" style="1" bestFit="1" customWidth="1"/>
    <col min="3142" max="3142" width="9" style="1"/>
    <col min="3143" max="3143" width="7.125" style="1" bestFit="1" customWidth="1"/>
    <col min="3144" max="3146" width="9" style="1"/>
    <col min="3147" max="3147" width="12.5" style="1" customWidth="1"/>
    <col min="3148" max="3328" width="9" style="1"/>
    <col min="3329" max="3330" width="5.25" style="1" bestFit="1" customWidth="1"/>
    <col min="3331" max="3331" width="9.875" style="1" bestFit="1" customWidth="1"/>
    <col min="3332" max="3332" width="9.5" style="1" bestFit="1" customWidth="1"/>
    <col min="3333" max="3333" width="11.625" style="1" bestFit="1" customWidth="1"/>
    <col min="3334" max="3334" width="11.375" style="1" bestFit="1" customWidth="1"/>
    <col min="3335" max="3336" width="11.375" style="1" customWidth="1"/>
    <col min="3337" max="3337" width="20.5" style="1" bestFit="1" customWidth="1"/>
    <col min="3338" max="3338" width="10.125" style="1" bestFit="1" customWidth="1"/>
    <col min="3339" max="3339" width="13" style="1" bestFit="1" customWidth="1"/>
    <col min="3340" max="3341" width="9" style="1"/>
    <col min="3342" max="3342" width="11" style="1" bestFit="1" customWidth="1"/>
    <col min="3343" max="3345" width="10.5" style="1" bestFit="1" customWidth="1"/>
    <col min="3346" max="3348" width="9.5" style="1" customWidth="1"/>
    <col min="3349" max="3349" width="11.5" style="1" bestFit="1" customWidth="1"/>
    <col min="3350" max="3350" width="9" style="1"/>
    <col min="3351" max="3351" width="13" style="1" bestFit="1" customWidth="1"/>
    <col min="3352" max="3352" width="16.875" style="1" customWidth="1"/>
    <col min="3353" max="3353" width="19.5" style="1" customWidth="1"/>
    <col min="3354" max="3367" width="0" style="1" hidden="1" customWidth="1"/>
    <col min="3368" max="3369" width="11" style="1" bestFit="1" customWidth="1"/>
    <col min="3370" max="3370" width="15.125" style="1" bestFit="1" customWidth="1"/>
    <col min="3371" max="3386" width="0" style="1" hidden="1" customWidth="1"/>
    <col min="3387" max="3387" width="9" style="1"/>
    <col min="3388" max="3388" width="11" style="1" bestFit="1" customWidth="1"/>
    <col min="3389" max="3389" width="15.125" style="1" customWidth="1"/>
    <col min="3390" max="3390" width="20.5" style="1" bestFit="1" customWidth="1"/>
    <col min="3391" max="3393" width="9" style="1"/>
    <col min="3394" max="3394" width="11.125" style="1" bestFit="1" customWidth="1"/>
    <col min="3395" max="3395" width="11" style="1" bestFit="1" customWidth="1"/>
    <col min="3396" max="3396" width="9" style="1"/>
    <col min="3397" max="3397" width="7.125" style="1" bestFit="1" customWidth="1"/>
    <col min="3398" max="3398" width="9" style="1"/>
    <col min="3399" max="3399" width="7.125" style="1" bestFit="1" customWidth="1"/>
    <col min="3400" max="3402" width="9" style="1"/>
    <col min="3403" max="3403" width="12.5" style="1" customWidth="1"/>
    <col min="3404" max="3584" width="9" style="1"/>
    <col min="3585" max="3586" width="5.25" style="1" bestFit="1" customWidth="1"/>
    <col min="3587" max="3587" width="9.875" style="1" bestFit="1" customWidth="1"/>
    <col min="3588" max="3588" width="9.5" style="1" bestFit="1" customWidth="1"/>
    <col min="3589" max="3589" width="11.625" style="1" bestFit="1" customWidth="1"/>
    <col min="3590" max="3590" width="11.375" style="1" bestFit="1" customWidth="1"/>
    <col min="3591" max="3592" width="11.375" style="1" customWidth="1"/>
    <col min="3593" max="3593" width="20.5" style="1" bestFit="1" customWidth="1"/>
    <col min="3594" max="3594" width="10.125" style="1" bestFit="1" customWidth="1"/>
    <col min="3595" max="3595" width="13" style="1" bestFit="1" customWidth="1"/>
    <col min="3596" max="3597" width="9" style="1"/>
    <col min="3598" max="3598" width="11" style="1" bestFit="1" customWidth="1"/>
    <col min="3599" max="3601" width="10.5" style="1" bestFit="1" customWidth="1"/>
    <col min="3602" max="3604" width="9.5" style="1" customWidth="1"/>
    <col min="3605" max="3605" width="11.5" style="1" bestFit="1" customWidth="1"/>
    <col min="3606" max="3606" width="9" style="1"/>
    <col min="3607" max="3607" width="13" style="1" bestFit="1" customWidth="1"/>
    <col min="3608" max="3608" width="16.875" style="1" customWidth="1"/>
    <col min="3609" max="3609" width="19.5" style="1" customWidth="1"/>
    <col min="3610" max="3623" width="0" style="1" hidden="1" customWidth="1"/>
    <col min="3624" max="3625" width="11" style="1" bestFit="1" customWidth="1"/>
    <col min="3626" max="3626" width="15.125" style="1" bestFit="1" customWidth="1"/>
    <col min="3627" max="3642" width="0" style="1" hidden="1" customWidth="1"/>
    <col min="3643" max="3643" width="9" style="1"/>
    <col min="3644" max="3644" width="11" style="1" bestFit="1" customWidth="1"/>
    <col min="3645" max="3645" width="15.125" style="1" customWidth="1"/>
    <col min="3646" max="3646" width="20.5" style="1" bestFit="1" customWidth="1"/>
    <col min="3647" max="3649" width="9" style="1"/>
    <col min="3650" max="3650" width="11.125" style="1" bestFit="1" customWidth="1"/>
    <col min="3651" max="3651" width="11" style="1" bestFit="1" customWidth="1"/>
    <col min="3652" max="3652" width="9" style="1"/>
    <col min="3653" max="3653" width="7.125" style="1" bestFit="1" customWidth="1"/>
    <col min="3654" max="3654" width="9" style="1"/>
    <col min="3655" max="3655" width="7.125" style="1" bestFit="1" customWidth="1"/>
    <col min="3656" max="3658" width="9" style="1"/>
    <col min="3659" max="3659" width="12.5" style="1" customWidth="1"/>
    <col min="3660" max="3840" width="9" style="1"/>
    <col min="3841" max="3842" width="5.25" style="1" bestFit="1" customWidth="1"/>
    <col min="3843" max="3843" width="9.875" style="1" bestFit="1" customWidth="1"/>
    <col min="3844" max="3844" width="9.5" style="1" bestFit="1" customWidth="1"/>
    <col min="3845" max="3845" width="11.625" style="1" bestFit="1" customWidth="1"/>
    <col min="3846" max="3846" width="11.375" style="1" bestFit="1" customWidth="1"/>
    <col min="3847" max="3848" width="11.375" style="1" customWidth="1"/>
    <col min="3849" max="3849" width="20.5" style="1" bestFit="1" customWidth="1"/>
    <col min="3850" max="3850" width="10.125" style="1" bestFit="1" customWidth="1"/>
    <col min="3851" max="3851" width="13" style="1" bestFit="1" customWidth="1"/>
    <col min="3852" max="3853" width="9" style="1"/>
    <col min="3854" max="3854" width="11" style="1" bestFit="1" customWidth="1"/>
    <col min="3855" max="3857" width="10.5" style="1" bestFit="1" customWidth="1"/>
    <col min="3858" max="3860" width="9.5" style="1" customWidth="1"/>
    <col min="3861" max="3861" width="11.5" style="1" bestFit="1" customWidth="1"/>
    <col min="3862" max="3862" width="9" style="1"/>
    <col min="3863" max="3863" width="13" style="1" bestFit="1" customWidth="1"/>
    <col min="3864" max="3864" width="16.875" style="1" customWidth="1"/>
    <col min="3865" max="3865" width="19.5" style="1" customWidth="1"/>
    <col min="3866" max="3879" width="0" style="1" hidden="1" customWidth="1"/>
    <col min="3880" max="3881" width="11" style="1" bestFit="1" customWidth="1"/>
    <col min="3882" max="3882" width="15.125" style="1" bestFit="1" customWidth="1"/>
    <col min="3883" max="3898" width="0" style="1" hidden="1" customWidth="1"/>
    <col min="3899" max="3899" width="9" style="1"/>
    <col min="3900" max="3900" width="11" style="1" bestFit="1" customWidth="1"/>
    <col min="3901" max="3901" width="15.125" style="1" customWidth="1"/>
    <col min="3902" max="3902" width="20.5" style="1" bestFit="1" customWidth="1"/>
    <col min="3903" max="3905" width="9" style="1"/>
    <col min="3906" max="3906" width="11.125" style="1" bestFit="1" customWidth="1"/>
    <col min="3907" max="3907" width="11" style="1" bestFit="1" customWidth="1"/>
    <col min="3908" max="3908" width="9" style="1"/>
    <col min="3909" max="3909" width="7.125" style="1" bestFit="1" customWidth="1"/>
    <col min="3910" max="3910" width="9" style="1"/>
    <col min="3911" max="3911" width="7.125" style="1" bestFit="1" customWidth="1"/>
    <col min="3912" max="3914" width="9" style="1"/>
    <col min="3915" max="3915" width="12.5" style="1" customWidth="1"/>
    <col min="3916" max="4096" width="9" style="1"/>
    <col min="4097" max="4098" width="5.25" style="1" bestFit="1" customWidth="1"/>
    <col min="4099" max="4099" width="9.875" style="1" bestFit="1" customWidth="1"/>
    <col min="4100" max="4100" width="9.5" style="1" bestFit="1" customWidth="1"/>
    <col min="4101" max="4101" width="11.625" style="1" bestFit="1" customWidth="1"/>
    <col min="4102" max="4102" width="11.375" style="1" bestFit="1" customWidth="1"/>
    <col min="4103" max="4104" width="11.375" style="1" customWidth="1"/>
    <col min="4105" max="4105" width="20.5" style="1" bestFit="1" customWidth="1"/>
    <col min="4106" max="4106" width="10.125" style="1" bestFit="1" customWidth="1"/>
    <col min="4107" max="4107" width="13" style="1" bestFit="1" customWidth="1"/>
    <col min="4108" max="4109" width="9" style="1"/>
    <col min="4110" max="4110" width="11" style="1" bestFit="1" customWidth="1"/>
    <col min="4111" max="4113" width="10.5" style="1" bestFit="1" customWidth="1"/>
    <col min="4114" max="4116" width="9.5" style="1" customWidth="1"/>
    <col min="4117" max="4117" width="11.5" style="1" bestFit="1" customWidth="1"/>
    <col min="4118" max="4118" width="9" style="1"/>
    <col min="4119" max="4119" width="13" style="1" bestFit="1" customWidth="1"/>
    <col min="4120" max="4120" width="16.875" style="1" customWidth="1"/>
    <col min="4121" max="4121" width="19.5" style="1" customWidth="1"/>
    <col min="4122" max="4135" width="0" style="1" hidden="1" customWidth="1"/>
    <col min="4136" max="4137" width="11" style="1" bestFit="1" customWidth="1"/>
    <col min="4138" max="4138" width="15.125" style="1" bestFit="1" customWidth="1"/>
    <col min="4139" max="4154" width="0" style="1" hidden="1" customWidth="1"/>
    <col min="4155" max="4155" width="9" style="1"/>
    <col min="4156" max="4156" width="11" style="1" bestFit="1" customWidth="1"/>
    <col min="4157" max="4157" width="15.125" style="1" customWidth="1"/>
    <col min="4158" max="4158" width="20.5" style="1" bestFit="1" customWidth="1"/>
    <col min="4159" max="4161" width="9" style="1"/>
    <col min="4162" max="4162" width="11.125" style="1" bestFit="1" customWidth="1"/>
    <col min="4163" max="4163" width="11" style="1" bestFit="1" customWidth="1"/>
    <col min="4164" max="4164" width="9" style="1"/>
    <col min="4165" max="4165" width="7.125" style="1" bestFit="1" customWidth="1"/>
    <col min="4166" max="4166" width="9" style="1"/>
    <col min="4167" max="4167" width="7.125" style="1" bestFit="1" customWidth="1"/>
    <col min="4168" max="4170" width="9" style="1"/>
    <col min="4171" max="4171" width="12.5" style="1" customWidth="1"/>
    <col min="4172" max="4352" width="9" style="1"/>
    <col min="4353" max="4354" width="5.25" style="1" bestFit="1" customWidth="1"/>
    <col min="4355" max="4355" width="9.875" style="1" bestFit="1" customWidth="1"/>
    <col min="4356" max="4356" width="9.5" style="1" bestFit="1" customWidth="1"/>
    <col min="4357" max="4357" width="11.625" style="1" bestFit="1" customWidth="1"/>
    <col min="4358" max="4358" width="11.375" style="1" bestFit="1" customWidth="1"/>
    <col min="4359" max="4360" width="11.375" style="1" customWidth="1"/>
    <col min="4361" max="4361" width="20.5" style="1" bestFit="1" customWidth="1"/>
    <col min="4362" max="4362" width="10.125" style="1" bestFit="1" customWidth="1"/>
    <col min="4363" max="4363" width="13" style="1" bestFit="1" customWidth="1"/>
    <col min="4364" max="4365" width="9" style="1"/>
    <col min="4366" max="4366" width="11" style="1" bestFit="1" customWidth="1"/>
    <col min="4367" max="4369" width="10.5" style="1" bestFit="1" customWidth="1"/>
    <col min="4370" max="4372" width="9.5" style="1" customWidth="1"/>
    <col min="4373" max="4373" width="11.5" style="1" bestFit="1" customWidth="1"/>
    <col min="4374" max="4374" width="9" style="1"/>
    <col min="4375" max="4375" width="13" style="1" bestFit="1" customWidth="1"/>
    <col min="4376" max="4376" width="16.875" style="1" customWidth="1"/>
    <col min="4377" max="4377" width="19.5" style="1" customWidth="1"/>
    <col min="4378" max="4391" width="0" style="1" hidden="1" customWidth="1"/>
    <col min="4392" max="4393" width="11" style="1" bestFit="1" customWidth="1"/>
    <col min="4394" max="4394" width="15.125" style="1" bestFit="1" customWidth="1"/>
    <col min="4395" max="4410" width="0" style="1" hidden="1" customWidth="1"/>
    <col min="4411" max="4411" width="9" style="1"/>
    <col min="4412" max="4412" width="11" style="1" bestFit="1" customWidth="1"/>
    <col min="4413" max="4413" width="15.125" style="1" customWidth="1"/>
    <col min="4414" max="4414" width="20.5" style="1" bestFit="1" customWidth="1"/>
    <col min="4415" max="4417" width="9" style="1"/>
    <col min="4418" max="4418" width="11.125" style="1" bestFit="1" customWidth="1"/>
    <col min="4419" max="4419" width="11" style="1" bestFit="1" customWidth="1"/>
    <col min="4420" max="4420" width="9" style="1"/>
    <col min="4421" max="4421" width="7.125" style="1" bestFit="1" customWidth="1"/>
    <col min="4422" max="4422" width="9" style="1"/>
    <col min="4423" max="4423" width="7.125" style="1" bestFit="1" customWidth="1"/>
    <col min="4424" max="4426" width="9" style="1"/>
    <col min="4427" max="4427" width="12.5" style="1" customWidth="1"/>
    <col min="4428" max="4608" width="9" style="1"/>
    <col min="4609" max="4610" width="5.25" style="1" bestFit="1" customWidth="1"/>
    <col min="4611" max="4611" width="9.875" style="1" bestFit="1" customWidth="1"/>
    <col min="4612" max="4612" width="9.5" style="1" bestFit="1" customWidth="1"/>
    <col min="4613" max="4613" width="11.625" style="1" bestFit="1" customWidth="1"/>
    <col min="4614" max="4614" width="11.375" style="1" bestFit="1" customWidth="1"/>
    <col min="4615" max="4616" width="11.375" style="1" customWidth="1"/>
    <col min="4617" max="4617" width="20.5" style="1" bestFit="1" customWidth="1"/>
    <col min="4618" max="4618" width="10.125" style="1" bestFit="1" customWidth="1"/>
    <col min="4619" max="4619" width="13" style="1" bestFit="1" customWidth="1"/>
    <col min="4620" max="4621" width="9" style="1"/>
    <col min="4622" max="4622" width="11" style="1" bestFit="1" customWidth="1"/>
    <col min="4623" max="4625" width="10.5" style="1" bestFit="1" customWidth="1"/>
    <col min="4626" max="4628" width="9.5" style="1" customWidth="1"/>
    <col min="4629" max="4629" width="11.5" style="1" bestFit="1" customWidth="1"/>
    <col min="4630" max="4630" width="9" style="1"/>
    <col min="4631" max="4631" width="13" style="1" bestFit="1" customWidth="1"/>
    <col min="4632" max="4632" width="16.875" style="1" customWidth="1"/>
    <col min="4633" max="4633" width="19.5" style="1" customWidth="1"/>
    <col min="4634" max="4647" width="0" style="1" hidden="1" customWidth="1"/>
    <col min="4648" max="4649" width="11" style="1" bestFit="1" customWidth="1"/>
    <col min="4650" max="4650" width="15.125" style="1" bestFit="1" customWidth="1"/>
    <col min="4651" max="4666" width="0" style="1" hidden="1" customWidth="1"/>
    <col min="4667" max="4667" width="9" style="1"/>
    <col min="4668" max="4668" width="11" style="1" bestFit="1" customWidth="1"/>
    <col min="4669" max="4669" width="15.125" style="1" customWidth="1"/>
    <col min="4670" max="4670" width="20.5" style="1" bestFit="1" customWidth="1"/>
    <col min="4671" max="4673" width="9" style="1"/>
    <col min="4674" max="4674" width="11.125" style="1" bestFit="1" customWidth="1"/>
    <col min="4675" max="4675" width="11" style="1" bestFit="1" customWidth="1"/>
    <col min="4676" max="4676" width="9" style="1"/>
    <col min="4677" max="4677" width="7.125" style="1" bestFit="1" customWidth="1"/>
    <col min="4678" max="4678" width="9" style="1"/>
    <col min="4679" max="4679" width="7.125" style="1" bestFit="1" customWidth="1"/>
    <col min="4680" max="4682" width="9" style="1"/>
    <col min="4683" max="4683" width="12.5" style="1" customWidth="1"/>
    <col min="4684" max="4864" width="9" style="1"/>
    <col min="4865" max="4866" width="5.25" style="1" bestFit="1" customWidth="1"/>
    <col min="4867" max="4867" width="9.875" style="1" bestFit="1" customWidth="1"/>
    <col min="4868" max="4868" width="9.5" style="1" bestFit="1" customWidth="1"/>
    <col min="4869" max="4869" width="11.625" style="1" bestFit="1" customWidth="1"/>
    <col min="4870" max="4870" width="11.375" style="1" bestFit="1" customWidth="1"/>
    <col min="4871" max="4872" width="11.375" style="1" customWidth="1"/>
    <col min="4873" max="4873" width="20.5" style="1" bestFit="1" customWidth="1"/>
    <col min="4874" max="4874" width="10.125" style="1" bestFit="1" customWidth="1"/>
    <col min="4875" max="4875" width="13" style="1" bestFit="1" customWidth="1"/>
    <col min="4876" max="4877" width="9" style="1"/>
    <col min="4878" max="4878" width="11" style="1" bestFit="1" customWidth="1"/>
    <col min="4879" max="4881" width="10.5" style="1" bestFit="1" customWidth="1"/>
    <col min="4882" max="4884" width="9.5" style="1" customWidth="1"/>
    <col min="4885" max="4885" width="11.5" style="1" bestFit="1" customWidth="1"/>
    <col min="4886" max="4886" width="9" style="1"/>
    <col min="4887" max="4887" width="13" style="1" bestFit="1" customWidth="1"/>
    <col min="4888" max="4888" width="16.875" style="1" customWidth="1"/>
    <col min="4889" max="4889" width="19.5" style="1" customWidth="1"/>
    <col min="4890" max="4903" width="0" style="1" hidden="1" customWidth="1"/>
    <col min="4904" max="4905" width="11" style="1" bestFit="1" customWidth="1"/>
    <col min="4906" max="4906" width="15.125" style="1" bestFit="1" customWidth="1"/>
    <col min="4907" max="4922" width="0" style="1" hidden="1" customWidth="1"/>
    <col min="4923" max="4923" width="9" style="1"/>
    <col min="4924" max="4924" width="11" style="1" bestFit="1" customWidth="1"/>
    <col min="4925" max="4925" width="15.125" style="1" customWidth="1"/>
    <col min="4926" max="4926" width="20.5" style="1" bestFit="1" customWidth="1"/>
    <col min="4927" max="4929" width="9" style="1"/>
    <col min="4930" max="4930" width="11.125" style="1" bestFit="1" customWidth="1"/>
    <col min="4931" max="4931" width="11" style="1" bestFit="1" customWidth="1"/>
    <col min="4932" max="4932" width="9" style="1"/>
    <col min="4933" max="4933" width="7.125" style="1" bestFit="1" customWidth="1"/>
    <col min="4934" max="4934" width="9" style="1"/>
    <col min="4935" max="4935" width="7.125" style="1" bestFit="1" customWidth="1"/>
    <col min="4936" max="4938" width="9" style="1"/>
    <col min="4939" max="4939" width="12.5" style="1" customWidth="1"/>
    <col min="4940" max="5120" width="9" style="1"/>
    <col min="5121" max="5122" width="5.25" style="1" bestFit="1" customWidth="1"/>
    <col min="5123" max="5123" width="9.875" style="1" bestFit="1" customWidth="1"/>
    <col min="5124" max="5124" width="9.5" style="1" bestFit="1" customWidth="1"/>
    <col min="5125" max="5125" width="11.625" style="1" bestFit="1" customWidth="1"/>
    <col min="5126" max="5126" width="11.375" style="1" bestFit="1" customWidth="1"/>
    <col min="5127" max="5128" width="11.375" style="1" customWidth="1"/>
    <col min="5129" max="5129" width="20.5" style="1" bestFit="1" customWidth="1"/>
    <col min="5130" max="5130" width="10.125" style="1" bestFit="1" customWidth="1"/>
    <col min="5131" max="5131" width="13" style="1" bestFit="1" customWidth="1"/>
    <col min="5132" max="5133" width="9" style="1"/>
    <col min="5134" max="5134" width="11" style="1" bestFit="1" customWidth="1"/>
    <col min="5135" max="5137" width="10.5" style="1" bestFit="1" customWidth="1"/>
    <col min="5138" max="5140" width="9.5" style="1" customWidth="1"/>
    <col min="5141" max="5141" width="11.5" style="1" bestFit="1" customWidth="1"/>
    <col min="5142" max="5142" width="9" style="1"/>
    <col min="5143" max="5143" width="13" style="1" bestFit="1" customWidth="1"/>
    <col min="5144" max="5144" width="16.875" style="1" customWidth="1"/>
    <col min="5145" max="5145" width="19.5" style="1" customWidth="1"/>
    <col min="5146" max="5159" width="0" style="1" hidden="1" customWidth="1"/>
    <col min="5160" max="5161" width="11" style="1" bestFit="1" customWidth="1"/>
    <col min="5162" max="5162" width="15.125" style="1" bestFit="1" customWidth="1"/>
    <col min="5163" max="5178" width="0" style="1" hidden="1" customWidth="1"/>
    <col min="5179" max="5179" width="9" style="1"/>
    <col min="5180" max="5180" width="11" style="1" bestFit="1" customWidth="1"/>
    <col min="5181" max="5181" width="15.125" style="1" customWidth="1"/>
    <col min="5182" max="5182" width="20.5" style="1" bestFit="1" customWidth="1"/>
    <col min="5183" max="5185" width="9" style="1"/>
    <col min="5186" max="5186" width="11.125" style="1" bestFit="1" customWidth="1"/>
    <col min="5187" max="5187" width="11" style="1" bestFit="1" customWidth="1"/>
    <col min="5188" max="5188" width="9" style="1"/>
    <col min="5189" max="5189" width="7.125" style="1" bestFit="1" customWidth="1"/>
    <col min="5190" max="5190" width="9" style="1"/>
    <col min="5191" max="5191" width="7.125" style="1" bestFit="1" customWidth="1"/>
    <col min="5192" max="5194" width="9" style="1"/>
    <col min="5195" max="5195" width="12.5" style="1" customWidth="1"/>
    <col min="5196" max="5376" width="9" style="1"/>
    <col min="5377" max="5378" width="5.25" style="1" bestFit="1" customWidth="1"/>
    <col min="5379" max="5379" width="9.875" style="1" bestFit="1" customWidth="1"/>
    <col min="5380" max="5380" width="9.5" style="1" bestFit="1" customWidth="1"/>
    <col min="5381" max="5381" width="11.625" style="1" bestFit="1" customWidth="1"/>
    <col min="5382" max="5382" width="11.375" style="1" bestFit="1" customWidth="1"/>
    <col min="5383" max="5384" width="11.375" style="1" customWidth="1"/>
    <col min="5385" max="5385" width="20.5" style="1" bestFit="1" customWidth="1"/>
    <col min="5386" max="5386" width="10.125" style="1" bestFit="1" customWidth="1"/>
    <col min="5387" max="5387" width="13" style="1" bestFit="1" customWidth="1"/>
    <col min="5388" max="5389" width="9" style="1"/>
    <col min="5390" max="5390" width="11" style="1" bestFit="1" customWidth="1"/>
    <col min="5391" max="5393" width="10.5" style="1" bestFit="1" customWidth="1"/>
    <col min="5394" max="5396" width="9.5" style="1" customWidth="1"/>
    <col min="5397" max="5397" width="11.5" style="1" bestFit="1" customWidth="1"/>
    <col min="5398" max="5398" width="9" style="1"/>
    <col min="5399" max="5399" width="13" style="1" bestFit="1" customWidth="1"/>
    <col min="5400" max="5400" width="16.875" style="1" customWidth="1"/>
    <col min="5401" max="5401" width="19.5" style="1" customWidth="1"/>
    <col min="5402" max="5415" width="0" style="1" hidden="1" customWidth="1"/>
    <col min="5416" max="5417" width="11" style="1" bestFit="1" customWidth="1"/>
    <col min="5418" max="5418" width="15.125" style="1" bestFit="1" customWidth="1"/>
    <col min="5419" max="5434" width="0" style="1" hidden="1" customWidth="1"/>
    <col min="5435" max="5435" width="9" style="1"/>
    <col min="5436" max="5436" width="11" style="1" bestFit="1" customWidth="1"/>
    <col min="5437" max="5437" width="15.125" style="1" customWidth="1"/>
    <col min="5438" max="5438" width="20.5" style="1" bestFit="1" customWidth="1"/>
    <col min="5439" max="5441" width="9" style="1"/>
    <col min="5442" max="5442" width="11.125" style="1" bestFit="1" customWidth="1"/>
    <col min="5443" max="5443" width="11" style="1" bestFit="1" customWidth="1"/>
    <col min="5444" max="5444" width="9" style="1"/>
    <col min="5445" max="5445" width="7.125" style="1" bestFit="1" customWidth="1"/>
    <col min="5446" max="5446" width="9" style="1"/>
    <col min="5447" max="5447" width="7.125" style="1" bestFit="1" customWidth="1"/>
    <col min="5448" max="5450" width="9" style="1"/>
    <col min="5451" max="5451" width="12.5" style="1" customWidth="1"/>
    <col min="5452" max="5632" width="9" style="1"/>
    <col min="5633" max="5634" width="5.25" style="1" bestFit="1" customWidth="1"/>
    <col min="5635" max="5635" width="9.875" style="1" bestFit="1" customWidth="1"/>
    <col min="5636" max="5636" width="9.5" style="1" bestFit="1" customWidth="1"/>
    <col min="5637" max="5637" width="11.625" style="1" bestFit="1" customWidth="1"/>
    <col min="5638" max="5638" width="11.375" style="1" bestFit="1" customWidth="1"/>
    <col min="5639" max="5640" width="11.375" style="1" customWidth="1"/>
    <col min="5641" max="5641" width="20.5" style="1" bestFit="1" customWidth="1"/>
    <col min="5642" max="5642" width="10.125" style="1" bestFit="1" customWidth="1"/>
    <col min="5643" max="5643" width="13" style="1" bestFit="1" customWidth="1"/>
    <col min="5644" max="5645" width="9" style="1"/>
    <col min="5646" max="5646" width="11" style="1" bestFit="1" customWidth="1"/>
    <col min="5647" max="5649" width="10.5" style="1" bestFit="1" customWidth="1"/>
    <col min="5650" max="5652" width="9.5" style="1" customWidth="1"/>
    <col min="5653" max="5653" width="11.5" style="1" bestFit="1" customWidth="1"/>
    <col min="5654" max="5654" width="9" style="1"/>
    <col min="5655" max="5655" width="13" style="1" bestFit="1" customWidth="1"/>
    <col min="5656" max="5656" width="16.875" style="1" customWidth="1"/>
    <col min="5657" max="5657" width="19.5" style="1" customWidth="1"/>
    <col min="5658" max="5671" width="0" style="1" hidden="1" customWidth="1"/>
    <col min="5672" max="5673" width="11" style="1" bestFit="1" customWidth="1"/>
    <col min="5674" max="5674" width="15.125" style="1" bestFit="1" customWidth="1"/>
    <col min="5675" max="5690" width="0" style="1" hidden="1" customWidth="1"/>
    <col min="5691" max="5691" width="9" style="1"/>
    <col min="5692" max="5692" width="11" style="1" bestFit="1" customWidth="1"/>
    <col min="5693" max="5693" width="15.125" style="1" customWidth="1"/>
    <col min="5694" max="5694" width="20.5" style="1" bestFit="1" customWidth="1"/>
    <col min="5695" max="5697" width="9" style="1"/>
    <col min="5698" max="5698" width="11.125" style="1" bestFit="1" customWidth="1"/>
    <col min="5699" max="5699" width="11" style="1" bestFit="1" customWidth="1"/>
    <col min="5700" max="5700" width="9" style="1"/>
    <col min="5701" max="5701" width="7.125" style="1" bestFit="1" customWidth="1"/>
    <col min="5702" max="5702" width="9" style="1"/>
    <col min="5703" max="5703" width="7.125" style="1" bestFit="1" customWidth="1"/>
    <col min="5704" max="5706" width="9" style="1"/>
    <col min="5707" max="5707" width="12.5" style="1" customWidth="1"/>
    <col min="5708" max="5888" width="9" style="1"/>
    <col min="5889" max="5890" width="5.25" style="1" bestFit="1" customWidth="1"/>
    <col min="5891" max="5891" width="9.875" style="1" bestFit="1" customWidth="1"/>
    <col min="5892" max="5892" width="9.5" style="1" bestFit="1" customWidth="1"/>
    <col min="5893" max="5893" width="11.625" style="1" bestFit="1" customWidth="1"/>
    <col min="5894" max="5894" width="11.375" style="1" bestFit="1" customWidth="1"/>
    <col min="5895" max="5896" width="11.375" style="1" customWidth="1"/>
    <col min="5897" max="5897" width="20.5" style="1" bestFit="1" customWidth="1"/>
    <col min="5898" max="5898" width="10.125" style="1" bestFit="1" customWidth="1"/>
    <col min="5899" max="5899" width="13" style="1" bestFit="1" customWidth="1"/>
    <col min="5900" max="5901" width="9" style="1"/>
    <col min="5902" max="5902" width="11" style="1" bestFit="1" customWidth="1"/>
    <col min="5903" max="5905" width="10.5" style="1" bestFit="1" customWidth="1"/>
    <col min="5906" max="5908" width="9.5" style="1" customWidth="1"/>
    <col min="5909" max="5909" width="11.5" style="1" bestFit="1" customWidth="1"/>
    <col min="5910" max="5910" width="9" style="1"/>
    <col min="5911" max="5911" width="13" style="1" bestFit="1" customWidth="1"/>
    <col min="5912" max="5912" width="16.875" style="1" customWidth="1"/>
    <col min="5913" max="5913" width="19.5" style="1" customWidth="1"/>
    <col min="5914" max="5927" width="0" style="1" hidden="1" customWidth="1"/>
    <col min="5928" max="5929" width="11" style="1" bestFit="1" customWidth="1"/>
    <col min="5930" max="5930" width="15.125" style="1" bestFit="1" customWidth="1"/>
    <col min="5931" max="5946" width="0" style="1" hidden="1" customWidth="1"/>
    <col min="5947" max="5947" width="9" style="1"/>
    <col min="5948" max="5948" width="11" style="1" bestFit="1" customWidth="1"/>
    <col min="5949" max="5949" width="15.125" style="1" customWidth="1"/>
    <col min="5950" max="5950" width="20.5" style="1" bestFit="1" customWidth="1"/>
    <col min="5951" max="5953" width="9" style="1"/>
    <col min="5954" max="5954" width="11.125" style="1" bestFit="1" customWidth="1"/>
    <col min="5955" max="5955" width="11" style="1" bestFit="1" customWidth="1"/>
    <col min="5956" max="5956" width="9" style="1"/>
    <col min="5957" max="5957" width="7.125" style="1" bestFit="1" customWidth="1"/>
    <col min="5958" max="5958" width="9" style="1"/>
    <col min="5959" max="5959" width="7.125" style="1" bestFit="1" customWidth="1"/>
    <col min="5960" max="5962" width="9" style="1"/>
    <col min="5963" max="5963" width="12.5" style="1" customWidth="1"/>
    <col min="5964" max="6144" width="9" style="1"/>
    <col min="6145" max="6146" width="5.25" style="1" bestFit="1" customWidth="1"/>
    <col min="6147" max="6147" width="9.875" style="1" bestFit="1" customWidth="1"/>
    <col min="6148" max="6148" width="9.5" style="1" bestFit="1" customWidth="1"/>
    <col min="6149" max="6149" width="11.625" style="1" bestFit="1" customWidth="1"/>
    <col min="6150" max="6150" width="11.375" style="1" bestFit="1" customWidth="1"/>
    <col min="6151" max="6152" width="11.375" style="1" customWidth="1"/>
    <col min="6153" max="6153" width="20.5" style="1" bestFit="1" customWidth="1"/>
    <col min="6154" max="6154" width="10.125" style="1" bestFit="1" customWidth="1"/>
    <col min="6155" max="6155" width="13" style="1" bestFit="1" customWidth="1"/>
    <col min="6156" max="6157" width="9" style="1"/>
    <col min="6158" max="6158" width="11" style="1" bestFit="1" customWidth="1"/>
    <col min="6159" max="6161" width="10.5" style="1" bestFit="1" customWidth="1"/>
    <col min="6162" max="6164" width="9.5" style="1" customWidth="1"/>
    <col min="6165" max="6165" width="11.5" style="1" bestFit="1" customWidth="1"/>
    <col min="6166" max="6166" width="9" style="1"/>
    <col min="6167" max="6167" width="13" style="1" bestFit="1" customWidth="1"/>
    <col min="6168" max="6168" width="16.875" style="1" customWidth="1"/>
    <col min="6169" max="6169" width="19.5" style="1" customWidth="1"/>
    <col min="6170" max="6183" width="0" style="1" hidden="1" customWidth="1"/>
    <col min="6184" max="6185" width="11" style="1" bestFit="1" customWidth="1"/>
    <col min="6186" max="6186" width="15.125" style="1" bestFit="1" customWidth="1"/>
    <col min="6187" max="6202" width="0" style="1" hidden="1" customWidth="1"/>
    <col min="6203" max="6203" width="9" style="1"/>
    <col min="6204" max="6204" width="11" style="1" bestFit="1" customWidth="1"/>
    <col min="6205" max="6205" width="15.125" style="1" customWidth="1"/>
    <col min="6206" max="6206" width="20.5" style="1" bestFit="1" customWidth="1"/>
    <col min="6207" max="6209" width="9" style="1"/>
    <col min="6210" max="6210" width="11.125" style="1" bestFit="1" customWidth="1"/>
    <col min="6211" max="6211" width="11" style="1" bestFit="1" customWidth="1"/>
    <col min="6212" max="6212" width="9" style="1"/>
    <col min="6213" max="6213" width="7.125" style="1" bestFit="1" customWidth="1"/>
    <col min="6214" max="6214" width="9" style="1"/>
    <col min="6215" max="6215" width="7.125" style="1" bestFit="1" customWidth="1"/>
    <col min="6216" max="6218" width="9" style="1"/>
    <col min="6219" max="6219" width="12.5" style="1" customWidth="1"/>
    <col min="6220" max="6400" width="9" style="1"/>
    <col min="6401" max="6402" width="5.25" style="1" bestFit="1" customWidth="1"/>
    <col min="6403" max="6403" width="9.875" style="1" bestFit="1" customWidth="1"/>
    <col min="6404" max="6404" width="9.5" style="1" bestFit="1" customWidth="1"/>
    <col min="6405" max="6405" width="11.625" style="1" bestFit="1" customWidth="1"/>
    <col min="6406" max="6406" width="11.375" style="1" bestFit="1" customWidth="1"/>
    <col min="6407" max="6408" width="11.375" style="1" customWidth="1"/>
    <col min="6409" max="6409" width="20.5" style="1" bestFit="1" customWidth="1"/>
    <col min="6410" max="6410" width="10.125" style="1" bestFit="1" customWidth="1"/>
    <col min="6411" max="6411" width="13" style="1" bestFit="1" customWidth="1"/>
    <col min="6412" max="6413" width="9" style="1"/>
    <col min="6414" max="6414" width="11" style="1" bestFit="1" customWidth="1"/>
    <col min="6415" max="6417" width="10.5" style="1" bestFit="1" customWidth="1"/>
    <col min="6418" max="6420" width="9.5" style="1" customWidth="1"/>
    <col min="6421" max="6421" width="11.5" style="1" bestFit="1" customWidth="1"/>
    <col min="6422" max="6422" width="9" style="1"/>
    <col min="6423" max="6423" width="13" style="1" bestFit="1" customWidth="1"/>
    <col min="6424" max="6424" width="16.875" style="1" customWidth="1"/>
    <col min="6425" max="6425" width="19.5" style="1" customWidth="1"/>
    <col min="6426" max="6439" width="0" style="1" hidden="1" customWidth="1"/>
    <col min="6440" max="6441" width="11" style="1" bestFit="1" customWidth="1"/>
    <col min="6442" max="6442" width="15.125" style="1" bestFit="1" customWidth="1"/>
    <col min="6443" max="6458" width="0" style="1" hidden="1" customWidth="1"/>
    <col min="6459" max="6459" width="9" style="1"/>
    <col min="6460" max="6460" width="11" style="1" bestFit="1" customWidth="1"/>
    <col min="6461" max="6461" width="15.125" style="1" customWidth="1"/>
    <col min="6462" max="6462" width="20.5" style="1" bestFit="1" customWidth="1"/>
    <col min="6463" max="6465" width="9" style="1"/>
    <col min="6466" max="6466" width="11.125" style="1" bestFit="1" customWidth="1"/>
    <col min="6467" max="6467" width="11" style="1" bestFit="1" customWidth="1"/>
    <col min="6468" max="6468" width="9" style="1"/>
    <col min="6469" max="6469" width="7.125" style="1" bestFit="1" customWidth="1"/>
    <col min="6470" max="6470" width="9" style="1"/>
    <col min="6471" max="6471" width="7.125" style="1" bestFit="1" customWidth="1"/>
    <col min="6472" max="6474" width="9" style="1"/>
    <col min="6475" max="6475" width="12.5" style="1" customWidth="1"/>
    <col min="6476" max="6656" width="9" style="1"/>
    <col min="6657" max="6658" width="5.25" style="1" bestFit="1" customWidth="1"/>
    <col min="6659" max="6659" width="9.875" style="1" bestFit="1" customWidth="1"/>
    <col min="6660" max="6660" width="9.5" style="1" bestFit="1" customWidth="1"/>
    <col min="6661" max="6661" width="11.625" style="1" bestFit="1" customWidth="1"/>
    <col min="6662" max="6662" width="11.375" style="1" bestFit="1" customWidth="1"/>
    <col min="6663" max="6664" width="11.375" style="1" customWidth="1"/>
    <col min="6665" max="6665" width="20.5" style="1" bestFit="1" customWidth="1"/>
    <col min="6666" max="6666" width="10.125" style="1" bestFit="1" customWidth="1"/>
    <col min="6667" max="6667" width="13" style="1" bestFit="1" customWidth="1"/>
    <col min="6668" max="6669" width="9" style="1"/>
    <col min="6670" max="6670" width="11" style="1" bestFit="1" customWidth="1"/>
    <col min="6671" max="6673" width="10.5" style="1" bestFit="1" customWidth="1"/>
    <col min="6674" max="6676" width="9.5" style="1" customWidth="1"/>
    <col min="6677" max="6677" width="11.5" style="1" bestFit="1" customWidth="1"/>
    <col min="6678" max="6678" width="9" style="1"/>
    <col min="6679" max="6679" width="13" style="1" bestFit="1" customWidth="1"/>
    <col min="6680" max="6680" width="16.875" style="1" customWidth="1"/>
    <col min="6681" max="6681" width="19.5" style="1" customWidth="1"/>
    <col min="6682" max="6695" width="0" style="1" hidden="1" customWidth="1"/>
    <col min="6696" max="6697" width="11" style="1" bestFit="1" customWidth="1"/>
    <col min="6698" max="6698" width="15.125" style="1" bestFit="1" customWidth="1"/>
    <col min="6699" max="6714" width="0" style="1" hidden="1" customWidth="1"/>
    <col min="6715" max="6715" width="9" style="1"/>
    <col min="6716" max="6716" width="11" style="1" bestFit="1" customWidth="1"/>
    <col min="6717" max="6717" width="15.125" style="1" customWidth="1"/>
    <col min="6718" max="6718" width="20.5" style="1" bestFit="1" customWidth="1"/>
    <col min="6719" max="6721" width="9" style="1"/>
    <col min="6722" max="6722" width="11.125" style="1" bestFit="1" customWidth="1"/>
    <col min="6723" max="6723" width="11" style="1" bestFit="1" customWidth="1"/>
    <col min="6724" max="6724" width="9" style="1"/>
    <col min="6725" max="6725" width="7.125" style="1" bestFit="1" customWidth="1"/>
    <col min="6726" max="6726" width="9" style="1"/>
    <col min="6727" max="6727" width="7.125" style="1" bestFit="1" customWidth="1"/>
    <col min="6728" max="6730" width="9" style="1"/>
    <col min="6731" max="6731" width="12.5" style="1" customWidth="1"/>
    <col min="6732" max="6912" width="9" style="1"/>
    <col min="6913" max="6914" width="5.25" style="1" bestFit="1" customWidth="1"/>
    <col min="6915" max="6915" width="9.875" style="1" bestFit="1" customWidth="1"/>
    <col min="6916" max="6916" width="9.5" style="1" bestFit="1" customWidth="1"/>
    <col min="6917" max="6917" width="11.625" style="1" bestFit="1" customWidth="1"/>
    <col min="6918" max="6918" width="11.375" style="1" bestFit="1" customWidth="1"/>
    <col min="6919" max="6920" width="11.375" style="1" customWidth="1"/>
    <col min="6921" max="6921" width="20.5" style="1" bestFit="1" customWidth="1"/>
    <col min="6922" max="6922" width="10.125" style="1" bestFit="1" customWidth="1"/>
    <col min="6923" max="6923" width="13" style="1" bestFit="1" customWidth="1"/>
    <col min="6924" max="6925" width="9" style="1"/>
    <col min="6926" max="6926" width="11" style="1" bestFit="1" customWidth="1"/>
    <col min="6927" max="6929" width="10.5" style="1" bestFit="1" customWidth="1"/>
    <col min="6930" max="6932" width="9.5" style="1" customWidth="1"/>
    <col min="6933" max="6933" width="11.5" style="1" bestFit="1" customWidth="1"/>
    <col min="6934" max="6934" width="9" style="1"/>
    <col min="6935" max="6935" width="13" style="1" bestFit="1" customWidth="1"/>
    <col min="6936" max="6936" width="16.875" style="1" customWidth="1"/>
    <col min="6937" max="6937" width="19.5" style="1" customWidth="1"/>
    <col min="6938" max="6951" width="0" style="1" hidden="1" customWidth="1"/>
    <col min="6952" max="6953" width="11" style="1" bestFit="1" customWidth="1"/>
    <col min="6954" max="6954" width="15.125" style="1" bestFit="1" customWidth="1"/>
    <col min="6955" max="6970" width="0" style="1" hidden="1" customWidth="1"/>
    <col min="6971" max="6971" width="9" style="1"/>
    <col min="6972" max="6972" width="11" style="1" bestFit="1" customWidth="1"/>
    <col min="6973" max="6973" width="15.125" style="1" customWidth="1"/>
    <col min="6974" max="6974" width="20.5" style="1" bestFit="1" customWidth="1"/>
    <col min="6975" max="6977" width="9" style="1"/>
    <col min="6978" max="6978" width="11.125" style="1" bestFit="1" customWidth="1"/>
    <col min="6979" max="6979" width="11" style="1" bestFit="1" customWidth="1"/>
    <col min="6980" max="6980" width="9" style="1"/>
    <col min="6981" max="6981" width="7.125" style="1" bestFit="1" customWidth="1"/>
    <col min="6982" max="6982" width="9" style="1"/>
    <col min="6983" max="6983" width="7.125" style="1" bestFit="1" customWidth="1"/>
    <col min="6984" max="6986" width="9" style="1"/>
    <col min="6987" max="6987" width="12.5" style="1" customWidth="1"/>
    <col min="6988" max="7168" width="9" style="1"/>
    <col min="7169" max="7170" width="5.25" style="1" bestFit="1" customWidth="1"/>
    <col min="7171" max="7171" width="9.875" style="1" bestFit="1" customWidth="1"/>
    <col min="7172" max="7172" width="9.5" style="1" bestFit="1" customWidth="1"/>
    <col min="7173" max="7173" width="11.625" style="1" bestFit="1" customWidth="1"/>
    <col min="7174" max="7174" width="11.375" style="1" bestFit="1" customWidth="1"/>
    <col min="7175" max="7176" width="11.375" style="1" customWidth="1"/>
    <col min="7177" max="7177" width="20.5" style="1" bestFit="1" customWidth="1"/>
    <col min="7178" max="7178" width="10.125" style="1" bestFit="1" customWidth="1"/>
    <col min="7179" max="7179" width="13" style="1" bestFit="1" customWidth="1"/>
    <col min="7180" max="7181" width="9" style="1"/>
    <col min="7182" max="7182" width="11" style="1" bestFit="1" customWidth="1"/>
    <col min="7183" max="7185" width="10.5" style="1" bestFit="1" customWidth="1"/>
    <col min="7186" max="7188" width="9.5" style="1" customWidth="1"/>
    <col min="7189" max="7189" width="11.5" style="1" bestFit="1" customWidth="1"/>
    <col min="7190" max="7190" width="9" style="1"/>
    <col min="7191" max="7191" width="13" style="1" bestFit="1" customWidth="1"/>
    <col min="7192" max="7192" width="16.875" style="1" customWidth="1"/>
    <col min="7193" max="7193" width="19.5" style="1" customWidth="1"/>
    <col min="7194" max="7207" width="0" style="1" hidden="1" customWidth="1"/>
    <col min="7208" max="7209" width="11" style="1" bestFit="1" customWidth="1"/>
    <col min="7210" max="7210" width="15.125" style="1" bestFit="1" customWidth="1"/>
    <col min="7211" max="7226" width="0" style="1" hidden="1" customWidth="1"/>
    <col min="7227" max="7227" width="9" style="1"/>
    <col min="7228" max="7228" width="11" style="1" bestFit="1" customWidth="1"/>
    <col min="7229" max="7229" width="15.125" style="1" customWidth="1"/>
    <col min="7230" max="7230" width="20.5" style="1" bestFit="1" customWidth="1"/>
    <col min="7231" max="7233" width="9" style="1"/>
    <col min="7234" max="7234" width="11.125" style="1" bestFit="1" customWidth="1"/>
    <col min="7235" max="7235" width="11" style="1" bestFit="1" customWidth="1"/>
    <col min="7236" max="7236" width="9" style="1"/>
    <col min="7237" max="7237" width="7.125" style="1" bestFit="1" customWidth="1"/>
    <col min="7238" max="7238" width="9" style="1"/>
    <col min="7239" max="7239" width="7.125" style="1" bestFit="1" customWidth="1"/>
    <col min="7240" max="7242" width="9" style="1"/>
    <col min="7243" max="7243" width="12.5" style="1" customWidth="1"/>
    <col min="7244" max="7424" width="9" style="1"/>
    <col min="7425" max="7426" width="5.25" style="1" bestFit="1" customWidth="1"/>
    <col min="7427" max="7427" width="9.875" style="1" bestFit="1" customWidth="1"/>
    <col min="7428" max="7428" width="9.5" style="1" bestFit="1" customWidth="1"/>
    <col min="7429" max="7429" width="11.625" style="1" bestFit="1" customWidth="1"/>
    <col min="7430" max="7430" width="11.375" style="1" bestFit="1" customWidth="1"/>
    <col min="7431" max="7432" width="11.375" style="1" customWidth="1"/>
    <col min="7433" max="7433" width="20.5" style="1" bestFit="1" customWidth="1"/>
    <col min="7434" max="7434" width="10.125" style="1" bestFit="1" customWidth="1"/>
    <col min="7435" max="7435" width="13" style="1" bestFit="1" customWidth="1"/>
    <col min="7436" max="7437" width="9" style="1"/>
    <col min="7438" max="7438" width="11" style="1" bestFit="1" customWidth="1"/>
    <col min="7439" max="7441" width="10.5" style="1" bestFit="1" customWidth="1"/>
    <col min="7442" max="7444" width="9.5" style="1" customWidth="1"/>
    <col min="7445" max="7445" width="11.5" style="1" bestFit="1" customWidth="1"/>
    <col min="7446" max="7446" width="9" style="1"/>
    <col min="7447" max="7447" width="13" style="1" bestFit="1" customWidth="1"/>
    <col min="7448" max="7448" width="16.875" style="1" customWidth="1"/>
    <col min="7449" max="7449" width="19.5" style="1" customWidth="1"/>
    <col min="7450" max="7463" width="0" style="1" hidden="1" customWidth="1"/>
    <col min="7464" max="7465" width="11" style="1" bestFit="1" customWidth="1"/>
    <col min="7466" max="7466" width="15.125" style="1" bestFit="1" customWidth="1"/>
    <col min="7467" max="7482" width="0" style="1" hidden="1" customWidth="1"/>
    <col min="7483" max="7483" width="9" style="1"/>
    <col min="7484" max="7484" width="11" style="1" bestFit="1" customWidth="1"/>
    <col min="7485" max="7485" width="15.125" style="1" customWidth="1"/>
    <col min="7486" max="7486" width="20.5" style="1" bestFit="1" customWidth="1"/>
    <col min="7487" max="7489" width="9" style="1"/>
    <col min="7490" max="7490" width="11.125" style="1" bestFit="1" customWidth="1"/>
    <col min="7491" max="7491" width="11" style="1" bestFit="1" customWidth="1"/>
    <col min="7492" max="7492" width="9" style="1"/>
    <col min="7493" max="7493" width="7.125" style="1" bestFit="1" customWidth="1"/>
    <col min="7494" max="7494" width="9" style="1"/>
    <col min="7495" max="7495" width="7.125" style="1" bestFit="1" customWidth="1"/>
    <col min="7496" max="7498" width="9" style="1"/>
    <col min="7499" max="7499" width="12.5" style="1" customWidth="1"/>
    <col min="7500" max="7680" width="9" style="1"/>
    <col min="7681" max="7682" width="5.25" style="1" bestFit="1" customWidth="1"/>
    <col min="7683" max="7683" width="9.875" style="1" bestFit="1" customWidth="1"/>
    <col min="7684" max="7684" width="9.5" style="1" bestFit="1" customWidth="1"/>
    <col min="7685" max="7685" width="11.625" style="1" bestFit="1" customWidth="1"/>
    <col min="7686" max="7686" width="11.375" style="1" bestFit="1" customWidth="1"/>
    <col min="7687" max="7688" width="11.375" style="1" customWidth="1"/>
    <col min="7689" max="7689" width="20.5" style="1" bestFit="1" customWidth="1"/>
    <col min="7690" max="7690" width="10.125" style="1" bestFit="1" customWidth="1"/>
    <col min="7691" max="7691" width="13" style="1" bestFit="1" customWidth="1"/>
    <col min="7692" max="7693" width="9" style="1"/>
    <col min="7694" max="7694" width="11" style="1" bestFit="1" customWidth="1"/>
    <col min="7695" max="7697" width="10.5" style="1" bestFit="1" customWidth="1"/>
    <col min="7698" max="7700" width="9.5" style="1" customWidth="1"/>
    <col min="7701" max="7701" width="11.5" style="1" bestFit="1" customWidth="1"/>
    <col min="7702" max="7702" width="9" style="1"/>
    <col min="7703" max="7703" width="13" style="1" bestFit="1" customWidth="1"/>
    <col min="7704" max="7704" width="16.875" style="1" customWidth="1"/>
    <col min="7705" max="7705" width="19.5" style="1" customWidth="1"/>
    <col min="7706" max="7719" width="0" style="1" hidden="1" customWidth="1"/>
    <col min="7720" max="7721" width="11" style="1" bestFit="1" customWidth="1"/>
    <col min="7722" max="7722" width="15.125" style="1" bestFit="1" customWidth="1"/>
    <col min="7723" max="7738" width="0" style="1" hidden="1" customWidth="1"/>
    <col min="7739" max="7739" width="9" style="1"/>
    <col min="7740" max="7740" width="11" style="1" bestFit="1" customWidth="1"/>
    <col min="7741" max="7741" width="15.125" style="1" customWidth="1"/>
    <col min="7742" max="7742" width="20.5" style="1" bestFit="1" customWidth="1"/>
    <col min="7743" max="7745" width="9" style="1"/>
    <col min="7746" max="7746" width="11.125" style="1" bestFit="1" customWidth="1"/>
    <col min="7747" max="7747" width="11" style="1" bestFit="1" customWidth="1"/>
    <col min="7748" max="7748" width="9" style="1"/>
    <col min="7749" max="7749" width="7.125" style="1" bestFit="1" customWidth="1"/>
    <col min="7750" max="7750" width="9" style="1"/>
    <col min="7751" max="7751" width="7.125" style="1" bestFit="1" customWidth="1"/>
    <col min="7752" max="7754" width="9" style="1"/>
    <col min="7755" max="7755" width="12.5" style="1" customWidth="1"/>
    <col min="7756" max="7936" width="9" style="1"/>
    <col min="7937" max="7938" width="5.25" style="1" bestFit="1" customWidth="1"/>
    <col min="7939" max="7939" width="9.875" style="1" bestFit="1" customWidth="1"/>
    <col min="7940" max="7940" width="9.5" style="1" bestFit="1" customWidth="1"/>
    <col min="7941" max="7941" width="11.625" style="1" bestFit="1" customWidth="1"/>
    <col min="7942" max="7942" width="11.375" style="1" bestFit="1" customWidth="1"/>
    <col min="7943" max="7944" width="11.375" style="1" customWidth="1"/>
    <col min="7945" max="7945" width="20.5" style="1" bestFit="1" customWidth="1"/>
    <col min="7946" max="7946" width="10.125" style="1" bestFit="1" customWidth="1"/>
    <col min="7947" max="7947" width="13" style="1" bestFit="1" customWidth="1"/>
    <col min="7948" max="7949" width="9" style="1"/>
    <col min="7950" max="7950" width="11" style="1" bestFit="1" customWidth="1"/>
    <col min="7951" max="7953" width="10.5" style="1" bestFit="1" customWidth="1"/>
    <col min="7954" max="7956" width="9.5" style="1" customWidth="1"/>
    <col min="7957" max="7957" width="11.5" style="1" bestFit="1" customWidth="1"/>
    <col min="7958" max="7958" width="9" style="1"/>
    <col min="7959" max="7959" width="13" style="1" bestFit="1" customWidth="1"/>
    <col min="7960" max="7960" width="16.875" style="1" customWidth="1"/>
    <col min="7961" max="7961" width="19.5" style="1" customWidth="1"/>
    <col min="7962" max="7975" width="0" style="1" hidden="1" customWidth="1"/>
    <col min="7976" max="7977" width="11" style="1" bestFit="1" customWidth="1"/>
    <col min="7978" max="7978" width="15.125" style="1" bestFit="1" customWidth="1"/>
    <col min="7979" max="7994" width="0" style="1" hidden="1" customWidth="1"/>
    <col min="7995" max="7995" width="9" style="1"/>
    <col min="7996" max="7996" width="11" style="1" bestFit="1" customWidth="1"/>
    <col min="7997" max="7997" width="15.125" style="1" customWidth="1"/>
    <col min="7998" max="7998" width="20.5" style="1" bestFit="1" customWidth="1"/>
    <col min="7999" max="8001" width="9" style="1"/>
    <col min="8002" max="8002" width="11.125" style="1" bestFit="1" customWidth="1"/>
    <col min="8003" max="8003" width="11" style="1" bestFit="1" customWidth="1"/>
    <col min="8004" max="8004" width="9" style="1"/>
    <col min="8005" max="8005" width="7.125" style="1" bestFit="1" customWidth="1"/>
    <col min="8006" max="8006" width="9" style="1"/>
    <col min="8007" max="8007" width="7.125" style="1" bestFit="1" customWidth="1"/>
    <col min="8008" max="8010" width="9" style="1"/>
    <col min="8011" max="8011" width="12.5" style="1" customWidth="1"/>
    <col min="8012" max="8192" width="9" style="1"/>
    <col min="8193" max="8194" width="5.25" style="1" bestFit="1" customWidth="1"/>
    <col min="8195" max="8195" width="9.875" style="1" bestFit="1" customWidth="1"/>
    <col min="8196" max="8196" width="9.5" style="1" bestFit="1" customWidth="1"/>
    <col min="8197" max="8197" width="11.625" style="1" bestFit="1" customWidth="1"/>
    <col min="8198" max="8198" width="11.375" style="1" bestFit="1" customWidth="1"/>
    <col min="8199" max="8200" width="11.375" style="1" customWidth="1"/>
    <col min="8201" max="8201" width="20.5" style="1" bestFit="1" customWidth="1"/>
    <col min="8202" max="8202" width="10.125" style="1" bestFit="1" customWidth="1"/>
    <col min="8203" max="8203" width="13" style="1" bestFit="1" customWidth="1"/>
    <col min="8204" max="8205" width="9" style="1"/>
    <col min="8206" max="8206" width="11" style="1" bestFit="1" customWidth="1"/>
    <col min="8207" max="8209" width="10.5" style="1" bestFit="1" customWidth="1"/>
    <col min="8210" max="8212" width="9.5" style="1" customWidth="1"/>
    <col min="8213" max="8213" width="11.5" style="1" bestFit="1" customWidth="1"/>
    <col min="8214" max="8214" width="9" style="1"/>
    <col min="8215" max="8215" width="13" style="1" bestFit="1" customWidth="1"/>
    <col min="8216" max="8216" width="16.875" style="1" customWidth="1"/>
    <col min="8217" max="8217" width="19.5" style="1" customWidth="1"/>
    <col min="8218" max="8231" width="0" style="1" hidden="1" customWidth="1"/>
    <col min="8232" max="8233" width="11" style="1" bestFit="1" customWidth="1"/>
    <col min="8234" max="8234" width="15.125" style="1" bestFit="1" customWidth="1"/>
    <col min="8235" max="8250" width="0" style="1" hidden="1" customWidth="1"/>
    <col min="8251" max="8251" width="9" style="1"/>
    <col min="8252" max="8252" width="11" style="1" bestFit="1" customWidth="1"/>
    <col min="8253" max="8253" width="15.125" style="1" customWidth="1"/>
    <col min="8254" max="8254" width="20.5" style="1" bestFit="1" customWidth="1"/>
    <col min="8255" max="8257" width="9" style="1"/>
    <col min="8258" max="8258" width="11.125" style="1" bestFit="1" customWidth="1"/>
    <col min="8259" max="8259" width="11" style="1" bestFit="1" customWidth="1"/>
    <col min="8260" max="8260" width="9" style="1"/>
    <col min="8261" max="8261" width="7.125" style="1" bestFit="1" customWidth="1"/>
    <col min="8262" max="8262" width="9" style="1"/>
    <col min="8263" max="8263" width="7.125" style="1" bestFit="1" customWidth="1"/>
    <col min="8264" max="8266" width="9" style="1"/>
    <col min="8267" max="8267" width="12.5" style="1" customWidth="1"/>
    <col min="8268" max="8448" width="9" style="1"/>
    <col min="8449" max="8450" width="5.25" style="1" bestFit="1" customWidth="1"/>
    <col min="8451" max="8451" width="9.875" style="1" bestFit="1" customWidth="1"/>
    <col min="8452" max="8452" width="9.5" style="1" bestFit="1" customWidth="1"/>
    <col min="8453" max="8453" width="11.625" style="1" bestFit="1" customWidth="1"/>
    <col min="8454" max="8454" width="11.375" style="1" bestFit="1" customWidth="1"/>
    <col min="8455" max="8456" width="11.375" style="1" customWidth="1"/>
    <col min="8457" max="8457" width="20.5" style="1" bestFit="1" customWidth="1"/>
    <col min="8458" max="8458" width="10.125" style="1" bestFit="1" customWidth="1"/>
    <col min="8459" max="8459" width="13" style="1" bestFit="1" customWidth="1"/>
    <col min="8460" max="8461" width="9" style="1"/>
    <col min="8462" max="8462" width="11" style="1" bestFit="1" customWidth="1"/>
    <col min="8463" max="8465" width="10.5" style="1" bestFit="1" customWidth="1"/>
    <col min="8466" max="8468" width="9.5" style="1" customWidth="1"/>
    <col min="8469" max="8469" width="11.5" style="1" bestFit="1" customWidth="1"/>
    <col min="8470" max="8470" width="9" style="1"/>
    <col min="8471" max="8471" width="13" style="1" bestFit="1" customWidth="1"/>
    <col min="8472" max="8472" width="16.875" style="1" customWidth="1"/>
    <col min="8473" max="8473" width="19.5" style="1" customWidth="1"/>
    <col min="8474" max="8487" width="0" style="1" hidden="1" customWidth="1"/>
    <col min="8488" max="8489" width="11" style="1" bestFit="1" customWidth="1"/>
    <col min="8490" max="8490" width="15.125" style="1" bestFit="1" customWidth="1"/>
    <col min="8491" max="8506" width="0" style="1" hidden="1" customWidth="1"/>
    <col min="8507" max="8507" width="9" style="1"/>
    <col min="8508" max="8508" width="11" style="1" bestFit="1" customWidth="1"/>
    <col min="8509" max="8509" width="15.125" style="1" customWidth="1"/>
    <col min="8510" max="8510" width="20.5" style="1" bestFit="1" customWidth="1"/>
    <col min="8511" max="8513" width="9" style="1"/>
    <col min="8514" max="8514" width="11.125" style="1" bestFit="1" customWidth="1"/>
    <col min="8515" max="8515" width="11" style="1" bestFit="1" customWidth="1"/>
    <col min="8516" max="8516" width="9" style="1"/>
    <col min="8517" max="8517" width="7.125" style="1" bestFit="1" customWidth="1"/>
    <col min="8518" max="8518" width="9" style="1"/>
    <col min="8519" max="8519" width="7.125" style="1" bestFit="1" customWidth="1"/>
    <col min="8520" max="8522" width="9" style="1"/>
    <col min="8523" max="8523" width="12.5" style="1" customWidth="1"/>
    <col min="8524" max="8704" width="9" style="1"/>
    <col min="8705" max="8706" width="5.25" style="1" bestFit="1" customWidth="1"/>
    <col min="8707" max="8707" width="9.875" style="1" bestFit="1" customWidth="1"/>
    <col min="8708" max="8708" width="9.5" style="1" bestFit="1" customWidth="1"/>
    <col min="8709" max="8709" width="11.625" style="1" bestFit="1" customWidth="1"/>
    <col min="8710" max="8710" width="11.375" style="1" bestFit="1" customWidth="1"/>
    <col min="8711" max="8712" width="11.375" style="1" customWidth="1"/>
    <col min="8713" max="8713" width="20.5" style="1" bestFit="1" customWidth="1"/>
    <col min="8714" max="8714" width="10.125" style="1" bestFit="1" customWidth="1"/>
    <col min="8715" max="8715" width="13" style="1" bestFit="1" customWidth="1"/>
    <col min="8716" max="8717" width="9" style="1"/>
    <col min="8718" max="8718" width="11" style="1" bestFit="1" customWidth="1"/>
    <col min="8719" max="8721" width="10.5" style="1" bestFit="1" customWidth="1"/>
    <col min="8722" max="8724" width="9.5" style="1" customWidth="1"/>
    <col min="8725" max="8725" width="11.5" style="1" bestFit="1" customWidth="1"/>
    <col min="8726" max="8726" width="9" style="1"/>
    <col min="8727" max="8727" width="13" style="1" bestFit="1" customWidth="1"/>
    <col min="8728" max="8728" width="16.875" style="1" customWidth="1"/>
    <col min="8729" max="8729" width="19.5" style="1" customWidth="1"/>
    <col min="8730" max="8743" width="0" style="1" hidden="1" customWidth="1"/>
    <col min="8744" max="8745" width="11" style="1" bestFit="1" customWidth="1"/>
    <col min="8746" max="8746" width="15.125" style="1" bestFit="1" customWidth="1"/>
    <col min="8747" max="8762" width="0" style="1" hidden="1" customWidth="1"/>
    <col min="8763" max="8763" width="9" style="1"/>
    <col min="8764" max="8764" width="11" style="1" bestFit="1" customWidth="1"/>
    <col min="8765" max="8765" width="15.125" style="1" customWidth="1"/>
    <col min="8766" max="8766" width="20.5" style="1" bestFit="1" customWidth="1"/>
    <col min="8767" max="8769" width="9" style="1"/>
    <col min="8770" max="8770" width="11.125" style="1" bestFit="1" customWidth="1"/>
    <col min="8771" max="8771" width="11" style="1" bestFit="1" customWidth="1"/>
    <col min="8772" max="8772" width="9" style="1"/>
    <col min="8773" max="8773" width="7.125" style="1" bestFit="1" customWidth="1"/>
    <col min="8774" max="8774" width="9" style="1"/>
    <col min="8775" max="8775" width="7.125" style="1" bestFit="1" customWidth="1"/>
    <col min="8776" max="8778" width="9" style="1"/>
    <col min="8779" max="8779" width="12.5" style="1" customWidth="1"/>
    <col min="8780" max="8960" width="9" style="1"/>
    <col min="8961" max="8962" width="5.25" style="1" bestFit="1" customWidth="1"/>
    <col min="8963" max="8963" width="9.875" style="1" bestFit="1" customWidth="1"/>
    <col min="8964" max="8964" width="9.5" style="1" bestFit="1" customWidth="1"/>
    <col min="8965" max="8965" width="11.625" style="1" bestFit="1" customWidth="1"/>
    <col min="8966" max="8966" width="11.375" style="1" bestFit="1" customWidth="1"/>
    <col min="8967" max="8968" width="11.375" style="1" customWidth="1"/>
    <col min="8969" max="8969" width="20.5" style="1" bestFit="1" customWidth="1"/>
    <col min="8970" max="8970" width="10.125" style="1" bestFit="1" customWidth="1"/>
    <col min="8971" max="8971" width="13" style="1" bestFit="1" customWidth="1"/>
    <col min="8972" max="8973" width="9" style="1"/>
    <col min="8974" max="8974" width="11" style="1" bestFit="1" customWidth="1"/>
    <col min="8975" max="8977" width="10.5" style="1" bestFit="1" customWidth="1"/>
    <col min="8978" max="8980" width="9.5" style="1" customWidth="1"/>
    <col min="8981" max="8981" width="11.5" style="1" bestFit="1" customWidth="1"/>
    <col min="8982" max="8982" width="9" style="1"/>
    <col min="8983" max="8983" width="13" style="1" bestFit="1" customWidth="1"/>
    <col min="8984" max="8984" width="16.875" style="1" customWidth="1"/>
    <col min="8985" max="8985" width="19.5" style="1" customWidth="1"/>
    <col min="8986" max="8999" width="0" style="1" hidden="1" customWidth="1"/>
    <col min="9000" max="9001" width="11" style="1" bestFit="1" customWidth="1"/>
    <col min="9002" max="9002" width="15.125" style="1" bestFit="1" customWidth="1"/>
    <col min="9003" max="9018" width="0" style="1" hidden="1" customWidth="1"/>
    <col min="9019" max="9019" width="9" style="1"/>
    <col min="9020" max="9020" width="11" style="1" bestFit="1" customWidth="1"/>
    <col min="9021" max="9021" width="15.125" style="1" customWidth="1"/>
    <col min="9022" max="9022" width="20.5" style="1" bestFit="1" customWidth="1"/>
    <col min="9023" max="9025" width="9" style="1"/>
    <col min="9026" max="9026" width="11.125" style="1" bestFit="1" customWidth="1"/>
    <col min="9027" max="9027" width="11" style="1" bestFit="1" customWidth="1"/>
    <col min="9028" max="9028" width="9" style="1"/>
    <col min="9029" max="9029" width="7.125" style="1" bestFit="1" customWidth="1"/>
    <col min="9030" max="9030" width="9" style="1"/>
    <col min="9031" max="9031" width="7.125" style="1" bestFit="1" customWidth="1"/>
    <col min="9032" max="9034" width="9" style="1"/>
    <col min="9035" max="9035" width="12.5" style="1" customWidth="1"/>
    <col min="9036" max="9216" width="9" style="1"/>
    <col min="9217" max="9218" width="5.25" style="1" bestFit="1" customWidth="1"/>
    <col min="9219" max="9219" width="9.875" style="1" bestFit="1" customWidth="1"/>
    <col min="9220" max="9220" width="9.5" style="1" bestFit="1" customWidth="1"/>
    <col min="9221" max="9221" width="11.625" style="1" bestFit="1" customWidth="1"/>
    <col min="9222" max="9222" width="11.375" style="1" bestFit="1" customWidth="1"/>
    <col min="9223" max="9224" width="11.375" style="1" customWidth="1"/>
    <col min="9225" max="9225" width="20.5" style="1" bestFit="1" customWidth="1"/>
    <col min="9226" max="9226" width="10.125" style="1" bestFit="1" customWidth="1"/>
    <col min="9227" max="9227" width="13" style="1" bestFit="1" customWidth="1"/>
    <col min="9228" max="9229" width="9" style="1"/>
    <col min="9230" max="9230" width="11" style="1" bestFit="1" customWidth="1"/>
    <col min="9231" max="9233" width="10.5" style="1" bestFit="1" customWidth="1"/>
    <col min="9234" max="9236" width="9.5" style="1" customWidth="1"/>
    <col min="9237" max="9237" width="11.5" style="1" bestFit="1" customWidth="1"/>
    <col min="9238" max="9238" width="9" style="1"/>
    <col min="9239" max="9239" width="13" style="1" bestFit="1" customWidth="1"/>
    <col min="9240" max="9240" width="16.875" style="1" customWidth="1"/>
    <col min="9241" max="9241" width="19.5" style="1" customWidth="1"/>
    <col min="9242" max="9255" width="0" style="1" hidden="1" customWidth="1"/>
    <col min="9256" max="9257" width="11" style="1" bestFit="1" customWidth="1"/>
    <col min="9258" max="9258" width="15.125" style="1" bestFit="1" customWidth="1"/>
    <col min="9259" max="9274" width="0" style="1" hidden="1" customWidth="1"/>
    <col min="9275" max="9275" width="9" style="1"/>
    <col min="9276" max="9276" width="11" style="1" bestFit="1" customWidth="1"/>
    <col min="9277" max="9277" width="15.125" style="1" customWidth="1"/>
    <col min="9278" max="9278" width="20.5" style="1" bestFit="1" customWidth="1"/>
    <col min="9279" max="9281" width="9" style="1"/>
    <col min="9282" max="9282" width="11.125" style="1" bestFit="1" customWidth="1"/>
    <col min="9283" max="9283" width="11" style="1" bestFit="1" customWidth="1"/>
    <col min="9284" max="9284" width="9" style="1"/>
    <col min="9285" max="9285" width="7.125" style="1" bestFit="1" customWidth="1"/>
    <col min="9286" max="9286" width="9" style="1"/>
    <col min="9287" max="9287" width="7.125" style="1" bestFit="1" customWidth="1"/>
    <col min="9288" max="9290" width="9" style="1"/>
    <col min="9291" max="9291" width="12.5" style="1" customWidth="1"/>
    <col min="9292" max="9472" width="9" style="1"/>
    <col min="9473" max="9474" width="5.25" style="1" bestFit="1" customWidth="1"/>
    <col min="9475" max="9475" width="9.875" style="1" bestFit="1" customWidth="1"/>
    <col min="9476" max="9476" width="9.5" style="1" bestFit="1" customWidth="1"/>
    <col min="9477" max="9477" width="11.625" style="1" bestFit="1" customWidth="1"/>
    <col min="9478" max="9478" width="11.375" style="1" bestFit="1" customWidth="1"/>
    <col min="9479" max="9480" width="11.375" style="1" customWidth="1"/>
    <col min="9481" max="9481" width="20.5" style="1" bestFit="1" customWidth="1"/>
    <col min="9482" max="9482" width="10.125" style="1" bestFit="1" customWidth="1"/>
    <col min="9483" max="9483" width="13" style="1" bestFit="1" customWidth="1"/>
    <col min="9484" max="9485" width="9" style="1"/>
    <col min="9486" max="9486" width="11" style="1" bestFit="1" customWidth="1"/>
    <col min="9487" max="9489" width="10.5" style="1" bestFit="1" customWidth="1"/>
    <col min="9490" max="9492" width="9.5" style="1" customWidth="1"/>
    <col min="9493" max="9493" width="11.5" style="1" bestFit="1" customWidth="1"/>
    <col min="9494" max="9494" width="9" style="1"/>
    <col min="9495" max="9495" width="13" style="1" bestFit="1" customWidth="1"/>
    <col min="9496" max="9496" width="16.875" style="1" customWidth="1"/>
    <col min="9497" max="9497" width="19.5" style="1" customWidth="1"/>
    <col min="9498" max="9511" width="0" style="1" hidden="1" customWidth="1"/>
    <col min="9512" max="9513" width="11" style="1" bestFit="1" customWidth="1"/>
    <col min="9514" max="9514" width="15.125" style="1" bestFit="1" customWidth="1"/>
    <col min="9515" max="9530" width="0" style="1" hidden="1" customWidth="1"/>
    <col min="9531" max="9531" width="9" style="1"/>
    <col min="9532" max="9532" width="11" style="1" bestFit="1" customWidth="1"/>
    <col min="9533" max="9533" width="15.125" style="1" customWidth="1"/>
    <col min="9534" max="9534" width="20.5" style="1" bestFit="1" customWidth="1"/>
    <col min="9535" max="9537" width="9" style="1"/>
    <col min="9538" max="9538" width="11.125" style="1" bestFit="1" customWidth="1"/>
    <col min="9539" max="9539" width="11" style="1" bestFit="1" customWidth="1"/>
    <col min="9540" max="9540" width="9" style="1"/>
    <col min="9541" max="9541" width="7.125" style="1" bestFit="1" customWidth="1"/>
    <col min="9542" max="9542" width="9" style="1"/>
    <col min="9543" max="9543" width="7.125" style="1" bestFit="1" customWidth="1"/>
    <col min="9544" max="9546" width="9" style="1"/>
    <col min="9547" max="9547" width="12.5" style="1" customWidth="1"/>
    <col min="9548" max="9728" width="9" style="1"/>
    <col min="9729" max="9730" width="5.25" style="1" bestFit="1" customWidth="1"/>
    <col min="9731" max="9731" width="9.875" style="1" bestFit="1" customWidth="1"/>
    <col min="9732" max="9732" width="9.5" style="1" bestFit="1" customWidth="1"/>
    <col min="9733" max="9733" width="11.625" style="1" bestFit="1" customWidth="1"/>
    <col min="9734" max="9734" width="11.375" style="1" bestFit="1" customWidth="1"/>
    <col min="9735" max="9736" width="11.375" style="1" customWidth="1"/>
    <col min="9737" max="9737" width="20.5" style="1" bestFit="1" customWidth="1"/>
    <col min="9738" max="9738" width="10.125" style="1" bestFit="1" customWidth="1"/>
    <col min="9739" max="9739" width="13" style="1" bestFit="1" customWidth="1"/>
    <col min="9740" max="9741" width="9" style="1"/>
    <col min="9742" max="9742" width="11" style="1" bestFit="1" customWidth="1"/>
    <col min="9743" max="9745" width="10.5" style="1" bestFit="1" customWidth="1"/>
    <col min="9746" max="9748" width="9.5" style="1" customWidth="1"/>
    <col min="9749" max="9749" width="11.5" style="1" bestFit="1" customWidth="1"/>
    <col min="9750" max="9750" width="9" style="1"/>
    <col min="9751" max="9751" width="13" style="1" bestFit="1" customWidth="1"/>
    <col min="9752" max="9752" width="16.875" style="1" customWidth="1"/>
    <col min="9753" max="9753" width="19.5" style="1" customWidth="1"/>
    <col min="9754" max="9767" width="0" style="1" hidden="1" customWidth="1"/>
    <col min="9768" max="9769" width="11" style="1" bestFit="1" customWidth="1"/>
    <col min="9770" max="9770" width="15.125" style="1" bestFit="1" customWidth="1"/>
    <col min="9771" max="9786" width="0" style="1" hidden="1" customWidth="1"/>
    <col min="9787" max="9787" width="9" style="1"/>
    <col min="9788" max="9788" width="11" style="1" bestFit="1" customWidth="1"/>
    <col min="9789" max="9789" width="15.125" style="1" customWidth="1"/>
    <col min="9790" max="9790" width="20.5" style="1" bestFit="1" customWidth="1"/>
    <col min="9791" max="9793" width="9" style="1"/>
    <col min="9794" max="9794" width="11.125" style="1" bestFit="1" customWidth="1"/>
    <col min="9795" max="9795" width="11" style="1" bestFit="1" customWidth="1"/>
    <col min="9796" max="9796" width="9" style="1"/>
    <col min="9797" max="9797" width="7.125" style="1" bestFit="1" customWidth="1"/>
    <col min="9798" max="9798" width="9" style="1"/>
    <col min="9799" max="9799" width="7.125" style="1" bestFit="1" customWidth="1"/>
    <col min="9800" max="9802" width="9" style="1"/>
    <col min="9803" max="9803" width="12.5" style="1" customWidth="1"/>
    <col min="9804" max="9984" width="9" style="1"/>
    <col min="9985" max="9986" width="5.25" style="1" bestFit="1" customWidth="1"/>
    <col min="9987" max="9987" width="9.875" style="1" bestFit="1" customWidth="1"/>
    <col min="9988" max="9988" width="9.5" style="1" bestFit="1" customWidth="1"/>
    <col min="9989" max="9989" width="11.625" style="1" bestFit="1" customWidth="1"/>
    <col min="9990" max="9990" width="11.375" style="1" bestFit="1" customWidth="1"/>
    <col min="9991" max="9992" width="11.375" style="1" customWidth="1"/>
    <col min="9993" max="9993" width="20.5" style="1" bestFit="1" customWidth="1"/>
    <col min="9994" max="9994" width="10.125" style="1" bestFit="1" customWidth="1"/>
    <col min="9995" max="9995" width="13" style="1" bestFit="1" customWidth="1"/>
    <col min="9996" max="9997" width="9" style="1"/>
    <col min="9998" max="9998" width="11" style="1" bestFit="1" customWidth="1"/>
    <col min="9999" max="10001" width="10.5" style="1" bestFit="1" customWidth="1"/>
    <col min="10002" max="10004" width="9.5" style="1" customWidth="1"/>
    <col min="10005" max="10005" width="11.5" style="1" bestFit="1" customWidth="1"/>
    <col min="10006" max="10006" width="9" style="1"/>
    <col min="10007" max="10007" width="13" style="1" bestFit="1" customWidth="1"/>
    <col min="10008" max="10008" width="16.875" style="1" customWidth="1"/>
    <col min="10009" max="10009" width="19.5" style="1" customWidth="1"/>
    <col min="10010" max="10023" width="0" style="1" hidden="1" customWidth="1"/>
    <col min="10024" max="10025" width="11" style="1" bestFit="1" customWidth="1"/>
    <col min="10026" max="10026" width="15.125" style="1" bestFit="1" customWidth="1"/>
    <col min="10027" max="10042" width="0" style="1" hidden="1" customWidth="1"/>
    <col min="10043" max="10043" width="9" style="1"/>
    <col min="10044" max="10044" width="11" style="1" bestFit="1" customWidth="1"/>
    <col min="10045" max="10045" width="15.125" style="1" customWidth="1"/>
    <col min="10046" max="10046" width="20.5" style="1" bestFit="1" customWidth="1"/>
    <col min="10047" max="10049" width="9" style="1"/>
    <col min="10050" max="10050" width="11.125" style="1" bestFit="1" customWidth="1"/>
    <col min="10051" max="10051" width="11" style="1" bestFit="1" customWidth="1"/>
    <col min="10052" max="10052" width="9" style="1"/>
    <col min="10053" max="10053" width="7.125" style="1" bestFit="1" customWidth="1"/>
    <col min="10054" max="10054" width="9" style="1"/>
    <col min="10055" max="10055" width="7.125" style="1" bestFit="1" customWidth="1"/>
    <col min="10056" max="10058" width="9" style="1"/>
    <col min="10059" max="10059" width="12.5" style="1" customWidth="1"/>
    <col min="10060" max="10240" width="9" style="1"/>
    <col min="10241" max="10242" width="5.25" style="1" bestFit="1" customWidth="1"/>
    <col min="10243" max="10243" width="9.875" style="1" bestFit="1" customWidth="1"/>
    <col min="10244" max="10244" width="9.5" style="1" bestFit="1" customWidth="1"/>
    <col min="10245" max="10245" width="11.625" style="1" bestFit="1" customWidth="1"/>
    <col min="10246" max="10246" width="11.375" style="1" bestFit="1" customWidth="1"/>
    <col min="10247" max="10248" width="11.375" style="1" customWidth="1"/>
    <col min="10249" max="10249" width="20.5" style="1" bestFit="1" customWidth="1"/>
    <col min="10250" max="10250" width="10.125" style="1" bestFit="1" customWidth="1"/>
    <col min="10251" max="10251" width="13" style="1" bestFit="1" customWidth="1"/>
    <col min="10252" max="10253" width="9" style="1"/>
    <col min="10254" max="10254" width="11" style="1" bestFit="1" customWidth="1"/>
    <col min="10255" max="10257" width="10.5" style="1" bestFit="1" customWidth="1"/>
    <col min="10258" max="10260" width="9.5" style="1" customWidth="1"/>
    <col min="10261" max="10261" width="11.5" style="1" bestFit="1" customWidth="1"/>
    <col min="10262" max="10262" width="9" style="1"/>
    <col min="10263" max="10263" width="13" style="1" bestFit="1" customWidth="1"/>
    <col min="10264" max="10264" width="16.875" style="1" customWidth="1"/>
    <col min="10265" max="10265" width="19.5" style="1" customWidth="1"/>
    <col min="10266" max="10279" width="0" style="1" hidden="1" customWidth="1"/>
    <col min="10280" max="10281" width="11" style="1" bestFit="1" customWidth="1"/>
    <col min="10282" max="10282" width="15.125" style="1" bestFit="1" customWidth="1"/>
    <col min="10283" max="10298" width="0" style="1" hidden="1" customWidth="1"/>
    <col min="10299" max="10299" width="9" style="1"/>
    <col min="10300" max="10300" width="11" style="1" bestFit="1" customWidth="1"/>
    <col min="10301" max="10301" width="15.125" style="1" customWidth="1"/>
    <col min="10302" max="10302" width="20.5" style="1" bestFit="1" customWidth="1"/>
    <col min="10303" max="10305" width="9" style="1"/>
    <col min="10306" max="10306" width="11.125" style="1" bestFit="1" customWidth="1"/>
    <col min="10307" max="10307" width="11" style="1" bestFit="1" customWidth="1"/>
    <col min="10308" max="10308" width="9" style="1"/>
    <col min="10309" max="10309" width="7.125" style="1" bestFit="1" customWidth="1"/>
    <col min="10310" max="10310" width="9" style="1"/>
    <col min="10311" max="10311" width="7.125" style="1" bestFit="1" customWidth="1"/>
    <col min="10312" max="10314" width="9" style="1"/>
    <col min="10315" max="10315" width="12.5" style="1" customWidth="1"/>
    <col min="10316" max="10496" width="9" style="1"/>
    <col min="10497" max="10498" width="5.25" style="1" bestFit="1" customWidth="1"/>
    <col min="10499" max="10499" width="9.875" style="1" bestFit="1" customWidth="1"/>
    <col min="10500" max="10500" width="9.5" style="1" bestFit="1" customWidth="1"/>
    <col min="10501" max="10501" width="11.625" style="1" bestFit="1" customWidth="1"/>
    <col min="10502" max="10502" width="11.375" style="1" bestFit="1" customWidth="1"/>
    <col min="10503" max="10504" width="11.375" style="1" customWidth="1"/>
    <col min="10505" max="10505" width="20.5" style="1" bestFit="1" customWidth="1"/>
    <col min="10506" max="10506" width="10.125" style="1" bestFit="1" customWidth="1"/>
    <col min="10507" max="10507" width="13" style="1" bestFit="1" customWidth="1"/>
    <col min="10508" max="10509" width="9" style="1"/>
    <col min="10510" max="10510" width="11" style="1" bestFit="1" customWidth="1"/>
    <col min="10511" max="10513" width="10.5" style="1" bestFit="1" customWidth="1"/>
    <col min="10514" max="10516" width="9.5" style="1" customWidth="1"/>
    <col min="10517" max="10517" width="11.5" style="1" bestFit="1" customWidth="1"/>
    <col min="10518" max="10518" width="9" style="1"/>
    <col min="10519" max="10519" width="13" style="1" bestFit="1" customWidth="1"/>
    <col min="10520" max="10520" width="16.875" style="1" customWidth="1"/>
    <col min="10521" max="10521" width="19.5" style="1" customWidth="1"/>
    <col min="10522" max="10535" width="0" style="1" hidden="1" customWidth="1"/>
    <col min="10536" max="10537" width="11" style="1" bestFit="1" customWidth="1"/>
    <col min="10538" max="10538" width="15.125" style="1" bestFit="1" customWidth="1"/>
    <col min="10539" max="10554" width="0" style="1" hidden="1" customWidth="1"/>
    <col min="10555" max="10555" width="9" style="1"/>
    <col min="10556" max="10556" width="11" style="1" bestFit="1" customWidth="1"/>
    <col min="10557" max="10557" width="15.125" style="1" customWidth="1"/>
    <col min="10558" max="10558" width="20.5" style="1" bestFit="1" customWidth="1"/>
    <col min="10559" max="10561" width="9" style="1"/>
    <col min="10562" max="10562" width="11.125" style="1" bestFit="1" customWidth="1"/>
    <col min="10563" max="10563" width="11" style="1" bestFit="1" customWidth="1"/>
    <col min="10564" max="10564" width="9" style="1"/>
    <col min="10565" max="10565" width="7.125" style="1" bestFit="1" customWidth="1"/>
    <col min="10566" max="10566" width="9" style="1"/>
    <col min="10567" max="10567" width="7.125" style="1" bestFit="1" customWidth="1"/>
    <col min="10568" max="10570" width="9" style="1"/>
    <col min="10571" max="10571" width="12.5" style="1" customWidth="1"/>
    <col min="10572" max="10752" width="9" style="1"/>
    <col min="10753" max="10754" width="5.25" style="1" bestFit="1" customWidth="1"/>
    <col min="10755" max="10755" width="9.875" style="1" bestFit="1" customWidth="1"/>
    <col min="10756" max="10756" width="9.5" style="1" bestFit="1" customWidth="1"/>
    <col min="10757" max="10757" width="11.625" style="1" bestFit="1" customWidth="1"/>
    <col min="10758" max="10758" width="11.375" style="1" bestFit="1" customWidth="1"/>
    <col min="10759" max="10760" width="11.375" style="1" customWidth="1"/>
    <col min="10761" max="10761" width="20.5" style="1" bestFit="1" customWidth="1"/>
    <col min="10762" max="10762" width="10.125" style="1" bestFit="1" customWidth="1"/>
    <col min="10763" max="10763" width="13" style="1" bestFit="1" customWidth="1"/>
    <col min="10764" max="10765" width="9" style="1"/>
    <col min="10766" max="10766" width="11" style="1" bestFit="1" customWidth="1"/>
    <col min="10767" max="10769" width="10.5" style="1" bestFit="1" customWidth="1"/>
    <col min="10770" max="10772" width="9.5" style="1" customWidth="1"/>
    <col min="10773" max="10773" width="11.5" style="1" bestFit="1" customWidth="1"/>
    <col min="10774" max="10774" width="9" style="1"/>
    <col min="10775" max="10775" width="13" style="1" bestFit="1" customWidth="1"/>
    <col min="10776" max="10776" width="16.875" style="1" customWidth="1"/>
    <col min="10777" max="10777" width="19.5" style="1" customWidth="1"/>
    <col min="10778" max="10791" width="0" style="1" hidden="1" customWidth="1"/>
    <col min="10792" max="10793" width="11" style="1" bestFit="1" customWidth="1"/>
    <col min="10794" max="10794" width="15.125" style="1" bestFit="1" customWidth="1"/>
    <col min="10795" max="10810" width="0" style="1" hidden="1" customWidth="1"/>
    <col min="10811" max="10811" width="9" style="1"/>
    <col min="10812" max="10812" width="11" style="1" bestFit="1" customWidth="1"/>
    <col min="10813" max="10813" width="15.125" style="1" customWidth="1"/>
    <col min="10814" max="10814" width="20.5" style="1" bestFit="1" customWidth="1"/>
    <col min="10815" max="10817" width="9" style="1"/>
    <col min="10818" max="10818" width="11.125" style="1" bestFit="1" customWidth="1"/>
    <col min="10819" max="10819" width="11" style="1" bestFit="1" customWidth="1"/>
    <col min="10820" max="10820" width="9" style="1"/>
    <col min="10821" max="10821" width="7.125" style="1" bestFit="1" customWidth="1"/>
    <col min="10822" max="10822" width="9" style="1"/>
    <col min="10823" max="10823" width="7.125" style="1" bestFit="1" customWidth="1"/>
    <col min="10824" max="10826" width="9" style="1"/>
    <col min="10827" max="10827" width="12.5" style="1" customWidth="1"/>
    <col min="10828" max="11008" width="9" style="1"/>
    <col min="11009" max="11010" width="5.25" style="1" bestFit="1" customWidth="1"/>
    <col min="11011" max="11011" width="9.875" style="1" bestFit="1" customWidth="1"/>
    <col min="11012" max="11012" width="9.5" style="1" bestFit="1" customWidth="1"/>
    <col min="11013" max="11013" width="11.625" style="1" bestFit="1" customWidth="1"/>
    <col min="11014" max="11014" width="11.375" style="1" bestFit="1" customWidth="1"/>
    <col min="11015" max="11016" width="11.375" style="1" customWidth="1"/>
    <col min="11017" max="11017" width="20.5" style="1" bestFit="1" customWidth="1"/>
    <col min="11018" max="11018" width="10.125" style="1" bestFit="1" customWidth="1"/>
    <col min="11019" max="11019" width="13" style="1" bestFit="1" customWidth="1"/>
    <col min="11020" max="11021" width="9" style="1"/>
    <col min="11022" max="11022" width="11" style="1" bestFit="1" customWidth="1"/>
    <col min="11023" max="11025" width="10.5" style="1" bestFit="1" customWidth="1"/>
    <col min="11026" max="11028" width="9.5" style="1" customWidth="1"/>
    <col min="11029" max="11029" width="11.5" style="1" bestFit="1" customWidth="1"/>
    <col min="11030" max="11030" width="9" style="1"/>
    <col min="11031" max="11031" width="13" style="1" bestFit="1" customWidth="1"/>
    <col min="11032" max="11032" width="16.875" style="1" customWidth="1"/>
    <col min="11033" max="11033" width="19.5" style="1" customWidth="1"/>
    <col min="11034" max="11047" width="0" style="1" hidden="1" customWidth="1"/>
    <col min="11048" max="11049" width="11" style="1" bestFit="1" customWidth="1"/>
    <col min="11050" max="11050" width="15.125" style="1" bestFit="1" customWidth="1"/>
    <col min="11051" max="11066" width="0" style="1" hidden="1" customWidth="1"/>
    <col min="11067" max="11067" width="9" style="1"/>
    <col min="11068" max="11068" width="11" style="1" bestFit="1" customWidth="1"/>
    <col min="11069" max="11069" width="15.125" style="1" customWidth="1"/>
    <col min="11070" max="11070" width="20.5" style="1" bestFit="1" customWidth="1"/>
    <col min="11071" max="11073" width="9" style="1"/>
    <col min="11074" max="11074" width="11.125" style="1" bestFit="1" customWidth="1"/>
    <col min="11075" max="11075" width="11" style="1" bestFit="1" customWidth="1"/>
    <col min="11076" max="11076" width="9" style="1"/>
    <col min="11077" max="11077" width="7.125" style="1" bestFit="1" customWidth="1"/>
    <col min="11078" max="11078" width="9" style="1"/>
    <col min="11079" max="11079" width="7.125" style="1" bestFit="1" customWidth="1"/>
    <col min="11080" max="11082" width="9" style="1"/>
    <col min="11083" max="11083" width="12.5" style="1" customWidth="1"/>
    <col min="11084" max="11264" width="9" style="1"/>
    <col min="11265" max="11266" width="5.25" style="1" bestFit="1" customWidth="1"/>
    <col min="11267" max="11267" width="9.875" style="1" bestFit="1" customWidth="1"/>
    <col min="11268" max="11268" width="9.5" style="1" bestFit="1" customWidth="1"/>
    <col min="11269" max="11269" width="11.625" style="1" bestFit="1" customWidth="1"/>
    <col min="11270" max="11270" width="11.375" style="1" bestFit="1" customWidth="1"/>
    <col min="11271" max="11272" width="11.375" style="1" customWidth="1"/>
    <col min="11273" max="11273" width="20.5" style="1" bestFit="1" customWidth="1"/>
    <col min="11274" max="11274" width="10.125" style="1" bestFit="1" customWidth="1"/>
    <col min="11275" max="11275" width="13" style="1" bestFit="1" customWidth="1"/>
    <col min="11276" max="11277" width="9" style="1"/>
    <col min="11278" max="11278" width="11" style="1" bestFit="1" customWidth="1"/>
    <col min="11279" max="11281" width="10.5" style="1" bestFit="1" customWidth="1"/>
    <col min="11282" max="11284" width="9.5" style="1" customWidth="1"/>
    <col min="11285" max="11285" width="11.5" style="1" bestFit="1" customWidth="1"/>
    <col min="11286" max="11286" width="9" style="1"/>
    <col min="11287" max="11287" width="13" style="1" bestFit="1" customWidth="1"/>
    <col min="11288" max="11288" width="16.875" style="1" customWidth="1"/>
    <col min="11289" max="11289" width="19.5" style="1" customWidth="1"/>
    <col min="11290" max="11303" width="0" style="1" hidden="1" customWidth="1"/>
    <col min="11304" max="11305" width="11" style="1" bestFit="1" customWidth="1"/>
    <col min="11306" max="11306" width="15.125" style="1" bestFit="1" customWidth="1"/>
    <col min="11307" max="11322" width="0" style="1" hidden="1" customWidth="1"/>
    <col min="11323" max="11323" width="9" style="1"/>
    <col min="11324" max="11324" width="11" style="1" bestFit="1" customWidth="1"/>
    <col min="11325" max="11325" width="15.125" style="1" customWidth="1"/>
    <col min="11326" max="11326" width="20.5" style="1" bestFit="1" customWidth="1"/>
    <col min="11327" max="11329" width="9" style="1"/>
    <col min="11330" max="11330" width="11.125" style="1" bestFit="1" customWidth="1"/>
    <col min="11331" max="11331" width="11" style="1" bestFit="1" customWidth="1"/>
    <col min="11332" max="11332" width="9" style="1"/>
    <col min="11333" max="11333" width="7.125" style="1" bestFit="1" customWidth="1"/>
    <col min="11334" max="11334" width="9" style="1"/>
    <col min="11335" max="11335" width="7.125" style="1" bestFit="1" customWidth="1"/>
    <col min="11336" max="11338" width="9" style="1"/>
    <col min="11339" max="11339" width="12.5" style="1" customWidth="1"/>
    <col min="11340" max="11520" width="9" style="1"/>
    <col min="11521" max="11522" width="5.25" style="1" bestFit="1" customWidth="1"/>
    <col min="11523" max="11523" width="9.875" style="1" bestFit="1" customWidth="1"/>
    <col min="11524" max="11524" width="9.5" style="1" bestFit="1" customWidth="1"/>
    <col min="11525" max="11525" width="11.625" style="1" bestFit="1" customWidth="1"/>
    <col min="11526" max="11526" width="11.375" style="1" bestFit="1" customWidth="1"/>
    <col min="11527" max="11528" width="11.375" style="1" customWidth="1"/>
    <col min="11529" max="11529" width="20.5" style="1" bestFit="1" customWidth="1"/>
    <col min="11530" max="11530" width="10.125" style="1" bestFit="1" customWidth="1"/>
    <col min="11531" max="11531" width="13" style="1" bestFit="1" customWidth="1"/>
    <col min="11532" max="11533" width="9" style="1"/>
    <col min="11534" max="11534" width="11" style="1" bestFit="1" customWidth="1"/>
    <col min="11535" max="11537" width="10.5" style="1" bestFit="1" customWidth="1"/>
    <col min="11538" max="11540" width="9.5" style="1" customWidth="1"/>
    <col min="11541" max="11541" width="11.5" style="1" bestFit="1" customWidth="1"/>
    <col min="11542" max="11542" width="9" style="1"/>
    <col min="11543" max="11543" width="13" style="1" bestFit="1" customWidth="1"/>
    <col min="11544" max="11544" width="16.875" style="1" customWidth="1"/>
    <col min="11545" max="11545" width="19.5" style="1" customWidth="1"/>
    <col min="11546" max="11559" width="0" style="1" hidden="1" customWidth="1"/>
    <col min="11560" max="11561" width="11" style="1" bestFit="1" customWidth="1"/>
    <col min="11562" max="11562" width="15.125" style="1" bestFit="1" customWidth="1"/>
    <col min="11563" max="11578" width="0" style="1" hidden="1" customWidth="1"/>
    <col min="11579" max="11579" width="9" style="1"/>
    <col min="11580" max="11580" width="11" style="1" bestFit="1" customWidth="1"/>
    <col min="11581" max="11581" width="15.125" style="1" customWidth="1"/>
    <col min="11582" max="11582" width="20.5" style="1" bestFit="1" customWidth="1"/>
    <col min="11583" max="11585" width="9" style="1"/>
    <col min="11586" max="11586" width="11.125" style="1" bestFit="1" customWidth="1"/>
    <col min="11587" max="11587" width="11" style="1" bestFit="1" customWidth="1"/>
    <col min="11588" max="11588" width="9" style="1"/>
    <col min="11589" max="11589" width="7.125" style="1" bestFit="1" customWidth="1"/>
    <col min="11590" max="11590" width="9" style="1"/>
    <col min="11591" max="11591" width="7.125" style="1" bestFit="1" customWidth="1"/>
    <col min="11592" max="11594" width="9" style="1"/>
    <col min="11595" max="11595" width="12.5" style="1" customWidth="1"/>
    <col min="11596" max="11776" width="9" style="1"/>
    <col min="11777" max="11778" width="5.25" style="1" bestFit="1" customWidth="1"/>
    <col min="11779" max="11779" width="9.875" style="1" bestFit="1" customWidth="1"/>
    <col min="11780" max="11780" width="9.5" style="1" bestFit="1" customWidth="1"/>
    <col min="11781" max="11781" width="11.625" style="1" bestFit="1" customWidth="1"/>
    <col min="11782" max="11782" width="11.375" style="1" bestFit="1" customWidth="1"/>
    <col min="11783" max="11784" width="11.375" style="1" customWidth="1"/>
    <col min="11785" max="11785" width="20.5" style="1" bestFit="1" customWidth="1"/>
    <col min="11786" max="11786" width="10.125" style="1" bestFit="1" customWidth="1"/>
    <col min="11787" max="11787" width="13" style="1" bestFit="1" customWidth="1"/>
    <col min="11788" max="11789" width="9" style="1"/>
    <col min="11790" max="11790" width="11" style="1" bestFit="1" customWidth="1"/>
    <col min="11791" max="11793" width="10.5" style="1" bestFit="1" customWidth="1"/>
    <col min="11794" max="11796" width="9.5" style="1" customWidth="1"/>
    <col min="11797" max="11797" width="11.5" style="1" bestFit="1" customWidth="1"/>
    <col min="11798" max="11798" width="9" style="1"/>
    <col min="11799" max="11799" width="13" style="1" bestFit="1" customWidth="1"/>
    <col min="11800" max="11800" width="16.875" style="1" customWidth="1"/>
    <col min="11801" max="11801" width="19.5" style="1" customWidth="1"/>
    <col min="11802" max="11815" width="0" style="1" hidden="1" customWidth="1"/>
    <col min="11816" max="11817" width="11" style="1" bestFit="1" customWidth="1"/>
    <col min="11818" max="11818" width="15.125" style="1" bestFit="1" customWidth="1"/>
    <col min="11819" max="11834" width="0" style="1" hidden="1" customWidth="1"/>
    <col min="11835" max="11835" width="9" style="1"/>
    <col min="11836" max="11836" width="11" style="1" bestFit="1" customWidth="1"/>
    <col min="11837" max="11837" width="15.125" style="1" customWidth="1"/>
    <col min="11838" max="11838" width="20.5" style="1" bestFit="1" customWidth="1"/>
    <col min="11839" max="11841" width="9" style="1"/>
    <col min="11842" max="11842" width="11.125" style="1" bestFit="1" customWidth="1"/>
    <col min="11843" max="11843" width="11" style="1" bestFit="1" customWidth="1"/>
    <col min="11844" max="11844" width="9" style="1"/>
    <col min="11845" max="11845" width="7.125" style="1" bestFit="1" customWidth="1"/>
    <col min="11846" max="11846" width="9" style="1"/>
    <col min="11847" max="11847" width="7.125" style="1" bestFit="1" customWidth="1"/>
    <col min="11848" max="11850" width="9" style="1"/>
    <col min="11851" max="11851" width="12.5" style="1" customWidth="1"/>
    <col min="11852" max="12032" width="9" style="1"/>
    <col min="12033" max="12034" width="5.25" style="1" bestFit="1" customWidth="1"/>
    <col min="12035" max="12035" width="9.875" style="1" bestFit="1" customWidth="1"/>
    <col min="12036" max="12036" width="9.5" style="1" bestFit="1" customWidth="1"/>
    <col min="12037" max="12037" width="11.625" style="1" bestFit="1" customWidth="1"/>
    <col min="12038" max="12038" width="11.375" style="1" bestFit="1" customWidth="1"/>
    <col min="12039" max="12040" width="11.375" style="1" customWidth="1"/>
    <col min="12041" max="12041" width="20.5" style="1" bestFit="1" customWidth="1"/>
    <col min="12042" max="12042" width="10.125" style="1" bestFit="1" customWidth="1"/>
    <col min="12043" max="12043" width="13" style="1" bestFit="1" customWidth="1"/>
    <col min="12044" max="12045" width="9" style="1"/>
    <col min="12046" max="12046" width="11" style="1" bestFit="1" customWidth="1"/>
    <col min="12047" max="12049" width="10.5" style="1" bestFit="1" customWidth="1"/>
    <col min="12050" max="12052" width="9.5" style="1" customWidth="1"/>
    <col min="12053" max="12053" width="11.5" style="1" bestFit="1" customWidth="1"/>
    <col min="12054" max="12054" width="9" style="1"/>
    <col min="12055" max="12055" width="13" style="1" bestFit="1" customWidth="1"/>
    <col min="12056" max="12056" width="16.875" style="1" customWidth="1"/>
    <col min="12057" max="12057" width="19.5" style="1" customWidth="1"/>
    <col min="12058" max="12071" width="0" style="1" hidden="1" customWidth="1"/>
    <col min="12072" max="12073" width="11" style="1" bestFit="1" customWidth="1"/>
    <col min="12074" max="12074" width="15.125" style="1" bestFit="1" customWidth="1"/>
    <col min="12075" max="12090" width="0" style="1" hidden="1" customWidth="1"/>
    <col min="12091" max="12091" width="9" style="1"/>
    <col min="12092" max="12092" width="11" style="1" bestFit="1" customWidth="1"/>
    <col min="12093" max="12093" width="15.125" style="1" customWidth="1"/>
    <col min="12094" max="12094" width="20.5" style="1" bestFit="1" customWidth="1"/>
    <col min="12095" max="12097" width="9" style="1"/>
    <col min="12098" max="12098" width="11.125" style="1" bestFit="1" customWidth="1"/>
    <col min="12099" max="12099" width="11" style="1" bestFit="1" customWidth="1"/>
    <col min="12100" max="12100" width="9" style="1"/>
    <col min="12101" max="12101" width="7.125" style="1" bestFit="1" customWidth="1"/>
    <col min="12102" max="12102" width="9" style="1"/>
    <col min="12103" max="12103" width="7.125" style="1" bestFit="1" customWidth="1"/>
    <col min="12104" max="12106" width="9" style="1"/>
    <col min="12107" max="12107" width="12.5" style="1" customWidth="1"/>
    <col min="12108" max="12288" width="9" style="1"/>
    <col min="12289" max="12290" width="5.25" style="1" bestFit="1" customWidth="1"/>
    <col min="12291" max="12291" width="9.875" style="1" bestFit="1" customWidth="1"/>
    <col min="12292" max="12292" width="9.5" style="1" bestFit="1" customWidth="1"/>
    <col min="12293" max="12293" width="11.625" style="1" bestFit="1" customWidth="1"/>
    <col min="12294" max="12294" width="11.375" style="1" bestFit="1" customWidth="1"/>
    <col min="12295" max="12296" width="11.375" style="1" customWidth="1"/>
    <col min="12297" max="12297" width="20.5" style="1" bestFit="1" customWidth="1"/>
    <col min="12298" max="12298" width="10.125" style="1" bestFit="1" customWidth="1"/>
    <col min="12299" max="12299" width="13" style="1" bestFit="1" customWidth="1"/>
    <col min="12300" max="12301" width="9" style="1"/>
    <col min="12302" max="12302" width="11" style="1" bestFit="1" customWidth="1"/>
    <col min="12303" max="12305" width="10.5" style="1" bestFit="1" customWidth="1"/>
    <col min="12306" max="12308" width="9.5" style="1" customWidth="1"/>
    <col min="12309" max="12309" width="11.5" style="1" bestFit="1" customWidth="1"/>
    <col min="12310" max="12310" width="9" style="1"/>
    <col min="12311" max="12311" width="13" style="1" bestFit="1" customWidth="1"/>
    <col min="12312" max="12312" width="16.875" style="1" customWidth="1"/>
    <col min="12313" max="12313" width="19.5" style="1" customWidth="1"/>
    <col min="12314" max="12327" width="0" style="1" hidden="1" customWidth="1"/>
    <col min="12328" max="12329" width="11" style="1" bestFit="1" customWidth="1"/>
    <col min="12330" max="12330" width="15.125" style="1" bestFit="1" customWidth="1"/>
    <col min="12331" max="12346" width="0" style="1" hidden="1" customWidth="1"/>
    <col min="12347" max="12347" width="9" style="1"/>
    <col min="12348" max="12348" width="11" style="1" bestFit="1" customWidth="1"/>
    <col min="12349" max="12349" width="15.125" style="1" customWidth="1"/>
    <col min="12350" max="12350" width="20.5" style="1" bestFit="1" customWidth="1"/>
    <col min="12351" max="12353" width="9" style="1"/>
    <col min="12354" max="12354" width="11.125" style="1" bestFit="1" customWidth="1"/>
    <col min="12355" max="12355" width="11" style="1" bestFit="1" customWidth="1"/>
    <col min="12356" max="12356" width="9" style="1"/>
    <col min="12357" max="12357" width="7.125" style="1" bestFit="1" customWidth="1"/>
    <col min="12358" max="12358" width="9" style="1"/>
    <col min="12359" max="12359" width="7.125" style="1" bestFit="1" customWidth="1"/>
    <col min="12360" max="12362" width="9" style="1"/>
    <col min="12363" max="12363" width="12.5" style="1" customWidth="1"/>
    <col min="12364" max="12544" width="9" style="1"/>
    <col min="12545" max="12546" width="5.25" style="1" bestFit="1" customWidth="1"/>
    <col min="12547" max="12547" width="9.875" style="1" bestFit="1" customWidth="1"/>
    <col min="12548" max="12548" width="9.5" style="1" bestFit="1" customWidth="1"/>
    <col min="12549" max="12549" width="11.625" style="1" bestFit="1" customWidth="1"/>
    <col min="12550" max="12550" width="11.375" style="1" bestFit="1" customWidth="1"/>
    <col min="12551" max="12552" width="11.375" style="1" customWidth="1"/>
    <col min="12553" max="12553" width="20.5" style="1" bestFit="1" customWidth="1"/>
    <col min="12554" max="12554" width="10.125" style="1" bestFit="1" customWidth="1"/>
    <col min="12555" max="12555" width="13" style="1" bestFit="1" customWidth="1"/>
    <col min="12556" max="12557" width="9" style="1"/>
    <col min="12558" max="12558" width="11" style="1" bestFit="1" customWidth="1"/>
    <col min="12559" max="12561" width="10.5" style="1" bestFit="1" customWidth="1"/>
    <col min="12562" max="12564" width="9.5" style="1" customWidth="1"/>
    <col min="12565" max="12565" width="11.5" style="1" bestFit="1" customWidth="1"/>
    <col min="12566" max="12566" width="9" style="1"/>
    <col min="12567" max="12567" width="13" style="1" bestFit="1" customWidth="1"/>
    <col min="12568" max="12568" width="16.875" style="1" customWidth="1"/>
    <col min="12569" max="12569" width="19.5" style="1" customWidth="1"/>
    <col min="12570" max="12583" width="0" style="1" hidden="1" customWidth="1"/>
    <col min="12584" max="12585" width="11" style="1" bestFit="1" customWidth="1"/>
    <col min="12586" max="12586" width="15.125" style="1" bestFit="1" customWidth="1"/>
    <col min="12587" max="12602" width="0" style="1" hidden="1" customWidth="1"/>
    <col min="12603" max="12603" width="9" style="1"/>
    <col min="12604" max="12604" width="11" style="1" bestFit="1" customWidth="1"/>
    <col min="12605" max="12605" width="15.125" style="1" customWidth="1"/>
    <col min="12606" max="12606" width="20.5" style="1" bestFit="1" customWidth="1"/>
    <col min="12607" max="12609" width="9" style="1"/>
    <col min="12610" max="12610" width="11.125" style="1" bestFit="1" customWidth="1"/>
    <col min="12611" max="12611" width="11" style="1" bestFit="1" customWidth="1"/>
    <col min="12612" max="12612" width="9" style="1"/>
    <col min="12613" max="12613" width="7.125" style="1" bestFit="1" customWidth="1"/>
    <col min="12614" max="12614" width="9" style="1"/>
    <col min="12615" max="12615" width="7.125" style="1" bestFit="1" customWidth="1"/>
    <col min="12616" max="12618" width="9" style="1"/>
    <col min="12619" max="12619" width="12.5" style="1" customWidth="1"/>
    <col min="12620" max="12800" width="9" style="1"/>
    <col min="12801" max="12802" width="5.25" style="1" bestFit="1" customWidth="1"/>
    <col min="12803" max="12803" width="9.875" style="1" bestFit="1" customWidth="1"/>
    <col min="12804" max="12804" width="9.5" style="1" bestFit="1" customWidth="1"/>
    <col min="12805" max="12805" width="11.625" style="1" bestFit="1" customWidth="1"/>
    <col min="12806" max="12806" width="11.375" style="1" bestFit="1" customWidth="1"/>
    <col min="12807" max="12808" width="11.375" style="1" customWidth="1"/>
    <col min="12809" max="12809" width="20.5" style="1" bestFit="1" customWidth="1"/>
    <col min="12810" max="12810" width="10.125" style="1" bestFit="1" customWidth="1"/>
    <col min="12811" max="12811" width="13" style="1" bestFit="1" customWidth="1"/>
    <col min="12812" max="12813" width="9" style="1"/>
    <col min="12814" max="12814" width="11" style="1" bestFit="1" customWidth="1"/>
    <col min="12815" max="12817" width="10.5" style="1" bestFit="1" customWidth="1"/>
    <col min="12818" max="12820" width="9.5" style="1" customWidth="1"/>
    <col min="12821" max="12821" width="11.5" style="1" bestFit="1" customWidth="1"/>
    <col min="12822" max="12822" width="9" style="1"/>
    <col min="12823" max="12823" width="13" style="1" bestFit="1" customWidth="1"/>
    <col min="12824" max="12824" width="16.875" style="1" customWidth="1"/>
    <col min="12825" max="12825" width="19.5" style="1" customWidth="1"/>
    <col min="12826" max="12839" width="0" style="1" hidden="1" customWidth="1"/>
    <col min="12840" max="12841" width="11" style="1" bestFit="1" customWidth="1"/>
    <col min="12842" max="12842" width="15.125" style="1" bestFit="1" customWidth="1"/>
    <col min="12843" max="12858" width="0" style="1" hidden="1" customWidth="1"/>
    <col min="12859" max="12859" width="9" style="1"/>
    <col min="12860" max="12860" width="11" style="1" bestFit="1" customWidth="1"/>
    <col min="12861" max="12861" width="15.125" style="1" customWidth="1"/>
    <col min="12862" max="12862" width="20.5" style="1" bestFit="1" customWidth="1"/>
    <col min="12863" max="12865" width="9" style="1"/>
    <col min="12866" max="12866" width="11.125" style="1" bestFit="1" customWidth="1"/>
    <col min="12867" max="12867" width="11" style="1" bestFit="1" customWidth="1"/>
    <col min="12868" max="12868" width="9" style="1"/>
    <col min="12869" max="12869" width="7.125" style="1" bestFit="1" customWidth="1"/>
    <col min="12870" max="12870" width="9" style="1"/>
    <col min="12871" max="12871" width="7.125" style="1" bestFit="1" customWidth="1"/>
    <col min="12872" max="12874" width="9" style="1"/>
    <col min="12875" max="12875" width="12.5" style="1" customWidth="1"/>
    <col min="12876" max="13056" width="9" style="1"/>
    <col min="13057" max="13058" width="5.25" style="1" bestFit="1" customWidth="1"/>
    <col min="13059" max="13059" width="9.875" style="1" bestFit="1" customWidth="1"/>
    <col min="13060" max="13060" width="9.5" style="1" bestFit="1" customWidth="1"/>
    <col min="13061" max="13061" width="11.625" style="1" bestFit="1" customWidth="1"/>
    <col min="13062" max="13062" width="11.375" style="1" bestFit="1" customWidth="1"/>
    <col min="13063" max="13064" width="11.375" style="1" customWidth="1"/>
    <col min="13065" max="13065" width="20.5" style="1" bestFit="1" customWidth="1"/>
    <col min="13066" max="13066" width="10.125" style="1" bestFit="1" customWidth="1"/>
    <col min="13067" max="13067" width="13" style="1" bestFit="1" customWidth="1"/>
    <col min="13068" max="13069" width="9" style="1"/>
    <col min="13070" max="13070" width="11" style="1" bestFit="1" customWidth="1"/>
    <col min="13071" max="13073" width="10.5" style="1" bestFit="1" customWidth="1"/>
    <col min="13074" max="13076" width="9.5" style="1" customWidth="1"/>
    <col min="13077" max="13077" width="11.5" style="1" bestFit="1" customWidth="1"/>
    <col min="13078" max="13078" width="9" style="1"/>
    <col min="13079" max="13079" width="13" style="1" bestFit="1" customWidth="1"/>
    <col min="13080" max="13080" width="16.875" style="1" customWidth="1"/>
    <col min="13081" max="13081" width="19.5" style="1" customWidth="1"/>
    <col min="13082" max="13095" width="0" style="1" hidden="1" customWidth="1"/>
    <col min="13096" max="13097" width="11" style="1" bestFit="1" customWidth="1"/>
    <col min="13098" max="13098" width="15.125" style="1" bestFit="1" customWidth="1"/>
    <col min="13099" max="13114" width="0" style="1" hidden="1" customWidth="1"/>
    <col min="13115" max="13115" width="9" style="1"/>
    <col min="13116" max="13116" width="11" style="1" bestFit="1" customWidth="1"/>
    <col min="13117" max="13117" width="15.125" style="1" customWidth="1"/>
    <col min="13118" max="13118" width="20.5" style="1" bestFit="1" customWidth="1"/>
    <col min="13119" max="13121" width="9" style="1"/>
    <col min="13122" max="13122" width="11.125" style="1" bestFit="1" customWidth="1"/>
    <col min="13123" max="13123" width="11" style="1" bestFit="1" customWidth="1"/>
    <col min="13124" max="13124" width="9" style="1"/>
    <col min="13125" max="13125" width="7.125" style="1" bestFit="1" customWidth="1"/>
    <col min="13126" max="13126" width="9" style="1"/>
    <col min="13127" max="13127" width="7.125" style="1" bestFit="1" customWidth="1"/>
    <col min="13128" max="13130" width="9" style="1"/>
    <col min="13131" max="13131" width="12.5" style="1" customWidth="1"/>
    <col min="13132" max="13312" width="9" style="1"/>
    <col min="13313" max="13314" width="5.25" style="1" bestFit="1" customWidth="1"/>
    <col min="13315" max="13315" width="9.875" style="1" bestFit="1" customWidth="1"/>
    <col min="13316" max="13316" width="9.5" style="1" bestFit="1" customWidth="1"/>
    <col min="13317" max="13317" width="11.625" style="1" bestFit="1" customWidth="1"/>
    <col min="13318" max="13318" width="11.375" style="1" bestFit="1" customWidth="1"/>
    <col min="13319" max="13320" width="11.375" style="1" customWidth="1"/>
    <col min="13321" max="13321" width="20.5" style="1" bestFit="1" customWidth="1"/>
    <col min="13322" max="13322" width="10.125" style="1" bestFit="1" customWidth="1"/>
    <col min="13323" max="13323" width="13" style="1" bestFit="1" customWidth="1"/>
    <col min="13324" max="13325" width="9" style="1"/>
    <col min="13326" max="13326" width="11" style="1" bestFit="1" customWidth="1"/>
    <col min="13327" max="13329" width="10.5" style="1" bestFit="1" customWidth="1"/>
    <col min="13330" max="13332" width="9.5" style="1" customWidth="1"/>
    <col min="13333" max="13333" width="11.5" style="1" bestFit="1" customWidth="1"/>
    <col min="13334" max="13334" width="9" style="1"/>
    <col min="13335" max="13335" width="13" style="1" bestFit="1" customWidth="1"/>
    <col min="13336" max="13336" width="16.875" style="1" customWidth="1"/>
    <col min="13337" max="13337" width="19.5" style="1" customWidth="1"/>
    <col min="13338" max="13351" width="0" style="1" hidden="1" customWidth="1"/>
    <col min="13352" max="13353" width="11" style="1" bestFit="1" customWidth="1"/>
    <col min="13354" max="13354" width="15.125" style="1" bestFit="1" customWidth="1"/>
    <col min="13355" max="13370" width="0" style="1" hidden="1" customWidth="1"/>
    <col min="13371" max="13371" width="9" style="1"/>
    <col min="13372" max="13372" width="11" style="1" bestFit="1" customWidth="1"/>
    <col min="13373" max="13373" width="15.125" style="1" customWidth="1"/>
    <col min="13374" max="13374" width="20.5" style="1" bestFit="1" customWidth="1"/>
    <col min="13375" max="13377" width="9" style="1"/>
    <col min="13378" max="13378" width="11.125" style="1" bestFit="1" customWidth="1"/>
    <col min="13379" max="13379" width="11" style="1" bestFit="1" customWidth="1"/>
    <col min="13380" max="13380" width="9" style="1"/>
    <col min="13381" max="13381" width="7.125" style="1" bestFit="1" customWidth="1"/>
    <col min="13382" max="13382" width="9" style="1"/>
    <col min="13383" max="13383" width="7.125" style="1" bestFit="1" customWidth="1"/>
    <col min="13384" max="13386" width="9" style="1"/>
    <col min="13387" max="13387" width="12.5" style="1" customWidth="1"/>
    <col min="13388" max="13568" width="9" style="1"/>
    <col min="13569" max="13570" width="5.25" style="1" bestFit="1" customWidth="1"/>
    <col min="13571" max="13571" width="9.875" style="1" bestFit="1" customWidth="1"/>
    <col min="13572" max="13572" width="9.5" style="1" bestFit="1" customWidth="1"/>
    <col min="13573" max="13573" width="11.625" style="1" bestFit="1" customWidth="1"/>
    <col min="13574" max="13574" width="11.375" style="1" bestFit="1" customWidth="1"/>
    <col min="13575" max="13576" width="11.375" style="1" customWidth="1"/>
    <col min="13577" max="13577" width="20.5" style="1" bestFit="1" customWidth="1"/>
    <col min="13578" max="13578" width="10.125" style="1" bestFit="1" customWidth="1"/>
    <col min="13579" max="13579" width="13" style="1" bestFit="1" customWidth="1"/>
    <col min="13580" max="13581" width="9" style="1"/>
    <col min="13582" max="13582" width="11" style="1" bestFit="1" customWidth="1"/>
    <col min="13583" max="13585" width="10.5" style="1" bestFit="1" customWidth="1"/>
    <col min="13586" max="13588" width="9.5" style="1" customWidth="1"/>
    <col min="13589" max="13589" width="11.5" style="1" bestFit="1" customWidth="1"/>
    <col min="13590" max="13590" width="9" style="1"/>
    <col min="13591" max="13591" width="13" style="1" bestFit="1" customWidth="1"/>
    <col min="13592" max="13592" width="16.875" style="1" customWidth="1"/>
    <col min="13593" max="13593" width="19.5" style="1" customWidth="1"/>
    <col min="13594" max="13607" width="0" style="1" hidden="1" customWidth="1"/>
    <col min="13608" max="13609" width="11" style="1" bestFit="1" customWidth="1"/>
    <col min="13610" max="13610" width="15.125" style="1" bestFit="1" customWidth="1"/>
    <col min="13611" max="13626" width="0" style="1" hidden="1" customWidth="1"/>
    <col min="13627" max="13627" width="9" style="1"/>
    <col min="13628" max="13628" width="11" style="1" bestFit="1" customWidth="1"/>
    <col min="13629" max="13629" width="15.125" style="1" customWidth="1"/>
    <col min="13630" max="13630" width="20.5" style="1" bestFit="1" customWidth="1"/>
    <col min="13631" max="13633" width="9" style="1"/>
    <col min="13634" max="13634" width="11.125" style="1" bestFit="1" customWidth="1"/>
    <col min="13635" max="13635" width="11" style="1" bestFit="1" customWidth="1"/>
    <col min="13636" max="13636" width="9" style="1"/>
    <col min="13637" max="13637" width="7.125" style="1" bestFit="1" customWidth="1"/>
    <col min="13638" max="13638" width="9" style="1"/>
    <col min="13639" max="13639" width="7.125" style="1" bestFit="1" customWidth="1"/>
    <col min="13640" max="13642" width="9" style="1"/>
    <col min="13643" max="13643" width="12.5" style="1" customWidth="1"/>
    <col min="13644" max="13824" width="9" style="1"/>
    <col min="13825" max="13826" width="5.25" style="1" bestFit="1" customWidth="1"/>
    <col min="13827" max="13827" width="9.875" style="1" bestFit="1" customWidth="1"/>
    <col min="13828" max="13828" width="9.5" style="1" bestFit="1" customWidth="1"/>
    <col min="13829" max="13829" width="11.625" style="1" bestFit="1" customWidth="1"/>
    <col min="13830" max="13830" width="11.375" style="1" bestFit="1" customWidth="1"/>
    <col min="13831" max="13832" width="11.375" style="1" customWidth="1"/>
    <col min="13833" max="13833" width="20.5" style="1" bestFit="1" customWidth="1"/>
    <col min="13834" max="13834" width="10.125" style="1" bestFit="1" customWidth="1"/>
    <col min="13835" max="13835" width="13" style="1" bestFit="1" customWidth="1"/>
    <col min="13836" max="13837" width="9" style="1"/>
    <col min="13838" max="13838" width="11" style="1" bestFit="1" customWidth="1"/>
    <col min="13839" max="13841" width="10.5" style="1" bestFit="1" customWidth="1"/>
    <col min="13842" max="13844" width="9.5" style="1" customWidth="1"/>
    <col min="13845" max="13845" width="11.5" style="1" bestFit="1" customWidth="1"/>
    <col min="13846" max="13846" width="9" style="1"/>
    <col min="13847" max="13847" width="13" style="1" bestFit="1" customWidth="1"/>
    <col min="13848" max="13848" width="16.875" style="1" customWidth="1"/>
    <col min="13849" max="13849" width="19.5" style="1" customWidth="1"/>
    <col min="13850" max="13863" width="0" style="1" hidden="1" customWidth="1"/>
    <col min="13864" max="13865" width="11" style="1" bestFit="1" customWidth="1"/>
    <col min="13866" max="13866" width="15.125" style="1" bestFit="1" customWidth="1"/>
    <col min="13867" max="13882" width="0" style="1" hidden="1" customWidth="1"/>
    <col min="13883" max="13883" width="9" style="1"/>
    <col min="13884" max="13884" width="11" style="1" bestFit="1" customWidth="1"/>
    <col min="13885" max="13885" width="15.125" style="1" customWidth="1"/>
    <col min="13886" max="13886" width="20.5" style="1" bestFit="1" customWidth="1"/>
    <col min="13887" max="13889" width="9" style="1"/>
    <col min="13890" max="13890" width="11.125" style="1" bestFit="1" customWidth="1"/>
    <col min="13891" max="13891" width="11" style="1" bestFit="1" customWidth="1"/>
    <col min="13892" max="13892" width="9" style="1"/>
    <col min="13893" max="13893" width="7.125" style="1" bestFit="1" customWidth="1"/>
    <col min="13894" max="13894" width="9" style="1"/>
    <col min="13895" max="13895" width="7.125" style="1" bestFit="1" customWidth="1"/>
    <col min="13896" max="13898" width="9" style="1"/>
    <col min="13899" max="13899" width="12.5" style="1" customWidth="1"/>
    <col min="13900" max="14080" width="9" style="1"/>
    <col min="14081" max="14082" width="5.25" style="1" bestFit="1" customWidth="1"/>
    <col min="14083" max="14083" width="9.875" style="1" bestFit="1" customWidth="1"/>
    <col min="14084" max="14084" width="9.5" style="1" bestFit="1" customWidth="1"/>
    <col min="14085" max="14085" width="11.625" style="1" bestFit="1" customWidth="1"/>
    <col min="14086" max="14086" width="11.375" style="1" bestFit="1" customWidth="1"/>
    <col min="14087" max="14088" width="11.375" style="1" customWidth="1"/>
    <col min="14089" max="14089" width="20.5" style="1" bestFit="1" customWidth="1"/>
    <col min="14090" max="14090" width="10.125" style="1" bestFit="1" customWidth="1"/>
    <col min="14091" max="14091" width="13" style="1" bestFit="1" customWidth="1"/>
    <col min="14092" max="14093" width="9" style="1"/>
    <col min="14094" max="14094" width="11" style="1" bestFit="1" customWidth="1"/>
    <col min="14095" max="14097" width="10.5" style="1" bestFit="1" customWidth="1"/>
    <col min="14098" max="14100" width="9.5" style="1" customWidth="1"/>
    <col min="14101" max="14101" width="11.5" style="1" bestFit="1" customWidth="1"/>
    <col min="14102" max="14102" width="9" style="1"/>
    <col min="14103" max="14103" width="13" style="1" bestFit="1" customWidth="1"/>
    <col min="14104" max="14104" width="16.875" style="1" customWidth="1"/>
    <col min="14105" max="14105" width="19.5" style="1" customWidth="1"/>
    <col min="14106" max="14119" width="0" style="1" hidden="1" customWidth="1"/>
    <col min="14120" max="14121" width="11" style="1" bestFit="1" customWidth="1"/>
    <col min="14122" max="14122" width="15.125" style="1" bestFit="1" customWidth="1"/>
    <col min="14123" max="14138" width="0" style="1" hidden="1" customWidth="1"/>
    <col min="14139" max="14139" width="9" style="1"/>
    <col min="14140" max="14140" width="11" style="1" bestFit="1" customWidth="1"/>
    <col min="14141" max="14141" width="15.125" style="1" customWidth="1"/>
    <col min="14142" max="14142" width="20.5" style="1" bestFit="1" customWidth="1"/>
    <col min="14143" max="14145" width="9" style="1"/>
    <col min="14146" max="14146" width="11.125" style="1" bestFit="1" customWidth="1"/>
    <col min="14147" max="14147" width="11" style="1" bestFit="1" customWidth="1"/>
    <col min="14148" max="14148" width="9" style="1"/>
    <col min="14149" max="14149" width="7.125" style="1" bestFit="1" customWidth="1"/>
    <col min="14150" max="14150" width="9" style="1"/>
    <col min="14151" max="14151" width="7.125" style="1" bestFit="1" customWidth="1"/>
    <col min="14152" max="14154" width="9" style="1"/>
    <col min="14155" max="14155" width="12.5" style="1" customWidth="1"/>
    <col min="14156" max="14336" width="9" style="1"/>
    <col min="14337" max="14338" width="5.25" style="1" bestFit="1" customWidth="1"/>
    <col min="14339" max="14339" width="9.875" style="1" bestFit="1" customWidth="1"/>
    <col min="14340" max="14340" width="9.5" style="1" bestFit="1" customWidth="1"/>
    <col min="14341" max="14341" width="11.625" style="1" bestFit="1" customWidth="1"/>
    <col min="14342" max="14342" width="11.375" style="1" bestFit="1" customWidth="1"/>
    <col min="14343" max="14344" width="11.375" style="1" customWidth="1"/>
    <col min="14345" max="14345" width="20.5" style="1" bestFit="1" customWidth="1"/>
    <col min="14346" max="14346" width="10.125" style="1" bestFit="1" customWidth="1"/>
    <col min="14347" max="14347" width="13" style="1" bestFit="1" customWidth="1"/>
    <col min="14348" max="14349" width="9" style="1"/>
    <col min="14350" max="14350" width="11" style="1" bestFit="1" customWidth="1"/>
    <col min="14351" max="14353" width="10.5" style="1" bestFit="1" customWidth="1"/>
    <col min="14354" max="14356" width="9.5" style="1" customWidth="1"/>
    <col min="14357" max="14357" width="11.5" style="1" bestFit="1" customWidth="1"/>
    <col min="14358" max="14358" width="9" style="1"/>
    <col min="14359" max="14359" width="13" style="1" bestFit="1" customWidth="1"/>
    <col min="14360" max="14360" width="16.875" style="1" customWidth="1"/>
    <col min="14361" max="14361" width="19.5" style="1" customWidth="1"/>
    <col min="14362" max="14375" width="0" style="1" hidden="1" customWidth="1"/>
    <col min="14376" max="14377" width="11" style="1" bestFit="1" customWidth="1"/>
    <col min="14378" max="14378" width="15.125" style="1" bestFit="1" customWidth="1"/>
    <col min="14379" max="14394" width="0" style="1" hidden="1" customWidth="1"/>
    <col min="14395" max="14395" width="9" style="1"/>
    <col min="14396" max="14396" width="11" style="1" bestFit="1" customWidth="1"/>
    <col min="14397" max="14397" width="15.125" style="1" customWidth="1"/>
    <col min="14398" max="14398" width="20.5" style="1" bestFit="1" customWidth="1"/>
    <col min="14399" max="14401" width="9" style="1"/>
    <col min="14402" max="14402" width="11.125" style="1" bestFit="1" customWidth="1"/>
    <col min="14403" max="14403" width="11" style="1" bestFit="1" customWidth="1"/>
    <col min="14404" max="14404" width="9" style="1"/>
    <col min="14405" max="14405" width="7.125" style="1" bestFit="1" customWidth="1"/>
    <col min="14406" max="14406" width="9" style="1"/>
    <col min="14407" max="14407" width="7.125" style="1" bestFit="1" customWidth="1"/>
    <col min="14408" max="14410" width="9" style="1"/>
    <col min="14411" max="14411" width="12.5" style="1" customWidth="1"/>
    <col min="14412" max="14592" width="9" style="1"/>
    <col min="14593" max="14594" width="5.25" style="1" bestFit="1" customWidth="1"/>
    <col min="14595" max="14595" width="9.875" style="1" bestFit="1" customWidth="1"/>
    <col min="14596" max="14596" width="9.5" style="1" bestFit="1" customWidth="1"/>
    <col min="14597" max="14597" width="11.625" style="1" bestFit="1" customWidth="1"/>
    <col min="14598" max="14598" width="11.375" style="1" bestFit="1" customWidth="1"/>
    <col min="14599" max="14600" width="11.375" style="1" customWidth="1"/>
    <col min="14601" max="14601" width="20.5" style="1" bestFit="1" customWidth="1"/>
    <col min="14602" max="14602" width="10.125" style="1" bestFit="1" customWidth="1"/>
    <col min="14603" max="14603" width="13" style="1" bestFit="1" customWidth="1"/>
    <col min="14604" max="14605" width="9" style="1"/>
    <col min="14606" max="14606" width="11" style="1" bestFit="1" customWidth="1"/>
    <col min="14607" max="14609" width="10.5" style="1" bestFit="1" customWidth="1"/>
    <col min="14610" max="14612" width="9.5" style="1" customWidth="1"/>
    <col min="14613" max="14613" width="11.5" style="1" bestFit="1" customWidth="1"/>
    <col min="14614" max="14614" width="9" style="1"/>
    <col min="14615" max="14615" width="13" style="1" bestFit="1" customWidth="1"/>
    <col min="14616" max="14616" width="16.875" style="1" customWidth="1"/>
    <col min="14617" max="14617" width="19.5" style="1" customWidth="1"/>
    <col min="14618" max="14631" width="0" style="1" hidden="1" customWidth="1"/>
    <col min="14632" max="14633" width="11" style="1" bestFit="1" customWidth="1"/>
    <col min="14634" max="14634" width="15.125" style="1" bestFit="1" customWidth="1"/>
    <col min="14635" max="14650" width="0" style="1" hidden="1" customWidth="1"/>
    <col min="14651" max="14651" width="9" style="1"/>
    <col min="14652" max="14652" width="11" style="1" bestFit="1" customWidth="1"/>
    <col min="14653" max="14653" width="15.125" style="1" customWidth="1"/>
    <col min="14654" max="14654" width="20.5" style="1" bestFit="1" customWidth="1"/>
    <col min="14655" max="14657" width="9" style="1"/>
    <col min="14658" max="14658" width="11.125" style="1" bestFit="1" customWidth="1"/>
    <col min="14659" max="14659" width="11" style="1" bestFit="1" customWidth="1"/>
    <col min="14660" max="14660" width="9" style="1"/>
    <col min="14661" max="14661" width="7.125" style="1" bestFit="1" customWidth="1"/>
    <col min="14662" max="14662" width="9" style="1"/>
    <col min="14663" max="14663" width="7.125" style="1" bestFit="1" customWidth="1"/>
    <col min="14664" max="14666" width="9" style="1"/>
    <col min="14667" max="14667" width="12.5" style="1" customWidth="1"/>
    <col min="14668" max="14848" width="9" style="1"/>
    <col min="14849" max="14850" width="5.25" style="1" bestFit="1" customWidth="1"/>
    <col min="14851" max="14851" width="9.875" style="1" bestFit="1" customWidth="1"/>
    <col min="14852" max="14852" width="9.5" style="1" bestFit="1" customWidth="1"/>
    <col min="14853" max="14853" width="11.625" style="1" bestFit="1" customWidth="1"/>
    <col min="14854" max="14854" width="11.375" style="1" bestFit="1" customWidth="1"/>
    <col min="14855" max="14856" width="11.375" style="1" customWidth="1"/>
    <col min="14857" max="14857" width="20.5" style="1" bestFit="1" customWidth="1"/>
    <col min="14858" max="14858" width="10.125" style="1" bestFit="1" customWidth="1"/>
    <col min="14859" max="14859" width="13" style="1" bestFit="1" customWidth="1"/>
    <col min="14860" max="14861" width="9" style="1"/>
    <col min="14862" max="14862" width="11" style="1" bestFit="1" customWidth="1"/>
    <col min="14863" max="14865" width="10.5" style="1" bestFit="1" customWidth="1"/>
    <col min="14866" max="14868" width="9.5" style="1" customWidth="1"/>
    <col min="14869" max="14869" width="11.5" style="1" bestFit="1" customWidth="1"/>
    <col min="14870" max="14870" width="9" style="1"/>
    <col min="14871" max="14871" width="13" style="1" bestFit="1" customWidth="1"/>
    <col min="14872" max="14872" width="16.875" style="1" customWidth="1"/>
    <col min="14873" max="14873" width="19.5" style="1" customWidth="1"/>
    <col min="14874" max="14887" width="0" style="1" hidden="1" customWidth="1"/>
    <col min="14888" max="14889" width="11" style="1" bestFit="1" customWidth="1"/>
    <col min="14890" max="14890" width="15.125" style="1" bestFit="1" customWidth="1"/>
    <col min="14891" max="14906" width="0" style="1" hidden="1" customWidth="1"/>
    <col min="14907" max="14907" width="9" style="1"/>
    <col min="14908" max="14908" width="11" style="1" bestFit="1" customWidth="1"/>
    <col min="14909" max="14909" width="15.125" style="1" customWidth="1"/>
    <col min="14910" max="14910" width="20.5" style="1" bestFit="1" customWidth="1"/>
    <col min="14911" max="14913" width="9" style="1"/>
    <col min="14914" max="14914" width="11.125" style="1" bestFit="1" customWidth="1"/>
    <col min="14915" max="14915" width="11" style="1" bestFit="1" customWidth="1"/>
    <col min="14916" max="14916" width="9" style="1"/>
    <col min="14917" max="14917" width="7.125" style="1" bestFit="1" customWidth="1"/>
    <col min="14918" max="14918" width="9" style="1"/>
    <col min="14919" max="14919" width="7.125" style="1" bestFit="1" customWidth="1"/>
    <col min="14920" max="14922" width="9" style="1"/>
    <col min="14923" max="14923" width="12.5" style="1" customWidth="1"/>
    <col min="14924" max="15104" width="9" style="1"/>
    <col min="15105" max="15106" width="5.25" style="1" bestFit="1" customWidth="1"/>
    <col min="15107" max="15107" width="9.875" style="1" bestFit="1" customWidth="1"/>
    <col min="15108" max="15108" width="9.5" style="1" bestFit="1" customWidth="1"/>
    <col min="15109" max="15109" width="11.625" style="1" bestFit="1" customWidth="1"/>
    <col min="15110" max="15110" width="11.375" style="1" bestFit="1" customWidth="1"/>
    <col min="15111" max="15112" width="11.375" style="1" customWidth="1"/>
    <col min="15113" max="15113" width="20.5" style="1" bestFit="1" customWidth="1"/>
    <col min="15114" max="15114" width="10.125" style="1" bestFit="1" customWidth="1"/>
    <col min="15115" max="15115" width="13" style="1" bestFit="1" customWidth="1"/>
    <col min="15116" max="15117" width="9" style="1"/>
    <col min="15118" max="15118" width="11" style="1" bestFit="1" customWidth="1"/>
    <col min="15119" max="15121" width="10.5" style="1" bestFit="1" customWidth="1"/>
    <col min="15122" max="15124" width="9.5" style="1" customWidth="1"/>
    <col min="15125" max="15125" width="11.5" style="1" bestFit="1" customWidth="1"/>
    <col min="15126" max="15126" width="9" style="1"/>
    <col min="15127" max="15127" width="13" style="1" bestFit="1" customWidth="1"/>
    <col min="15128" max="15128" width="16.875" style="1" customWidth="1"/>
    <col min="15129" max="15129" width="19.5" style="1" customWidth="1"/>
    <col min="15130" max="15143" width="0" style="1" hidden="1" customWidth="1"/>
    <col min="15144" max="15145" width="11" style="1" bestFit="1" customWidth="1"/>
    <col min="15146" max="15146" width="15.125" style="1" bestFit="1" customWidth="1"/>
    <col min="15147" max="15162" width="0" style="1" hidden="1" customWidth="1"/>
    <col min="15163" max="15163" width="9" style="1"/>
    <col min="15164" max="15164" width="11" style="1" bestFit="1" customWidth="1"/>
    <col min="15165" max="15165" width="15.125" style="1" customWidth="1"/>
    <col min="15166" max="15166" width="20.5" style="1" bestFit="1" customWidth="1"/>
    <col min="15167" max="15169" width="9" style="1"/>
    <col min="15170" max="15170" width="11.125" style="1" bestFit="1" customWidth="1"/>
    <col min="15171" max="15171" width="11" style="1" bestFit="1" customWidth="1"/>
    <col min="15172" max="15172" width="9" style="1"/>
    <col min="15173" max="15173" width="7.125" style="1" bestFit="1" customWidth="1"/>
    <col min="15174" max="15174" width="9" style="1"/>
    <col min="15175" max="15175" width="7.125" style="1" bestFit="1" customWidth="1"/>
    <col min="15176" max="15178" width="9" style="1"/>
    <col min="15179" max="15179" width="12.5" style="1" customWidth="1"/>
    <col min="15180" max="15360" width="9" style="1"/>
    <col min="15361" max="15362" width="5.25" style="1" bestFit="1" customWidth="1"/>
    <col min="15363" max="15363" width="9.875" style="1" bestFit="1" customWidth="1"/>
    <col min="15364" max="15364" width="9.5" style="1" bestFit="1" customWidth="1"/>
    <col min="15365" max="15365" width="11.625" style="1" bestFit="1" customWidth="1"/>
    <col min="15366" max="15366" width="11.375" style="1" bestFit="1" customWidth="1"/>
    <col min="15367" max="15368" width="11.375" style="1" customWidth="1"/>
    <col min="15369" max="15369" width="20.5" style="1" bestFit="1" customWidth="1"/>
    <col min="15370" max="15370" width="10.125" style="1" bestFit="1" customWidth="1"/>
    <col min="15371" max="15371" width="13" style="1" bestFit="1" customWidth="1"/>
    <col min="15372" max="15373" width="9" style="1"/>
    <col min="15374" max="15374" width="11" style="1" bestFit="1" customWidth="1"/>
    <col min="15375" max="15377" width="10.5" style="1" bestFit="1" customWidth="1"/>
    <col min="15378" max="15380" width="9.5" style="1" customWidth="1"/>
    <col min="15381" max="15381" width="11.5" style="1" bestFit="1" customWidth="1"/>
    <col min="15382" max="15382" width="9" style="1"/>
    <col min="15383" max="15383" width="13" style="1" bestFit="1" customWidth="1"/>
    <col min="15384" max="15384" width="16.875" style="1" customWidth="1"/>
    <col min="15385" max="15385" width="19.5" style="1" customWidth="1"/>
    <col min="15386" max="15399" width="0" style="1" hidden="1" customWidth="1"/>
    <col min="15400" max="15401" width="11" style="1" bestFit="1" customWidth="1"/>
    <col min="15402" max="15402" width="15.125" style="1" bestFit="1" customWidth="1"/>
    <col min="15403" max="15418" width="0" style="1" hidden="1" customWidth="1"/>
    <col min="15419" max="15419" width="9" style="1"/>
    <col min="15420" max="15420" width="11" style="1" bestFit="1" customWidth="1"/>
    <col min="15421" max="15421" width="15.125" style="1" customWidth="1"/>
    <col min="15422" max="15422" width="20.5" style="1" bestFit="1" customWidth="1"/>
    <col min="15423" max="15425" width="9" style="1"/>
    <col min="15426" max="15426" width="11.125" style="1" bestFit="1" customWidth="1"/>
    <col min="15427" max="15427" width="11" style="1" bestFit="1" customWidth="1"/>
    <col min="15428" max="15428" width="9" style="1"/>
    <col min="15429" max="15429" width="7.125" style="1" bestFit="1" customWidth="1"/>
    <col min="15430" max="15430" width="9" style="1"/>
    <col min="15431" max="15431" width="7.125" style="1" bestFit="1" customWidth="1"/>
    <col min="15432" max="15434" width="9" style="1"/>
    <col min="15435" max="15435" width="12.5" style="1" customWidth="1"/>
    <col min="15436" max="15616" width="9" style="1"/>
    <col min="15617" max="15618" width="5.25" style="1" bestFit="1" customWidth="1"/>
    <col min="15619" max="15619" width="9.875" style="1" bestFit="1" customWidth="1"/>
    <col min="15620" max="15620" width="9.5" style="1" bestFit="1" customWidth="1"/>
    <col min="15621" max="15621" width="11.625" style="1" bestFit="1" customWidth="1"/>
    <col min="15622" max="15622" width="11.375" style="1" bestFit="1" customWidth="1"/>
    <col min="15623" max="15624" width="11.375" style="1" customWidth="1"/>
    <col min="15625" max="15625" width="20.5" style="1" bestFit="1" customWidth="1"/>
    <col min="15626" max="15626" width="10.125" style="1" bestFit="1" customWidth="1"/>
    <col min="15627" max="15627" width="13" style="1" bestFit="1" customWidth="1"/>
    <col min="15628" max="15629" width="9" style="1"/>
    <col min="15630" max="15630" width="11" style="1" bestFit="1" customWidth="1"/>
    <col min="15631" max="15633" width="10.5" style="1" bestFit="1" customWidth="1"/>
    <col min="15634" max="15636" width="9.5" style="1" customWidth="1"/>
    <col min="15637" max="15637" width="11.5" style="1" bestFit="1" customWidth="1"/>
    <col min="15638" max="15638" width="9" style="1"/>
    <col min="15639" max="15639" width="13" style="1" bestFit="1" customWidth="1"/>
    <col min="15640" max="15640" width="16.875" style="1" customWidth="1"/>
    <col min="15641" max="15641" width="19.5" style="1" customWidth="1"/>
    <col min="15642" max="15655" width="0" style="1" hidden="1" customWidth="1"/>
    <col min="15656" max="15657" width="11" style="1" bestFit="1" customWidth="1"/>
    <col min="15658" max="15658" width="15.125" style="1" bestFit="1" customWidth="1"/>
    <col min="15659" max="15674" width="0" style="1" hidden="1" customWidth="1"/>
    <col min="15675" max="15675" width="9" style="1"/>
    <col min="15676" max="15676" width="11" style="1" bestFit="1" customWidth="1"/>
    <col min="15677" max="15677" width="15.125" style="1" customWidth="1"/>
    <col min="15678" max="15678" width="20.5" style="1" bestFit="1" customWidth="1"/>
    <col min="15679" max="15681" width="9" style="1"/>
    <col min="15682" max="15682" width="11.125" style="1" bestFit="1" customWidth="1"/>
    <col min="15683" max="15683" width="11" style="1" bestFit="1" customWidth="1"/>
    <col min="15684" max="15684" width="9" style="1"/>
    <col min="15685" max="15685" width="7.125" style="1" bestFit="1" customWidth="1"/>
    <col min="15686" max="15686" width="9" style="1"/>
    <col min="15687" max="15687" width="7.125" style="1" bestFit="1" customWidth="1"/>
    <col min="15688" max="15690" width="9" style="1"/>
    <col min="15691" max="15691" width="12.5" style="1" customWidth="1"/>
    <col min="15692" max="15872" width="9" style="1"/>
    <col min="15873" max="15874" width="5.25" style="1" bestFit="1" customWidth="1"/>
    <col min="15875" max="15875" width="9.875" style="1" bestFit="1" customWidth="1"/>
    <col min="15876" max="15876" width="9.5" style="1" bestFit="1" customWidth="1"/>
    <col min="15877" max="15877" width="11.625" style="1" bestFit="1" customWidth="1"/>
    <col min="15878" max="15878" width="11.375" style="1" bestFit="1" customWidth="1"/>
    <col min="15879" max="15880" width="11.375" style="1" customWidth="1"/>
    <col min="15881" max="15881" width="20.5" style="1" bestFit="1" customWidth="1"/>
    <col min="15882" max="15882" width="10.125" style="1" bestFit="1" customWidth="1"/>
    <col min="15883" max="15883" width="13" style="1" bestFit="1" customWidth="1"/>
    <col min="15884" max="15885" width="9" style="1"/>
    <col min="15886" max="15886" width="11" style="1" bestFit="1" customWidth="1"/>
    <col min="15887" max="15889" width="10.5" style="1" bestFit="1" customWidth="1"/>
    <col min="15890" max="15892" width="9.5" style="1" customWidth="1"/>
    <col min="15893" max="15893" width="11.5" style="1" bestFit="1" customWidth="1"/>
    <col min="15894" max="15894" width="9" style="1"/>
    <col min="15895" max="15895" width="13" style="1" bestFit="1" customWidth="1"/>
    <col min="15896" max="15896" width="16.875" style="1" customWidth="1"/>
    <col min="15897" max="15897" width="19.5" style="1" customWidth="1"/>
    <col min="15898" max="15911" width="0" style="1" hidden="1" customWidth="1"/>
    <col min="15912" max="15913" width="11" style="1" bestFit="1" customWidth="1"/>
    <col min="15914" max="15914" width="15.125" style="1" bestFit="1" customWidth="1"/>
    <col min="15915" max="15930" width="0" style="1" hidden="1" customWidth="1"/>
    <col min="15931" max="15931" width="9" style="1"/>
    <col min="15932" max="15932" width="11" style="1" bestFit="1" customWidth="1"/>
    <col min="15933" max="15933" width="15.125" style="1" customWidth="1"/>
    <col min="15934" max="15934" width="20.5" style="1" bestFit="1" customWidth="1"/>
    <col min="15935" max="15937" width="9" style="1"/>
    <col min="15938" max="15938" width="11.125" style="1" bestFit="1" customWidth="1"/>
    <col min="15939" max="15939" width="11" style="1" bestFit="1" customWidth="1"/>
    <col min="15940" max="15940" width="9" style="1"/>
    <col min="15941" max="15941" width="7.125" style="1" bestFit="1" customWidth="1"/>
    <col min="15942" max="15942" width="9" style="1"/>
    <col min="15943" max="15943" width="7.125" style="1" bestFit="1" customWidth="1"/>
    <col min="15944" max="15946" width="9" style="1"/>
    <col min="15947" max="15947" width="12.5" style="1" customWidth="1"/>
    <col min="15948" max="16128" width="9" style="1"/>
    <col min="16129" max="16130" width="5.25" style="1" bestFit="1" customWidth="1"/>
    <col min="16131" max="16131" width="9.875" style="1" bestFit="1" customWidth="1"/>
    <col min="16132" max="16132" width="9.5" style="1" bestFit="1" customWidth="1"/>
    <col min="16133" max="16133" width="11.625" style="1" bestFit="1" customWidth="1"/>
    <col min="16134" max="16134" width="11.375" style="1" bestFit="1" customWidth="1"/>
    <col min="16135" max="16136" width="11.375" style="1" customWidth="1"/>
    <col min="16137" max="16137" width="20.5" style="1" bestFit="1" customWidth="1"/>
    <col min="16138" max="16138" width="10.125" style="1" bestFit="1" customWidth="1"/>
    <col min="16139" max="16139" width="13" style="1" bestFit="1" customWidth="1"/>
    <col min="16140" max="16141" width="9" style="1"/>
    <col min="16142" max="16142" width="11" style="1" bestFit="1" customWidth="1"/>
    <col min="16143" max="16145" width="10.5" style="1" bestFit="1" customWidth="1"/>
    <col min="16146" max="16148" width="9.5" style="1" customWidth="1"/>
    <col min="16149" max="16149" width="11.5" style="1" bestFit="1" customWidth="1"/>
    <col min="16150" max="16150" width="9" style="1"/>
    <col min="16151" max="16151" width="13" style="1" bestFit="1" customWidth="1"/>
    <col min="16152" max="16152" width="16.875" style="1" customWidth="1"/>
    <col min="16153" max="16153" width="19.5" style="1" customWidth="1"/>
    <col min="16154" max="16167" width="0" style="1" hidden="1" customWidth="1"/>
    <col min="16168" max="16169" width="11" style="1" bestFit="1" customWidth="1"/>
    <col min="16170" max="16170" width="15.125" style="1" bestFit="1" customWidth="1"/>
    <col min="16171" max="16186" width="0" style="1" hidden="1" customWidth="1"/>
    <col min="16187" max="16187" width="9" style="1"/>
    <col min="16188" max="16188" width="11" style="1" bestFit="1" customWidth="1"/>
    <col min="16189" max="16189" width="15.125" style="1" customWidth="1"/>
    <col min="16190" max="16190" width="20.5" style="1" bestFit="1" customWidth="1"/>
    <col min="16191" max="16193" width="9" style="1"/>
    <col min="16194" max="16194" width="11.125" style="1" bestFit="1" customWidth="1"/>
    <col min="16195" max="16195" width="11" style="1" bestFit="1" customWidth="1"/>
    <col min="16196" max="16196" width="9" style="1"/>
    <col min="16197" max="16197" width="7.125" style="1" bestFit="1" customWidth="1"/>
    <col min="16198" max="16198" width="9" style="1"/>
    <col min="16199" max="16199" width="7.125" style="1" bestFit="1" customWidth="1"/>
    <col min="16200" max="16202" width="9" style="1"/>
    <col min="16203" max="16203" width="12.5" style="1" customWidth="1"/>
    <col min="16204" max="16384" width="9" style="1"/>
  </cols>
  <sheetData>
    <row r="1" spans="1:75" ht="14.25" thickBot="1" x14ac:dyDescent="0.2">
      <c r="A1" s="145" t="s">
        <v>83</v>
      </c>
      <c r="B1" s="146"/>
      <c r="C1" s="146"/>
      <c r="D1" s="147"/>
      <c r="E1" s="147"/>
      <c r="F1" s="147"/>
      <c r="G1" s="148"/>
      <c r="O1" s="3">
        <f>土地!P1</f>
        <v>2020</v>
      </c>
    </row>
    <row r="3" spans="1:75" s="5" customFormat="1" ht="13.15" customHeight="1" x14ac:dyDescent="0.4">
      <c r="A3" s="128" t="s">
        <v>1</v>
      </c>
      <c r="B3" s="128" t="s">
        <v>2</v>
      </c>
      <c r="C3" s="128" t="s">
        <v>3</v>
      </c>
      <c r="D3" s="128" t="s">
        <v>4</v>
      </c>
      <c r="E3" s="129" t="s">
        <v>5</v>
      </c>
      <c r="F3" s="134" t="s">
        <v>6</v>
      </c>
      <c r="G3" s="129" t="s">
        <v>7</v>
      </c>
      <c r="H3" s="129" t="s">
        <v>8</v>
      </c>
      <c r="I3" s="129" t="s">
        <v>9</v>
      </c>
      <c r="J3" s="128" t="s">
        <v>10</v>
      </c>
      <c r="K3" s="129" t="s">
        <v>11</v>
      </c>
      <c r="L3" s="130" t="s">
        <v>12</v>
      </c>
      <c r="M3" s="133" t="s">
        <v>13</v>
      </c>
      <c r="N3" s="136" t="s">
        <v>14</v>
      </c>
      <c r="O3" s="137" t="s">
        <v>15</v>
      </c>
      <c r="P3" s="138" t="s">
        <v>16</v>
      </c>
      <c r="Q3" s="135" t="s">
        <v>17</v>
      </c>
      <c r="R3" s="135"/>
      <c r="S3" s="135"/>
      <c r="T3" s="140" t="s">
        <v>18</v>
      </c>
      <c r="U3" s="142" t="s">
        <v>19</v>
      </c>
      <c r="V3" s="128" t="s">
        <v>20</v>
      </c>
      <c r="W3" s="130" t="s">
        <v>21</v>
      </c>
      <c r="X3" s="143" t="s">
        <v>22</v>
      </c>
      <c r="Y3" s="143" t="s">
        <v>23</v>
      </c>
      <c r="Z3" s="130" t="s">
        <v>24</v>
      </c>
      <c r="AA3" s="130" t="s">
        <v>25</v>
      </c>
      <c r="AB3" s="130" t="s">
        <v>26</v>
      </c>
      <c r="AC3" s="130"/>
      <c r="AD3" s="130"/>
      <c r="AE3" s="130"/>
      <c r="AF3" s="130"/>
      <c r="AG3" s="130"/>
      <c r="AH3" s="130" t="s">
        <v>27</v>
      </c>
      <c r="AI3" s="130" t="s">
        <v>26</v>
      </c>
      <c r="AJ3" s="130"/>
      <c r="AK3" s="130"/>
      <c r="AL3" s="130"/>
      <c r="AM3" s="130"/>
      <c r="AN3" s="130"/>
      <c r="AO3" s="130"/>
      <c r="AP3" s="135" t="s">
        <v>28</v>
      </c>
      <c r="AQ3" s="128" t="s">
        <v>29</v>
      </c>
      <c r="AR3" s="129" t="s">
        <v>30</v>
      </c>
      <c r="AS3" s="129"/>
      <c r="AT3" s="129"/>
      <c r="AU3" s="129"/>
      <c r="AV3" s="130" t="s">
        <v>31</v>
      </c>
      <c r="AW3" s="128" t="s">
        <v>32</v>
      </c>
      <c r="AX3" s="130" t="s">
        <v>33</v>
      </c>
      <c r="AY3" s="130" t="s">
        <v>34</v>
      </c>
      <c r="AZ3" s="130" t="s">
        <v>35</v>
      </c>
      <c r="BA3" s="130" t="s">
        <v>36</v>
      </c>
      <c r="BB3" s="130" t="s">
        <v>37</v>
      </c>
      <c r="BC3" s="131" t="s">
        <v>38</v>
      </c>
      <c r="BD3" s="132"/>
      <c r="BE3" s="129" t="s">
        <v>81</v>
      </c>
      <c r="BF3" s="129" t="s">
        <v>40</v>
      </c>
      <c r="BG3" s="133" t="s">
        <v>41</v>
      </c>
      <c r="BH3" s="134" t="s">
        <v>42</v>
      </c>
      <c r="BI3" s="135" t="s">
        <v>43</v>
      </c>
      <c r="BJ3" s="129" t="s">
        <v>44</v>
      </c>
      <c r="BK3" s="129" t="s">
        <v>45</v>
      </c>
      <c r="BL3" s="129" t="s">
        <v>46</v>
      </c>
      <c r="BM3" s="129" t="s">
        <v>47</v>
      </c>
      <c r="BN3" s="129" t="s">
        <v>48</v>
      </c>
      <c r="BO3" s="129" t="s">
        <v>49</v>
      </c>
      <c r="BP3" s="129" t="s">
        <v>50</v>
      </c>
      <c r="BQ3" s="129" t="s">
        <v>51</v>
      </c>
      <c r="BR3" s="129" t="s">
        <v>52</v>
      </c>
      <c r="BS3" s="128" t="s">
        <v>53</v>
      </c>
      <c r="BT3" s="128" t="s">
        <v>54</v>
      </c>
      <c r="BU3" s="128" t="s">
        <v>55</v>
      </c>
      <c r="BV3" s="128" t="s">
        <v>56</v>
      </c>
      <c r="BW3" s="129" t="s">
        <v>57</v>
      </c>
    </row>
    <row r="4" spans="1:75" s="5" customFormat="1" ht="33" customHeight="1" x14ac:dyDescent="0.4">
      <c r="A4" s="128"/>
      <c r="B4" s="128"/>
      <c r="C4" s="128"/>
      <c r="D4" s="128"/>
      <c r="E4" s="129"/>
      <c r="F4" s="134"/>
      <c r="G4" s="129"/>
      <c r="H4" s="129"/>
      <c r="I4" s="129"/>
      <c r="J4" s="128"/>
      <c r="K4" s="129"/>
      <c r="L4" s="130"/>
      <c r="M4" s="133"/>
      <c r="N4" s="136"/>
      <c r="O4" s="137"/>
      <c r="P4" s="139"/>
      <c r="Q4" s="6" t="s">
        <v>58</v>
      </c>
      <c r="R4" s="6" t="s">
        <v>59</v>
      </c>
      <c r="S4" s="6" t="s">
        <v>60</v>
      </c>
      <c r="T4" s="141"/>
      <c r="U4" s="142"/>
      <c r="V4" s="128"/>
      <c r="W4" s="130"/>
      <c r="X4" s="144"/>
      <c r="Y4" s="144"/>
      <c r="Z4" s="130"/>
      <c r="AA4" s="130"/>
      <c r="AB4" s="7" t="s">
        <v>61</v>
      </c>
      <c r="AC4" s="7" t="s">
        <v>62</v>
      </c>
      <c r="AD4" s="7" t="s">
        <v>63</v>
      </c>
      <c r="AE4" s="7" t="s">
        <v>64</v>
      </c>
      <c r="AF4" s="7" t="s">
        <v>65</v>
      </c>
      <c r="AG4" s="7" t="s">
        <v>66</v>
      </c>
      <c r="AH4" s="130"/>
      <c r="AI4" s="7" t="s">
        <v>67</v>
      </c>
      <c r="AJ4" s="7" t="s">
        <v>68</v>
      </c>
      <c r="AK4" s="7" t="s">
        <v>69</v>
      </c>
      <c r="AL4" s="7" t="s">
        <v>70</v>
      </c>
      <c r="AM4" s="7" t="s">
        <v>71</v>
      </c>
      <c r="AN4" s="8" t="s">
        <v>72</v>
      </c>
      <c r="AO4" s="7" t="s">
        <v>73</v>
      </c>
      <c r="AP4" s="135"/>
      <c r="AQ4" s="128"/>
      <c r="AR4" s="9" t="s">
        <v>74</v>
      </c>
      <c r="AS4" s="9" t="s">
        <v>75</v>
      </c>
      <c r="AT4" s="9" t="s">
        <v>76</v>
      </c>
      <c r="AU4" s="9" t="s">
        <v>77</v>
      </c>
      <c r="AV4" s="130"/>
      <c r="AW4" s="128"/>
      <c r="AX4" s="130"/>
      <c r="AY4" s="130"/>
      <c r="AZ4" s="130"/>
      <c r="BA4" s="130"/>
      <c r="BB4" s="130"/>
      <c r="BC4" s="10" t="s">
        <v>78</v>
      </c>
      <c r="BD4" s="10" t="s">
        <v>79</v>
      </c>
      <c r="BE4" s="128"/>
      <c r="BF4" s="128"/>
      <c r="BG4" s="133"/>
      <c r="BH4" s="130"/>
      <c r="BI4" s="135"/>
      <c r="BJ4" s="128"/>
      <c r="BK4" s="128"/>
      <c r="BL4" s="129"/>
      <c r="BM4" s="128"/>
      <c r="BN4" s="128"/>
      <c r="BO4" s="129"/>
      <c r="BP4" s="128"/>
      <c r="BQ4" s="128"/>
      <c r="BR4" s="128"/>
      <c r="BS4" s="128"/>
      <c r="BT4" s="128"/>
      <c r="BU4" s="128"/>
      <c r="BV4" s="128"/>
      <c r="BW4" s="128"/>
    </row>
    <row r="5" spans="1:75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e">
        <f>VLOOKUP(L5,'償却率（定額法）'!$B$6:$C$104,2)</f>
        <v>#N/A</v>
      </c>
      <c r="N5" s="12"/>
      <c r="O5" s="12"/>
      <c r="P5" s="13">
        <f>IF(O5="",N5,O5)</f>
        <v>0</v>
      </c>
      <c r="Q5" s="14">
        <f t="shared" ref="Q5:Q69" si="0">YEAR(P5)</f>
        <v>1900</v>
      </c>
      <c r="R5" s="14">
        <f>MONTH(P5)</f>
        <v>1</v>
      </c>
      <c r="S5" s="14">
        <f>DAY(N5)</f>
        <v>0</v>
      </c>
      <c r="T5" s="11" t="str">
        <f t="shared" ref="T5:T100" si="1">IF(Q5=1900,"",IF(R5&lt;4,Q5-1,Q5))</f>
        <v/>
      </c>
      <c r="U5" s="15"/>
      <c r="V5" s="11"/>
      <c r="W5" s="11"/>
      <c r="X5" s="16">
        <f t="shared" ref="X5:X68" si="2">IF(BG5=0,0,IF(BG5&gt;L5,U5-1,ROUND((U5*M5)*(BG5-1),0)))</f>
        <v>0</v>
      </c>
      <c r="Y5" s="16">
        <f t="shared" ref="Y5:Y68" si="3">U5-X5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8">
        <f t="shared" ref="AN5:AN68" si="4">IF(BG5=0,0,IF(BG5=L5,Y5-1,IF(Y5=1,0,ROUND(U5*M5,0))))</f>
        <v>0</v>
      </c>
      <c r="AO5" s="11"/>
      <c r="AP5" s="17">
        <f>Y5-AN5</f>
        <v>0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4">
        <f>IF(T5="",0,$O$1-T5)</f>
        <v>0</v>
      </c>
      <c r="BH5" s="11"/>
      <c r="BI5" s="17">
        <f>U5-AP5</f>
        <v>0</v>
      </c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 t="e">
        <f>VLOOKUP(L6,'償却率（定額法）'!$B$6:$C$104,2)</f>
        <v>#N/A</v>
      </c>
      <c r="N6" s="12"/>
      <c r="O6" s="12"/>
      <c r="P6" s="13">
        <f t="shared" ref="P6:P69" si="5">IF(O6="",N6,O6)</f>
        <v>0</v>
      </c>
      <c r="Q6" s="14">
        <f t="shared" si="0"/>
        <v>1900</v>
      </c>
      <c r="R6" s="14">
        <f t="shared" ref="R6:R69" si="6">MONTH(P6)</f>
        <v>1</v>
      </c>
      <c r="S6" s="14">
        <f t="shared" ref="S6:S69" si="7">DAY(N6)</f>
        <v>0</v>
      </c>
      <c r="T6" s="11" t="str">
        <f t="shared" si="1"/>
        <v/>
      </c>
      <c r="U6" s="15"/>
      <c r="V6" s="11"/>
      <c r="W6" s="11"/>
      <c r="X6" s="16">
        <f t="shared" si="2"/>
        <v>0</v>
      </c>
      <c r="Y6" s="16">
        <f t="shared" si="3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8">
        <f t="shared" si="4"/>
        <v>0</v>
      </c>
      <c r="AO6" s="11"/>
      <c r="AP6" s="17">
        <f t="shared" ref="AP6:AP69" si="8">Y6-AN6</f>
        <v>0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4">
        <f t="shared" ref="BG6:BG69" si="9">IF(T6="",0,$O$1-T6)</f>
        <v>0</v>
      </c>
      <c r="BH6" s="11"/>
      <c r="BI6" s="17">
        <f t="shared" ref="BI6:BI69" si="10">U6-AP6</f>
        <v>0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 t="e">
        <f>VLOOKUP(L7,'償却率（定額法）'!$B$6:$C$104,2)</f>
        <v>#N/A</v>
      </c>
      <c r="N7" s="12"/>
      <c r="O7" s="12"/>
      <c r="P7" s="13">
        <f t="shared" si="5"/>
        <v>0</v>
      </c>
      <c r="Q7" s="14">
        <f t="shared" si="0"/>
        <v>1900</v>
      </c>
      <c r="R7" s="14">
        <f t="shared" si="6"/>
        <v>1</v>
      </c>
      <c r="S7" s="14">
        <f t="shared" si="7"/>
        <v>0</v>
      </c>
      <c r="T7" s="11" t="str">
        <f t="shared" si="1"/>
        <v/>
      </c>
      <c r="U7" s="15"/>
      <c r="V7" s="11"/>
      <c r="W7" s="11"/>
      <c r="X7" s="16">
        <f t="shared" si="2"/>
        <v>0</v>
      </c>
      <c r="Y7" s="16">
        <f t="shared" si="3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8">
        <f t="shared" si="4"/>
        <v>0</v>
      </c>
      <c r="AO7" s="11"/>
      <c r="AP7" s="17">
        <f t="shared" si="8"/>
        <v>0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4">
        <f t="shared" si="9"/>
        <v>0</v>
      </c>
      <c r="BH7" s="11"/>
      <c r="BI7" s="17">
        <f t="shared" si="10"/>
        <v>0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 t="e">
        <f>VLOOKUP(L8,'償却率（定額法）'!$B$6:$C$104,2)</f>
        <v>#N/A</v>
      </c>
      <c r="N8" s="12"/>
      <c r="O8" s="12"/>
      <c r="P8" s="13">
        <f t="shared" si="5"/>
        <v>0</v>
      </c>
      <c r="Q8" s="14">
        <f t="shared" si="0"/>
        <v>1900</v>
      </c>
      <c r="R8" s="14">
        <f t="shared" si="6"/>
        <v>1</v>
      </c>
      <c r="S8" s="14">
        <f t="shared" si="7"/>
        <v>0</v>
      </c>
      <c r="T8" s="11" t="str">
        <f t="shared" si="1"/>
        <v/>
      </c>
      <c r="U8" s="15"/>
      <c r="V8" s="11"/>
      <c r="W8" s="11"/>
      <c r="X8" s="16">
        <f t="shared" si="2"/>
        <v>0</v>
      </c>
      <c r="Y8" s="16">
        <f t="shared" si="3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8">
        <f t="shared" si="4"/>
        <v>0</v>
      </c>
      <c r="AO8" s="11"/>
      <c r="AP8" s="17">
        <f t="shared" si="8"/>
        <v>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4">
        <f t="shared" si="9"/>
        <v>0</v>
      </c>
      <c r="BH8" s="11"/>
      <c r="BI8" s="17">
        <f t="shared" si="10"/>
        <v>0</v>
      </c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 t="e">
        <f>VLOOKUP(L9,'償却率（定額法）'!$B$6:$C$104,2)</f>
        <v>#N/A</v>
      </c>
      <c r="N9" s="12"/>
      <c r="O9" s="12"/>
      <c r="P9" s="13">
        <f t="shared" si="5"/>
        <v>0</v>
      </c>
      <c r="Q9" s="14">
        <f t="shared" si="0"/>
        <v>1900</v>
      </c>
      <c r="R9" s="14">
        <f t="shared" si="6"/>
        <v>1</v>
      </c>
      <c r="S9" s="14">
        <f t="shared" si="7"/>
        <v>0</v>
      </c>
      <c r="T9" s="11" t="str">
        <f t="shared" si="1"/>
        <v/>
      </c>
      <c r="U9" s="15"/>
      <c r="V9" s="11"/>
      <c r="W9" s="11"/>
      <c r="X9" s="16">
        <f t="shared" si="2"/>
        <v>0</v>
      </c>
      <c r="Y9" s="16">
        <f t="shared" si="3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8">
        <f t="shared" si="4"/>
        <v>0</v>
      </c>
      <c r="AO9" s="11"/>
      <c r="AP9" s="17">
        <f t="shared" si="8"/>
        <v>0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4">
        <f t="shared" si="9"/>
        <v>0</v>
      </c>
      <c r="BH9" s="11"/>
      <c r="BI9" s="17">
        <f t="shared" si="10"/>
        <v>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 t="e">
        <f>VLOOKUP(L10,'償却率（定額法）'!$B$6:$C$104,2)</f>
        <v>#N/A</v>
      </c>
      <c r="N10" s="12"/>
      <c r="O10" s="12"/>
      <c r="P10" s="13">
        <f t="shared" si="5"/>
        <v>0</v>
      </c>
      <c r="Q10" s="14">
        <f t="shared" si="0"/>
        <v>1900</v>
      </c>
      <c r="R10" s="14">
        <f t="shared" si="6"/>
        <v>1</v>
      </c>
      <c r="S10" s="14">
        <f t="shared" si="7"/>
        <v>0</v>
      </c>
      <c r="T10" s="11" t="str">
        <f t="shared" si="1"/>
        <v/>
      </c>
      <c r="U10" s="15"/>
      <c r="V10" s="11"/>
      <c r="W10" s="11"/>
      <c r="X10" s="16">
        <f t="shared" si="2"/>
        <v>0</v>
      </c>
      <c r="Y10" s="16">
        <f t="shared" si="3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8">
        <f t="shared" si="4"/>
        <v>0</v>
      </c>
      <c r="AO10" s="11"/>
      <c r="AP10" s="17">
        <f t="shared" si="8"/>
        <v>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4">
        <f t="shared" si="9"/>
        <v>0</v>
      </c>
      <c r="BH10" s="11"/>
      <c r="BI10" s="17">
        <f t="shared" si="10"/>
        <v>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e">
        <f>VLOOKUP(L11,'償却率（定額法）'!$B$6:$C$104,2)</f>
        <v>#N/A</v>
      </c>
      <c r="N11" s="12"/>
      <c r="O11" s="12"/>
      <c r="P11" s="13">
        <f t="shared" si="5"/>
        <v>0</v>
      </c>
      <c r="Q11" s="14">
        <f t="shared" si="0"/>
        <v>1900</v>
      </c>
      <c r="R11" s="14">
        <f t="shared" si="6"/>
        <v>1</v>
      </c>
      <c r="S11" s="14">
        <f t="shared" si="7"/>
        <v>0</v>
      </c>
      <c r="T11" s="11" t="str">
        <f t="shared" si="1"/>
        <v/>
      </c>
      <c r="U11" s="15"/>
      <c r="V11" s="11"/>
      <c r="W11" s="11"/>
      <c r="X11" s="16">
        <f t="shared" si="2"/>
        <v>0</v>
      </c>
      <c r="Y11" s="16">
        <f t="shared" si="3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8">
        <f t="shared" si="4"/>
        <v>0</v>
      </c>
      <c r="AO11" s="11"/>
      <c r="AP11" s="17">
        <f t="shared" si="8"/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4">
        <f t="shared" si="9"/>
        <v>0</v>
      </c>
      <c r="BH11" s="11"/>
      <c r="BI11" s="17">
        <f t="shared" si="10"/>
        <v>0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 t="e">
        <f>VLOOKUP(L12,'償却率（定額法）'!$B$6:$C$104,2)</f>
        <v>#N/A</v>
      </c>
      <c r="N12" s="12"/>
      <c r="O12" s="12"/>
      <c r="P12" s="13">
        <f t="shared" si="5"/>
        <v>0</v>
      </c>
      <c r="Q12" s="14">
        <f t="shared" si="0"/>
        <v>1900</v>
      </c>
      <c r="R12" s="14">
        <f t="shared" si="6"/>
        <v>1</v>
      </c>
      <c r="S12" s="14">
        <f t="shared" si="7"/>
        <v>0</v>
      </c>
      <c r="T12" s="11" t="str">
        <f t="shared" si="1"/>
        <v/>
      </c>
      <c r="U12" s="15"/>
      <c r="V12" s="11"/>
      <c r="W12" s="11"/>
      <c r="X12" s="16">
        <f t="shared" si="2"/>
        <v>0</v>
      </c>
      <c r="Y12" s="16">
        <f t="shared" si="3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8">
        <f t="shared" si="4"/>
        <v>0</v>
      </c>
      <c r="AO12" s="11"/>
      <c r="AP12" s="17">
        <f t="shared" si="8"/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4">
        <f t="shared" si="9"/>
        <v>0</v>
      </c>
      <c r="BH12" s="11"/>
      <c r="BI12" s="17">
        <f t="shared" si="10"/>
        <v>0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e">
        <f>VLOOKUP(L13,'償却率（定額法）'!$B$6:$C$104,2)</f>
        <v>#N/A</v>
      </c>
      <c r="N13" s="12"/>
      <c r="O13" s="12"/>
      <c r="P13" s="13">
        <f t="shared" si="5"/>
        <v>0</v>
      </c>
      <c r="Q13" s="14">
        <f t="shared" si="0"/>
        <v>1900</v>
      </c>
      <c r="R13" s="14">
        <f t="shared" si="6"/>
        <v>1</v>
      </c>
      <c r="S13" s="14">
        <f t="shared" si="7"/>
        <v>0</v>
      </c>
      <c r="T13" s="11" t="str">
        <f t="shared" si="1"/>
        <v/>
      </c>
      <c r="U13" s="15"/>
      <c r="V13" s="11"/>
      <c r="W13" s="11"/>
      <c r="X13" s="16">
        <f t="shared" si="2"/>
        <v>0</v>
      </c>
      <c r="Y13" s="16">
        <f t="shared" si="3"/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8">
        <f t="shared" si="4"/>
        <v>0</v>
      </c>
      <c r="AO13" s="11"/>
      <c r="AP13" s="17">
        <f t="shared" si="8"/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4">
        <f t="shared" si="9"/>
        <v>0</v>
      </c>
      <c r="BH13" s="11"/>
      <c r="BI13" s="17">
        <f t="shared" si="10"/>
        <v>0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e">
        <f>VLOOKUP(L14,'償却率（定額法）'!$B$6:$C$104,2)</f>
        <v>#N/A</v>
      </c>
      <c r="N14" s="12"/>
      <c r="O14" s="12"/>
      <c r="P14" s="13">
        <f t="shared" si="5"/>
        <v>0</v>
      </c>
      <c r="Q14" s="14">
        <f t="shared" si="0"/>
        <v>1900</v>
      </c>
      <c r="R14" s="14">
        <f t="shared" si="6"/>
        <v>1</v>
      </c>
      <c r="S14" s="14">
        <f t="shared" si="7"/>
        <v>0</v>
      </c>
      <c r="T14" s="11" t="str">
        <f t="shared" si="1"/>
        <v/>
      </c>
      <c r="U14" s="15"/>
      <c r="V14" s="11"/>
      <c r="W14" s="11"/>
      <c r="X14" s="16">
        <f t="shared" si="2"/>
        <v>0</v>
      </c>
      <c r="Y14" s="16">
        <f t="shared" si="3"/>
        <v>0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>
        <f t="shared" si="4"/>
        <v>0</v>
      </c>
      <c r="AO14" s="11"/>
      <c r="AP14" s="17">
        <f t="shared" si="8"/>
        <v>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4">
        <f t="shared" si="9"/>
        <v>0</v>
      </c>
      <c r="BH14" s="11"/>
      <c r="BI14" s="17">
        <f t="shared" si="10"/>
        <v>0</v>
      </c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e">
        <f>VLOOKUP(L15,'償却率（定額法）'!$B$6:$C$104,2)</f>
        <v>#N/A</v>
      </c>
      <c r="N15" s="12"/>
      <c r="O15" s="12"/>
      <c r="P15" s="13">
        <f t="shared" si="5"/>
        <v>0</v>
      </c>
      <c r="Q15" s="14">
        <f t="shared" si="0"/>
        <v>1900</v>
      </c>
      <c r="R15" s="14">
        <f t="shared" si="6"/>
        <v>1</v>
      </c>
      <c r="S15" s="14">
        <f t="shared" si="7"/>
        <v>0</v>
      </c>
      <c r="T15" s="11" t="str">
        <f t="shared" si="1"/>
        <v/>
      </c>
      <c r="U15" s="15"/>
      <c r="V15" s="11"/>
      <c r="W15" s="11"/>
      <c r="X15" s="16">
        <f t="shared" si="2"/>
        <v>0</v>
      </c>
      <c r="Y15" s="16">
        <f t="shared" si="3"/>
        <v>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>
        <f t="shared" si="4"/>
        <v>0</v>
      </c>
      <c r="AO15" s="11"/>
      <c r="AP15" s="17">
        <f t="shared" si="8"/>
        <v>0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4">
        <f t="shared" si="9"/>
        <v>0</v>
      </c>
      <c r="BH15" s="11"/>
      <c r="BI15" s="17">
        <f t="shared" si="10"/>
        <v>0</v>
      </c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 t="e">
        <f>VLOOKUP(L16,'償却率（定額法）'!$B$6:$C$104,2)</f>
        <v>#N/A</v>
      </c>
      <c r="N16" s="12"/>
      <c r="O16" s="12"/>
      <c r="P16" s="13">
        <f t="shared" si="5"/>
        <v>0</v>
      </c>
      <c r="Q16" s="14">
        <f t="shared" si="0"/>
        <v>1900</v>
      </c>
      <c r="R16" s="14">
        <f t="shared" si="6"/>
        <v>1</v>
      </c>
      <c r="S16" s="14">
        <f t="shared" si="7"/>
        <v>0</v>
      </c>
      <c r="T16" s="11" t="str">
        <f t="shared" si="1"/>
        <v/>
      </c>
      <c r="U16" s="15"/>
      <c r="V16" s="11"/>
      <c r="W16" s="11"/>
      <c r="X16" s="16">
        <f t="shared" si="2"/>
        <v>0</v>
      </c>
      <c r="Y16" s="16">
        <f t="shared" si="3"/>
        <v>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>
        <f t="shared" si="4"/>
        <v>0</v>
      </c>
      <c r="AO16" s="11"/>
      <c r="AP16" s="17">
        <f t="shared" si="8"/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4">
        <f t="shared" si="9"/>
        <v>0</v>
      </c>
      <c r="BH16" s="11"/>
      <c r="BI16" s="17">
        <f t="shared" si="10"/>
        <v>0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e">
        <f>VLOOKUP(L17,'償却率（定額法）'!$B$6:$C$104,2)</f>
        <v>#N/A</v>
      </c>
      <c r="N17" s="12"/>
      <c r="O17" s="12"/>
      <c r="P17" s="13">
        <f t="shared" si="5"/>
        <v>0</v>
      </c>
      <c r="Q17" s="14">
        <f t="shared" si="0"/>
        <v>1900</v>
      </c>
      <c r="R17" s="14">
        <f t="shared" si="6"/>
        <v>1</v>
      </c>
      <c r="S17" s="14">
        <f t="shared" si="7"/>
        <v>0</v>
      </c>
      <c r="T17" s="11" t="str">
        <f t="shared" si="1"/>
        <v/>
      </c>
      <c r="U17" s="15"/>
      <c r="V17" s="11"/>
      <c r="W17" s="11"/>
      <c r="X17" s="16">
        <f t="shared" si="2"/>
        <v>0</v>
      </c>
      <c r="Y17" s="16">
        <f t="shared" si="3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8">
        <f t="shared" si="4"/>
        <v>0</v>
      </c>
      <c r="AO17" s="11"/>
      <c r="AP17" s="17">
        <f t="shared" si="8"/>
        <v>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4">
        <f t="shared" si="9"/>
        <v>0</v>
      </c>
      <c r="BH17" s="11"/>
      <c r="BI17" s="17">
        <f t="shared" si="10"/>
        <v>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e">
        <f>VLOOKUP(L18,'償却率（定額法）'!$B$6:$C$104,2)</f>
        <v>#N/A</v>
      </c>
      <c r="N18" s="12"/>
      <c r="O18" s="12"/>
      <c r="P18" s="13">
        <f t="shared" si="5"/>
        <v>0</v>
      </c>
      <c r="Q18" s="14">
        <f t="shared" si="0"/>
        <v>1900</v>
      </c>
      <c r="R18" s="14">
        <f t="shared" si="6"/>
        <v>1</v>
      </c>
      <c r="S18" s="14">
        <f t="shared" si="7"/>
        <v>0</v>
      </c>
      <c r="T18" s="11" t="str">
        <f t="shared" si="1"/>
        <v/>
      </c>
      <c r="U18" s="15"/>
      <c r="V18" s="11"/>
      <c r="W18" s="11"/>
      <c r="X18" s="16">
        <f t="shared" si="2"/>
        <v>0</v>
      </c>
      <c r="Y18" s="16">
        <f t="shared" si="3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8">
        <f t="shared" si="4"/>
        <v>0</v>
      </c>
      <c r="AO18" s="11"/>
      <c r="AP18" s="17">
        <f t="shared" si="8"/>
        <v>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4">
        <f t="shared" si="9"/>
        <v>0</v>
      </c>
      <c r="BH18" s="11"/>
      <c r="BI18" s="17">
        <f t="shared" si="10"/>
        <v>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e">
        <f>VLOOKUP(L19,'償却率（定額法）'!$B$6:$C$104,2)</f>
        <v>#N/A</v>
      </c>
      <c r="N19" s="12"/>
      <c r="O19" s="12"/>
      <c r="P19" s="13">
        <f t="shared" si="5"/>
        <v>0</v>
      </c>
      <c r="Q19" s="14">
        <f t="shared" si="0"/>
        <v>1900</v>
      </c>
      <c r="R19" s="14">
        <f t="shared" si="6"/>
        <v>1</v>
      </c>
      <c r="S19" s="14">
        <f t="shared" si="7"/>
        <v>0</v>
      </c>
      <c r="T19" s="11" t="str">
        <f t="shared" si="1"/>
        <v/>
      </c>
      <c r="U19" s="15"/>
      <c r="V19" s="11"/>
      <c r="W19" s="11"/>
      <c r="X19" s="16">
        <f t="shared" si="2"/>
        <v>0</v>
      </c>
      <c r="Y19" s="16">
        <f t="shared" si="3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8">
        <f t="shared" si="4"/>
        <v>0</v>
      </c>
      <c r="AO19" s="11"/>
      <c r="AP19" s="17">
        <f t="shared" si="8"/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4">
        <f t="shared" si="9"/>
        <v>0</v>
      </c>
      <c r="BH19" s="11"/>
      <c r="BI19" s="17">
        <f t="shared" si="10"/>
        <v>0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e">
        <f>VLOOKUP(L20,'償却率（定額法）'!$B$6:$C$104,2)</f>
        <v>#N/A</v>
      </c>
      <c r="N20" s="12"/>
      <c r="O20" s="12"/>
      <c r="P20" s="13">
        <f t="shared" si="5"/>
        <v>0</v>
      </c>
      <c r="Q20" s="14">
        <f t="shared" si="0"/>
        <v>1900</v>
      </c>
      <c r="R20" s="14">
        <f t="shared" si="6"/>
        <v>1</v>
      </c>
      <c r="S20" s="14">
        <f t="shared" si="7"/>
        <v>0</v>
      </c>
      <c r="T20" s="11" t="str">
        <f t="shared" si="1"/>
        <v/>
      </c>
      <c r="U20" s="15"/>
      <c r="V20" s="11"/>
      <c r="W20" s="11"/>
      <c r="X20" s="16">
        <f t="shared" si="2"/>
        <v>0</v>
      </c>
      <c r="Y20" s="16">
        <f t="shared" si="3"/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8">
        <f t="shared" si="4"/>
        <v>0</v>
      </c>
      <c r="AO20" s="11"/>
      <c r="AP20" s="17">
        <f t="shared" si="8"/>
        <v>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4">
        <f t="shared" si="9"/>
        <v>0</v>
      </c>
      <c r="BH20" s="11"/>
      <c r="BI20" s="17">
        <f t="shared" si="10"/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e">
        <f>VLOOKUP(L21,'償却率（定額法）'!$B$6:$C$104,2)</f>
        <v>#N/A</v>
      </c>
      <c r="N21" s="12"/>
      <c r="O21" s="12"/>
      <c r="P21" s="13">
        <f t="shared" si="5"/>
        <v>0</v>
      </c>
      <c r="Q21" s="14">
        <f t="shared" si="0"/>
        <v>1900</v>
      </c>
      <c r="R21" s="14">
        <f t="shared" si="6"/>
        <v>1</v>
      </c>
      <c r="S21" s="14">
        <f t="shared" si="7"/>
        <v>0</v>
      </c>
      <c r="T21" s="11" t="str">
        <f t="shared" si="1"/>
        <v/>
      </c>
      <c r="U21" s="15"/>
      <c r="V21" s="11"/>
      <c r="W21" s="11"/>
      <c r="X21" s="16">
        <f t="shared" si="2"/>
        <v>0</v>
      </c>
      <c r="Y21" s="16">
        <f t="shared" si="3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8">
        <f t="shared" si="4"/>
        <v>0</v>
      </c>
      <c r="AO21" s="11"/>
      <c r="AP21" s="17">
        <f t="shared" si="8"/>
        <v>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">
        <f t="shared" si="9"/>
        <v>0</v>
      </c>
      <c r="BH21" s="11"/>
      <c r="BI21" s="17">
        <f t="shared" si="10"/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 t="e">
        <f>VLOOKUP(L22,'償却率（定額法）'!$B$6:$C$104,2)</f>
        <v>#N/A</v>
      </c>
      <c r="N22" s="12"/>
      <c r="O22" s="12"/>
      <c r="P22" s="13">
        <f t="shared" si="5"/>
        <v>0</v>
      </c>
      <c r="Q22" s="14">
        <f t="shared" si="0"/>
        <v>1900</v>
      </c>
      <c r="R22" s="14">
        <f t="shared" si="6"/>
        <v>1</v>
      </c>
      <c r="S22" s="14">
        <f t="shared" si="7"/>
        <v>0</v>
      </c>
      <c r="T22" s="11" t="str">
        <f t="shared" si="1"/>
        <v/>
      </c>
      <c r="U22" s="15"/>
      <c r="V22" s="11"/>
      <c r="W22" s="11"/>
      <c r="X22" s="16">
        <f t="shared" si="2"/>
        <v>0</v>
      </c>
      <c r="Y22" s="16">
        <f t="shared" si="3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>
        <f t="shared" si="4"/>
        <v>0</v>
      </c>
      <c r="AO22" s="11"/>
      <c r="AP22" s="17">
        <f t="shared" si="8"/>
        <v>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4">
        <f t="shared" si="9"/>
        <v>0</v>
      </c>
      <c r="BH22" s="11"/>
      <c r="BI22" s="17">
        <f t="shared" si="10"/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 t="e">
        <f>VLOOKUP(L23,'償却率（定額法）'!$B$6:$C$104,2)</f>
        <v>#N/A</v>
      </c>
      <c r="N23" s="12"/>
      <c r="O23" s="12"/>
      <c r="P23" s="13">
        <f t="shared" si="5"/>
        <v>0</v>
      </c>
      <c r="Q23" s="14">
        <f t="shared" si="0"/>
        <v>1900</v>
      </c>
      <c r="R23" s="14">
        <f t="shared" si="6"/>
        <v>1</v>
      </c>
      <c r="S23" s="14">
        <f t="shared" si="7"/>
        <v>0</v>
      </c>
      <c r="T23" s="11" t="str">
        <f t="shared" si="1"/>
        <v/>
      </c>
      <c r="U23" s="15"/>
      <c r="V23" s="11"/>
      <c r="W23" s="11"/>
      <c r="X23" s="16">
        <f t="shared" si="2"/>
        <v>0</v>
      </c>
      <c r="Y23" s="16">
        <f t="shared" si="3"/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>
        <f t="shared" si="4"/>
        <v>0</v>
      </c>
      <c r="AO23" s="11"/>
      <c r="AP23" s="17">
        <f t="shared" si="8"/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4">
        <f t="shared" si="9"/>
        <v>0</v>
      </c>
      <c r="BH23" s="11"/>
      <c r="BI23" s="17">
        <f t="shared" si="10"/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e">
        <f>VLOOKUP(L24,'償却率（定額法）'!$B$6:$C$104,2)</f>
        <v>#N/A</v>
      </c>
      <c r="N24" s="12"/>
      <c r="O24" s="12"/>
      <c r="P24" s="13">
        <f t="shared" si="5"/>
        <v>0</v>
      </c>
      <c r="Q24" s="14">
        <f t="shared" si="0"/>
        <v>1900</v>
      </c>
      <c r="R24" s="14">
        <f t="shared" si="6"/>
        <v>1</v>
      </c>
      <c r="S24" s="14">
        <f t="shared" si="7"/>
        <v>0</v>
      </c>
      <c r="T24" s="11" t="str">
        <f t="shared" si="1"/>
        <v/>
      </c>
      <c r="U24" s="15"/>
      <c r="V24" s="11"/>
      <c r="W24" s="11"/>
      <c r="X24" s="16">
        <f t="shared" si="2"/>
        <v>0</v>
      </c>
      <c r="Y24" s="16">
        <f t="shared" si="3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>
        <f t="shared" si="4"/>
        <v>0</v>
      </c>
      <c r="AO24" s="11"/>
      <c r="AP24" s="17">
        <f t="shared" si="8"/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4">
        <f t="shared" si="9"/>
        <v>0</v>
      </c>
      <c r="BH24" s="11"/>
      <c r="BI24" s="17">
        <f t="shared" si="10"/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 t="e">
        <f>VLOOKUP(L25,'償却率（定額法）'!$B$6:$C$104,2)</f>
        <v>#N/A</v>
      </c>
      <c r="N25" s="12"/>
      <c r="O25" s="12"/>
      <c r="P25" s="13">
        <f t="shared" si="5"/>
        <v>0</v>
      </c>
      <c r="Q25" s="14">
        <f t="shared" si="0"/>
        <v>1900</v>
      </c>
      <c r="R25" s="14">
        <f t="shared" si="6"/>
        <v>1</v>
      </c>
      <c r="S25" s="14">
        <f t="shared" si="7"/>
        <v>0</v>
      </c>
      <c r="T25" s="11" t="str">
        <f t="shared" si="1"/>
        <v/>
      </c>
      <c r="U25" s="15"/>
      <c r="V25" s="11"/>
      <c r="W25" s="11"/>
      <c r="X25" s="16">
        <f t="shared" si="2"/>
        <v>0</v>
      </c>
      <c r="Y25" s="16">
        <f t="shared" si="3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8">
        <f t="shared" si="4"/>
        <v>0</v>
      </c>
      <c r="AO25" s="11"/>
      <c r="AP25" s="17">
        <f t="shared" si="8"/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4">
        <f t="shared" si="9"/>
        <v>0</v>
      </c>
      <c r="BH25" s="11"/>
      <c r="BI25" s="17">
        <f t="shared" si="10"/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 t="e">
        <f>VLOOKUP(L26,'償却率（定額法）'!$B$6:$C$104,2)</f>
        <v>#N/A</v>
      </c>
      <c r="N26" s="12"/>
      <c r="O26" s="12"/>
      <c r="P26" s="13">
        <f t="shared" si="5"/>
        <v>0</v>
      </c>
      <c r="Q26" s="14">
        <f t="shared" si="0"/>
        <v>1900</v>
      </c>
      <c r="R26" s="14">
        <f t="shared" si="6"/>
        <v>1</v>
      </c>
      <c r="S26" s="14">
        <f t="shared" si="7"/>
        <v>0</v>
      </c>
      <c r="T26" s="11" t="str">
        <f t="shared" si="1"/>
        <v/>
      </c>
      <c r="U26" s="15"/>
      <c r="V26" s="11"/>
      <c r="W26" s="11"/>
      <c r="X26" s="16">
        <f t="shared" si="2"/>
        <v>0</v>
      </c>
      <c r="Y26" s="16">
        <f t="shared" si="3"/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">
        <f t="shared" si="4"/>
        <v>0</v>
      </c>
      <c r="AO26" s="11"/>
      <c r="AP26" s="17">
        <f t="shared" si="8"/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4">
        <f t="shared" si="9"/>
        <v>0</v>
      </c>
      <c r="BH26" s="11"/>
      <c r="BI26" s="17">
        <f t="shared" si="10"/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 t="e">
        <f>VLOOKUP(L27,'償却率（定額法）'!$B$6:$C$104,2)</f>
        <v>#N/A</v>
      </c>
      <c r="N27" s="12"/>
      <c r="O27" s="12"/>
      <c r="P27" s="13">
        <f t="shared" si="5"/>
        <v>0</v>
      </c>
      <c r="Q27" s="14">
        <f t="shared" si="0"/>
        <v>1900</v>
      </c>
      <c r="R27" s="14">
        <f t="shared" si="6"/>
        <v>1</v>
      </c>
      <c r="S27" s="14">
        <f t="shared" si="7"/>
        <v>0</v>
      </c>
      <c r="T27" s="11" t="str">
        <f t="shared" si="1"/>
        <v/>
      </c>
      <c r="U27" s="15"/>
      <c r="V27" s="11"/>
      <c r="W27" s="11"/>
      <c r="X27" s="16">
        <f t="shared" si="2"/>
        <v>0</v>
      </c>
      <c r="Y27" s="16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8">
        <f t="shared" si="4"/>
        <v>0</v>
      </c>
      <c r="AO27" s="11"/>
      <c r="AP27" s="17">
        <f t="shared" si="8"/>
        <v>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4">
        <f t="shared" si="9"/>
        <v>0</v>
      </c>
      <c r="BH27" s="11"/>
      <c r="BI27" s="17">
        <f t="shared" si="10"/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 t="e">
        <f>VLOOKUP(L28,'償却率（定額法）'!$B$6:$C$104,2)</f>
        <v>#N/A</v>
      </c>
      <c r="N28" s="12"/>
      <c r="O28" s="12"/>
      <c r="P28" s="13">
        <f t="shared" si="5"/>
        <v>0</v>
      </c>
      <c r="Q28" s="14">
        <f t="shared" si="0"/>
        <v>1900</v>
      </c>
      <c r="R28" s="14">
        <f t="shared" si="6"/>
        <v>1</v>
      </c>
      <c r="S28" s="14">
        <f t="shared" si="7"/>
        <v>0</v>
      </c>
      <c r="T28" s="11" t="str">
        <f t="shared" si="1"/>
        <v/>
      </c>
      <c r="U28" s="15"/>
      <c r="V28" s="11"/>
      <c r="W28" s="11"/>
      <c r="X28" s="16">
        <f t="shared" si="2"/>
        <v>0</v>
      </c>
      <c r="Y28" s="16">
        <f t="shared" si="3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8">
        <f t="shared" si="4"/>
        <v>0</v>
      </c>
      <c r="AO28" s="11"/>
      <c r="AP28" s="17">
        <f t="shared" si="8"/>
        <v>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4">
        <f t="shared" si="9"/>
        <v>0</v>
      </c>
      <c r="BH28" s="11"/>
      <c r="BI28" s="17">
        <f t="shared" si="10"/>
        <v>0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 t="e">
        <f>VLOOKUP(L29,'償却率（定額法）'!$B$6:$C$104,2)</f>
        <v>#N/A</v>
      </c>
      <c r="N29" s="12"/>
      <c r="O29" s="12"/>
      <c r="P29" s="13">
        <f t="shared" si="5"/>
        <v>0</v>
      </c>
      <c r="Q29" s="14">
        <f t="shared" si="0"/>
        <v>1900</v>
      </c>
      <c r="R29" s="14">
        <f t="shared" si="6"/>
        <v>1</v>
      </c>
      <c r="S29" s="14">
        <f t="shared" si="7"/>
        <v>0</v>
      </c>
      <c r="T29" s="11" t="str">
        <f t="shared" si="1"/>
        <v/>
      </c>
      <c r="U29" s="15"/>
      <c r="V29" s="11"/>
      <c r="W29" s="11"/>
      <c r="X29" s="16">
        <f t="shared" si="2"/>
        <v>0</v>
      </c>
      <c r="Y29" s="16">
        <f t="shared" si="3"/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8">
        <f t="shared" si="4"/>
        <v>0</v>
      </c>
      <c r="AO29" s="11"/>
      <c r="AP29" s="17">
        <f t="shared" si="8"/>
        <v>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4">
        <f t="shared" si="9"/>
        <v>0</v>
      </c>
      <c r="BH29" s="11"/>
      <c r="BI29" s="17">
        <f t="shared" si="10"/>
        <v>0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 t="e">
        <f>VLOOKUP(L30,'償却率（定額法）'!$B$6:$C$104,2)</f>
        <v>#N/A</v>
      </c>
      <c r="N30" s="12"/>
      <c r="O30" s="12"/>
      <c r="P30" s="13">
        <f t="shared" si="5"/>
        <v>0</v>
      </c>
      <c r="Q30" s="14">
        <f t="shared" si="0"/>
        <v>1900</v>
      </c>
      <c r="R30" s="14">
        <f t="shared" si="6"/>
        <v>1</v>
      </c>
      <c r="S30" s="14">
        <f t="shared" si="7"/>
        <v>0</v>
      </c>
      <c r="T30" s="11" t="str">
        <f t="shared" si="1"/>
        <v/>
      </c>
      <c r="U30" s="15"/>
      <c r="V30" s="11"/>
      <c r="W30" s="11"/>
      <c r="X30" s="16">
        <f t="shared" si="2"/>
        <v>0</v>
      </c>
      <c r="Y30" s="16">
        <f t="shared" si="3"/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8">
        <f t="shared" si="4"/>
        <v>0</v>
      </c>
      <c r="AO30" s="11"/>
      <c r="AP30" s="17">
        <f t="shared" si="8"/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4">
        <f t="shared" si="9"/>
        <v>0</v>
      </c>
      <c r="BH30" s="11"/>
      <c r="BI30" s="17">
        <f t="shared" si="10"/>
        <v>0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 t="e">
        <f>VLOOKUP(L31,'償却率（定額法）'!$B$6:$C$104,2)</f>
        <v>#N/A</v>
      </c>
      <c r="N31" s="12"/>
      <c r="O31" s="12"/>
      <c r="P31" s="13">
        <f t="shared" si="5"/>
        <v>0</v>
      </c>
      <c r="Q31" s="14">
        <f t="shared" si="0"/>
        <v>1900</v>
      </c>
      <c r="R31" s="14">
        <f t="shared" si="6"/>
        <v>1</v>
      </c>
      <c r="S31" s="14">
        <f t="shared" si="7"/>
        <v>0</v>
      </c>
      <c r="T31" s="11" t="str">
        <f t="shared" si="1"/>
        <v/>
      </c>
      <c r="U31" s="15"/>
      <c r="V31" s="11"/>
      <c r="W31" s="11"/>
      <c r="X31" s="16">
        <f t="shared" si="2"/>
        <v>0</v>
      </c>
      <c r="Y31" s="16">
        <f t="shared" si="3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8">
        <f t="shared" si="4"/>
        <v>0</v>
      </c>
      <c r="AO31" s="11"/>
      <c r="AP31" s="17">
        <f t="shared" si="8"/>
        <v>0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4">
        <f t="shared" si="9"/>
        <v>0</v>
      </c>
      <c r="BH31" s="11"/>
      <c r="BI31" s="17">
        <f t="shared" si="10"/>
        <v>0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 t="e">
        <f>VLOOKUP(L32,'償却率（定額法）'!$B$6:$C$104,2)</f>
        <v>#N/A</v>
      </c>
      <c r="N32" s="12"/>
      <c r="O32" s="12"/>
      <c r="P32" s="13">
        <f t="shared" si="5"/>
        <v>0</v>
      </c>
      <c r="Q32" s="14">
        <f t="shared" si="0"/>
        <v>1900</v>
      </c>
      <c r="R32" s="14">
        <f t="shared" si="6"/>
        <v>1</v>
      </c>
      <c r="S32" s="14">
        <f t="shared" si="7"/>
        <v>0</v>
      </c>
      <c r="T32" s="11" t="str">
        <f t="shared" si="1"/>
        <v/>
      </c>
      <c r="U32" s="15"/>
      <c r="V32" s="11"/>
      <c r="W32" s="11"/>
      <c r="X32" s="16">
        <f t="shared" si="2"/>
        <v>0</v>
      </c>
      <c r="Y32" s="16">
        <f t="shared" si="3"/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8">
        <f t="shared" si="4"/>
        <v>0</v>
      </c>
      <c r="AO32" s="11"/>
      <c r="AP32" s="17">
        <f t="shared" si="8"/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4">
        <f t="shared" si="9"/>
        <v>0</v>
      </c>
      <c r="BH32" s="11"/>
      <c r="BI32" s="17">
        <f t="shared" si="10"/>
        <v>0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 t="e">
        <f>VLOOKUP(L33,'償却率（定額法）'!$B$6:$C$104,2)</f>
        <v>#N/A</v>
      </c>
      <c r="N33" s="12"/>
      <c r="O33" s="12"/>
      <c r="P33" s="13">
        <f t="shared" si="5"/>
        <v>0</v>
      </c>
      <c r="Q33" s="14">
        <f t="shared" si="0"/>
        <v>1900</v>
      </c>
      <c r="R33" s="14">
        <f t="shared" si="6"/>
        <v>1</v>
      </c>
      <c r="S33" s="14">
        <f t="shared" si="7"/>
        <v>0</v>
      </c>
      <c r="T33" s="11" t="str">
        <f t="shared" si="1"/>
        <v/>
      </c>
      <c r="U33" s="15"/>
      <c r="V33" s="11"/>
      <c r="W33" s="11"/>
      <c r="X33" s="16">
        <f t="shared" si="2"/>
        <v>0</v>
      </c>
      <c r="Y33" s="16">
        <f t="shared" si="3"/>
        <v>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8">
        <f t="shared" si="4"/>
        <v>0</v>
      </c>
      <c r="AO33" s="11"/>
      <c r="AP33" s="17">
        <f t="shared" si="8"/>
        <v>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4">
        <f t="shared" si="9"/>
        <v>0</v>
      </c>
      <c r="BH33" s="11"/>
      <c r="BI33" s="17">
        <f t="shared" si="10"/>
        <v>0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 t="e">
        <f>VLOOKUP(L34,'償却率（定額法）'!$B$6:$C$104,2)</f>
        <v>#N/A</v>
      </c>
      <c r="N34" s="12"/>
      <c r="O34" s="12"/>
      <c r="P34" s="13">
        <f t="shared" si="5"/>
        <v>0</v>
      </c>
      <c r="Q34" s="14">
        <f t="shared" si="0"/>
        <v>1900</v>
      </c>
      <c r="R34" s="14">
        <f t="shared" si="6"/>
        <v>1</v>
      </c>
      <c r="S34" s="14">
        <f t="shared" si="7"/>
        <v>0</v>
      </c>
      <c r="T34" s="11" t="str">
        <f t="shared" si="1"/>
        <v/>
      </c>
      <c r="U34" s="15"/>
      <c r="V34" s="11"/>
      <c r="W34" s="11"/>
      <c r="X34" s="16">
        <f t="shared" si="2"/>
        <v>0</v>
      </c>
      <c r="Y34" s="16">
        <f t="shared" si="3"/>
        <v>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8">
        <f t="shared" si="4"/>
        <v>0</v>
      </c>
      <c r="AO34" s="11"/>
      <c r="AP34" s="17">
        <f t="shared" si="8"/>
        <v>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4">
        <f t="shared" si="9"/>
        <v>0</v>
      </c>
      <c r="BH34" s="11"/>
      <c r="BI34" s="17">
        <f t="shared" si="10"/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 t="e">
        <f>VLOOKUP(L35,'償却率（定額法）'!$B$6:$C$104,2)</f>
        <v>#N/A</v>
      </c>
      <c r="N35" s="12"/>
      <c r="O35" s="12"/>
      <c r="P35" s="13">
        <f t="shared" si="5"/>
        <v>0</v>
      </c>
      <c r="Q35" s="14">
        <f t="shared" si="0"/>
        <v>1900</v>
      </c>
      <c r="R35" s="14">
        <f t="shared" si="6"/>
        <v>1</v>
      </c>
      <c r="S35" s="14">
        <f t="shared" si="7"/>
        <v>0</v>
      </c>
      <c r="T35" s="11" t="str">
        <f t="shared" si="1"/>
        <v/>
      </c>
      <c r="U35" s="15"/>
      <c r="V35" s="11"/>
      <c r="W35" s="11"/>
      <c r="X35" s="16">
        <f t="shared" si="2"/>
        <v>0</v>
      </c>
      <c r="Y35" s="16">
        <f t="shared" si="3"/>
        <v>0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8">
        <f t="shared" si="4"/>
        <v>0</v>
      </c>
      <c r="AO35" s="11"/>
      <c r="AP35" s="17">
        <f t="shared" si="8"/>
        <v>0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4">
        <f t="shared" si="9"/>
        <v>0</v>
      </c>
      <c r="BH35" s="11"/>
      <c r="BI35" s="17">
        <f t="shared" si="10"/>
        <v>0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e">
        <f>VLOOKUP(L36,'償却率（定額法）'!$B$6:$C$104,2)</f>
        <v>#N/A</v>
      </c>
      <c r="N36" s="12"/>
      <c r="O36" s="12"/>
      <c r="P36" s="13">
        <f t="shared" si="5"/>
        <v>0</v>
      </c>
      <c r="Q36" s="14">
        <f t="shared" si="0"/>
        <v>1900</v>
      </c>
      <c r="R36" s="14">
        <f t="shared" si="6"/>
        <v>1</v>
      </c>
      <c r="S36" s="14">
        <f t="shared" si="7"/>
        <v>0</v>
      </c>
      <c r="T36" s="11" t="str">
        <f t="shared" si="1"/>
        <v/>
      </c>
      <c r="U36" s="15"/>
      <c r="V36" s="11"/>
      <c r="W36" s="11"/>
      <c r="X36" s="16">
        <f t="shared" si="2"/>
        <v>0</v>
      </c>
      <c r="Y36" s="16">
        <f t="shared" si="3"/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8">
        <f t="shared" si="4"/>
        <v>0</v>
      </c>
      <c r="AO36" s="11"/>
      <c r="AP36" s="17">
        <f t="shared" si="8"/>
        <v>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4">
        <f t="shared" si="9"/>
        <v>0</v>
      </c>
      <c r="BH36" s="11"/>
      <c r="BI36" s="17">
        <f t="shared" si="10"/>
        <v>0</v>
      </c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 t="e">
        <f>VLOOKUP(L37,'償却率（定額法）'!$B$6:$C$104,2)</f>
        <v>#N/A</v>
      </c>
      <c r="N37" s="12"/>
      <c r="O37" s="12"/>
      <c r="P37" s="13">
        <f t="shared" si="5"/>
        <v>0</v>
      </c>
      <c r="Q37" s="14">
        <f t="shared" si="0"/>
        <v>1900</v>
      </c>
      <c r="R37" s="14">
        <f t="shared" si="6"/>
        <v>1</v>
      </c>
      <c r="S37" s="14">
        <f t="shared" si="7"/>
        <v>0</v>
      </c>
      <c r="T37" s="11" t="str">
        <f t="shared" si="1"/>
        <v/>
      </c>
      <c r="U37" s="15"/>
      <c r="V37" s="11"/>
      <c r="W37" s="11"/>
      <c r="X37" s="16">
        <f t="shared" si="2"/>
        <v>0</v>
      </c>
      <c r="Y37" s="16">
        <f t="shared" si="3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8">
        <f t="shared" si="4"/>
        <v>0</v>
      </c>
      <c r="AO37" s="11"/>
      <c r="AP37" s="17">
        <f t="shared" si="8"/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4">
        <f t="shared" si="9"/>
        <v>0</v>
      </c>
      <c r="BH37" s="11"/>
      <c r="BI37" s="17">
        <f t="shared" si="10"/>
        <v>0</v>
      </c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 t="e">
        <f>VLOOKUP(L38,'償却率（定額法）'!$B$6:$C$104,2)</f>
        <v>#N/A</v>
      </c>
      <c r="N38" s="12"/>
      <c r="O38" s="12"/>
      <c r="P38" s="13">
        <f t="shared" si="5"/>
        <v>0</v>
      </c>
      <c r="Q38" s="14">
        <f t="shared" si="0"/>
        <v>1900</v>
      </c>
      <c r="R38" s="14">
        <f t="shared" si="6"/>
        <v>1</v>
      </c>
      <c r="S38" s="14">
        <f t="shared" si="7"/>
        <v>0</v>
      </c>
      <c r="T38" s="11" t="str">
        <f t="shared" si="1"/>
        <v/>
      </c>
      <c r="U38" s="15"/>
      <c r="V38" s="11"/>
      <c r="W38" s="11"/>
      <c r="X38" s="16">
        <f t="shared" si="2"/>
        <v>0</v>
      </c>
      <c r="Y38" s="16">
        <f t="shared" si="3"/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8">
        <f t="shared" si="4"/>
        <v>0</v>
      </c>
      <c r="AO38" s="11"/>
      <c r="AP38" s="17">
        <f t="shared" si="8"/>
        <v>0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4">
        <f t="shared" si="9"/>
        <v>0</v>
      </c>
      <c r="BH38" s="11"/>
      <c r="BI38" s="17">
        <f t="shared" si="10"/>
        <v>0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 t="e">
        <f>VLOOKUP(L39,'償却率（定額法）'!$B$6:$C$104,2)</f>
        <v>#N/A</v>
      </c>
      <c r="N39" s="12"/>
      <c r="O39" s="12"/>
      <c r="P39" s="13">
        <f t="shared" si="5"/>
        <v>0</v>
      </c>
      <c r="Q39" s="14">
        <f t="shared" si="0"/>
        <v>1900</v>
      </c>
      <c r="R39" s="14">
        <f t="shared" si="6"/>
        <v>1</v>
      </c>
      <c r="S39" s="14">
        <f t="shared" si="7"/>
        <v>0</v>
      </c>
      <c r="T39" s="11" t="str">
        <f t="shared" si="1"/>
        <v/>
      </c>
      <c r="U39" s="15"/>
      <c r="V39" s="11"/>
      <c r="W39" s="11"/>
      <c r="X39" s="16">
        <f t="shared" si="2"/>
        <v>0</v>
      </c>
      <c r="Y39" s="16">
        <f t="shared" si="3"/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8">
        <f t="shared" si="4"/>
        <v>0</v>
      </c>
      <c r="AO39" s="11"/>
      <c r="AP39" s="17">
        <f t="shared" si="8"/>
        <v>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4">
        <f t="shared" si="9"/>
        <v>0</v>
      </c>
      <c r="BH39" s="11"/>
      <c r="BI39" s="17">
        <f t="shared" si="10"/>
        <v>0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 t="e">
        <f>VLOOKUP(L40,'償却率（定額法）'!$B$6:$C$104,2)</f>
        <v>#N/A</v>
      </c>
      <c r="N40" s="12"/>
      <c r="O40" s="12"/>
      <c r="P40" s="13">
        <f t="shared" si="5"/>
        <v>0</v>
      </c>
      <c r="Q40" s="14">
        <f t="shared" si="0"/>
        <v>1900</v>
      </c>
      <c r="R40" s="14">
        <f t="shared" si="6"/>
        <v>1</v>
      </c>
      <c r="S40" s="14">
        <f t="shared" si="7"/>
        <v>0</v>
      </c>
      <c r="T40" s="11" t="str">
        <f t="shared" si="1"/>
        <v/>
      </c>
      <c r="U40" s="15"/>
      <c r="V40" s="11"/>
      <c r="W40" s="11"/>
      <c r="X40" s="16">
        <f t="shared" si="2"/>
        <v>0</v>
      </c>
      <c r="Y40" s="16">
        <f t="shared" si="3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8">
        <f t="shared" si="4"/>
        <v>0</v>
      </c>
      <c r="AO40" s="11"/>
      <c r="AP40" s="17">
        <f t="shared" si="8"/>
        <v>0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4">
        <f t="shared" si="9"/>
        <v>0</v>
      </c>
      <c r="BH40" s="11"/>
      <c r="BI40" s="17">
        <f t="shared" si="10"/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e">
        <f>VLOOKUP(L41,'償却率（定額法）'!$B$6:$C$104,2)</f>
        <v>#N/A</v>
      </c>
      <c r="N41" s="12"/>
      <c r="O41" s="12"/>
      <c r="P41" s="13">
        <f t="shared" si="5"/>
        <v>0</v>
      </c>
      <c r="Q41" s="14">
        <f t="shared" si="0"/>
        <v>1900</v>
      </c>
      <c r="R41" s="14">
        <f t="shared" si="6"/>
        <v>1</v>
      </c>
      <c r="S41" s="14">
        <f t="shared" si="7"/>
        <v>0</v>
      </c>
      <c r="T41" s="11" t="str">
        <f t="shared" si="1"/>
        <v/>
      </c>
      <c r="U41" s="15"/>
      <c r="V41" s="11"/>
      <c r="W41" s="11"/>
      <c r="X41" s="16">
        <f t="shared" si="2"/>
        <v>0</v>
      </c>
      <c r="Y41" s="16">
        <f t="shared" si="3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>
        <f t="shared" si="4"/>
        <v>0</v>
      </c>
      <c r="AO41" s="11"/>
      <c r="AP41" s="17">
        <f t="shared" si="8"/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4">
        <f t="shared" si="9"/>
        <v>0</v>
      </c>
      <c r="BH41" s="11"/>
      <c r="BI41" s="17">
        <f t="shared" si="10"/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 t="e">
        <f>VLOOKUP(L42,'償却率（定額法）'!$B$6:$C$104,2)</f>
        <v>#N/A</v>
      </c>
      <c r="N42" s="12"/>
      <c r="O42" s="12"/>
      <c r="P42" s="13">
        <f t="shared" si="5"/>
        <v>0</v>
      </c>
      <c r="Q42" s="14">
        <f t="shared" si="0"/>
        <v>1900</v>
      </c>
      <c r="R42" s="14">
        <f t="shared" si="6"/>
        <v>1</v>
      </c>
      <c r="S42" s="14">
        <f t="shared" si="7"/>
        <v>0</v>
      </c>
      <c r="T42" s="11" t="str">
        <f t="shared" si="1"/>
        <v/>
      </c>
      <c r="U42" s="15"/>
      <c r="V42" s="11"/>
      <c r="W42" s="11"/>
      <c r="X42" s="16">
        <f t="shared" si="2"/>
        <v>0</v>
      </c>
      <c r="Y42" s="16">
        <f t="shared" si="3"/>
        <v>0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>
        <f t="shared" si="4"/>
        <v>0</v>
      </c>
      <c r="AO42" s="11"/>
      <c r="AP42" s="17">
        <f t="shared" si="8"/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4">
        <f t="shared" si="9"/>
        <v>0</v>
      </c>
      <c r="BH42" s="11"/>
      <c r="BI42" s="17">
        <f t="shared" si="10"/>
        <v>0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 t="e">
        <f>VLOOKUP(L43,'償却率（定額法）'!$B$6:$C$104,2)</f>
        <v>#N/A</v>
      </c>
      <c r="N43" s="12"/>
      <c r="O43" s="12"/>
      <c r="P43" s="13">
        <f t="shared" si="5"/>
        <v>0</v>
      </c>
      <c r="Q43" s="14">
        <f t="shared" si="0"/>
        <v>1900</v>
      </c>
      <c r="R43" s="14">
        <f t="shared" si="6"/>
        <v>1</v>
      </c>
      <c r="S43" s="14">
        <f t="shared" si="7"/>
        <v>0</v>
      </c>
      <c r="T43" s="11" t="str">
        <f t="shared" si="1"/>
        <v/>
      </c>
      <c r="U43" s="15"/>
      <c r="V43" s="11"/>
      <c r="W43" s="11"/>
      <c r="X43" s="16">
        <f t="shared" si="2"/>
        <v>0</v>
      </c>
      <c r="Y43" s="16">
        <f t="shared" si="3"/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8">
        <f t="shared" si="4"/>
        <v>0</v>
      </c>
      <c r="AO43" s="11"/>
      <c r="AP43" s="17">
        <f t="shared" si="8"/>
        <v>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4">
        <f t="shared" si="9"/>
        <v>0</v>
      </c>
      <c r="BH43" s="11"/>
      <c r="BI43" s="17">
        <f t="shared" si="10"/>
        <v>0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 t="e">
        <f>VLOOKUP(L44,'償却率（定額法）'!$B$6:$C$104,2)</f>
        <v>#N/A</v>
      </c>
      <c r="N44" s="12"/>
      <c r="O44" s="12"/>
      <c r="P44" s="13">
        <f t="shared" si="5"/>
        <v>0</v>
      </c>
      <c r="Q44" s="14">
        <f t="shared" si="0"/>
        <v>1900</v>
      </c>
      <c r="R44" s="14">
        <f t="shared" si="6"/>
        <v>1</v>
      </c>
      <c r="S44" s="14">
        <f t="shared" si="7"/>
        <v>0</v>
      </c>
      <c r="T44" s="11" t="str">
        <f t="shared" si="1"/>
        <v/>
      </c>
      <c r="U44" s="15"/>
      <c r="V44" s="11"/>
      <c r="W44" s="11"/>
      <c r="X44" s="16">
        <f t="shared" si="2"/>
        <v>0</v>
      </c>
      <c r="Y44" s="16">
        <f t="shared" si="3"/>
        <v>0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>
        <f t="shared" si="4"/>
        <v>0</v>
      </c>
      <c r="AO44" s="11"/>
      <c r="AP44" s="17">
        <f t="shared" si="8"/>
        <v>0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4">
        <f t="shared" si="9"/>
        <v>0</v>
      </c>
      <c r="BH44" s="11"/>
      <c r="BI44" s="17">
        <f t="shared" si="10"/>
        <v>0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 t="e">
        <f>VLOOKUP(L45,'償却率（定額法）'!$B$6:$C$104,2)</f>
        <v>#N/A</v>
      </c>
      <c r="N45" s="12"/>
      <c r="O45" s="12"/>
      <c r="P45" s="13">
        <f t="shared" si="5"/>
        <v>0</v>
      </c>
      <c r="Q45" s="14">
        <f t="shared" si="0"/>
        <v>1900</v>
      </c>
      <c r="R45" s="14">
        <f t="shared" si="6"/>
        <v>1</v>
      </c>
      <c r="S45" s="14">
        <f t="shared" si="7"/>
        <v>0</v>
      </c>
      <c r="T45" s="11" t="str">
        <f t="shared" si="1"/>
        <v/>
      </c>
      <c r="U45" s="15"/>
      <c r="V45" s="11"/>
      <c r="W45" s="11"/>
      <c r="X45" s="16">
        <f t="shared" si="2"/>
        <v>0</v>
      </c>
      <c r="Y45" s="16">
        <f t="shared" si="3"/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8">
        <f t="shared" si="4"/>
        <v>0</v>
      </c>
      <c r="AO45" s="11"/>
      <c r="AP45" s="17">
        <f t="shared" si="8"/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4">
        <f t="shared" si="9"/>
        <v>0</v>
      </c>
      <c r="BH45" s="11"/>
      <c r="BI45" s="17">
        <f t="shared" si="10"/>
        <v>0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e">
        <f>VLOOKUP(L46,'償却率（定額法）'!$B$6:$C$104,2)</f>
        <v>#N/A</v>
      </c>
      <c r="N46" s="12"/>
      <c r="O46" s="12"/>
      <c r="P46" s="13">
        <f t="shared" si="5"/>
        <v>0</v>
      </c>
      <c r="Q46" s="14">
        <f t="shared" si="0"/>
        <v>1900</v>
      </c>
      <c r="R46" s="14">
        <f t="shared" si="6"/>
        <v>1</v>
      </c>
      <c r="S46" s="14">
        <f t="shared" si="7"/>
        <v>0</v>
      </c>
      <c r="T46" s="11" t="str">
        <f t="shared" si="1"/>
        <v/>
      </c>
      <c r="U46" s="15"/>
      <c r="V46" s="11"/>
      <c r="W46" s="11"/>
      <c r="X46" s="16">
        <f t="shared" si="2"/>
        <v>0</v>
      </c>
      <c r="Y46" s="16">
        <f t="shared" si="3"/>
        <v>0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8">
        <f t="shared" si="4"/>
        <v>0</v>
      </c>
      <c r="AO46" s="11"/>
      <c r="AP46" s="17">
        <f t="shared" si="8"/>
        <v>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4">
        <f t="shared" si="9"/>
        <v>0</v>
      </c>
      <c r="BH46" s="11"/>
      <c r="BI46" s="17">
        <f t="shared" si="10"/>
        <v>0</v>
      </c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 t="e">
        <f>VLOOKUP(L47,'償却率（定額法）'!$B$6:$C$104,2)</f>
        <v>#N/A</v>
      </c>
      <c r="N47" s="12"/>
      <c r="O47" s="12"/>
      <c r="P47" s="13">
        <f t="shared" si="5"/>
        <v>0</v>
      </c>
      <c r="Q47" s="14">
        <f t="shared" si="0"/>
        <v>1900</v>
      </c>
      <c r="R47" s="14">
        <f t="shared" si="6"/>
        <v>1</v>
      </c>
      <c r="S47" s="14">
        <f t="shared" si="7"/>
        <v>0</v>
      </c>
      <c r="T47" s="11" t="str">
        <f t="shared" si="1"/>
        <v/>
      </c>
      <c r="U47" s="15"/>
      <c r="V47" s="11"/>
      <c r="W47" s="11"/>
      <c r="X47" s="16">
        <f t="shared" si="2"/>
        <v>0</v>
      </c>
      <c r="Y47" s="16">
        <f t="shared" si="3"/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8">
        <f t="shared" si="4"/>
        <v>0</v>
      </c>
      <c r="AO47" s="11"/>
      <c r="AP47" s="17">
        <f t="shared" si="8"/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4">
        <f t="shared" si="9"/>
        <v>0</v>
      </c>
      <c r="BH47" s="11"/>
      <c r="BI47" s="17">
        <f t="shared" si="10"/>
        <v>0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 t="e">
        <f>VLOOKUP(L48,'償却率（定額法）'!$B$6:$C$104,2)</f>
        <v>#N/A</v>
      </c>
      <c r="N48" s="12"/>
      <c r="O48" s="12"/>
      <c r="P48" s="13">
        <f t="shared" si="5"/>
        <v>0</v>
      </c>
      <c r="Q48" s="14">
        <f t="shared" si="0"/>
        <v>1900</v>
      </c>
      <c r="R48" s="14">
        <f t="shared" si="6"/>
        <v>1</v>
      </c>
      <c r="S48" s="14">
        <f t="shared" si="7"/>
        <v>0</v>
      </c>
      <c r="T48" s="11" t="str">
        <f t="shared" si="1"/>
        <v/>
      </c>
      <c r="U48" s="15"/>
      <c r="V48" s="11"/>
      <c r="W48" s="11"/>
      <c r="X48" s="16">
        <f t="shared" si="2"/>
        <v>0</v>
      </c>
      <c r="Y48" s="16">
        <f t="shared" si="3"/>
        <v>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8">
        <f t="shared" si="4"/>
        <v>0</v>
      </c>
      <c r="AO48" s="11"/>
      <c r="AP48" s="17">
        <f t="shared" si="8"/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4">
        <f t="shared" si="9"/>
        <v>0</v>
      </c>
      <c r="BH48" s="11"/>
      <c r="BI48" s="17">
        <f t="shared" si="10"/>
        <v>0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 t="e">
        <f>VLOOKUP(L49,'償却率（定額法）'!$B$6:$C$104,2)</f>
        <v>#N/A</v>
      </c>
      <c r="N49" s="12"/>
      <c r="O49" s="12"/>
      <c r="P49" s="13">
        <f t="shared" si="5"/>
        <v>0</v>
      </c>
      <c r="Q49" s="14">
        <f t="shared" si="0"/>
        <v>1900</v>
      </c>
      <c r="R49" s="14">
        <f t="shared" si="6"/>
        <v>1</v>
      </c>
      <c r="S49" s="14">
        <f t="shared" si="7"/>
        <v>0</v>
      </c>
      <c r="T49" s="11" t="str">
        <f t="shared" si="1"/>
        <v/>
      </c>
      <c r="U49" s="15"/>
      <c r="V49" s="11"/>
      <c r="W49" s="11"/>
      <c r="X49" s="16">
        <f t="shared" si="2"/>
        <v>0</v>
      </c>
      <c r="Y49" s="16">
        <f t="shared" si="3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8">
        <f t="shared" si="4"/>
        <v>0</v>
      </c>
      <c r="AO49" s="11"/>
      <c r="AP49" s="17">
        <f t="shared" si="8"/>
        <v>0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4">
        <f t="shared" si="9"/>
        <v>0</v>
      </c>
      <c r="BH49" s="11"/>
      <c r="BI49" s="17">
        <f t="shared" si="10"/>
        <v>0</v>
      </c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 t="e">
        <f>VLOOKUP(L50,'償却率（定額法）'!$B$6:$C$104,2)</f>
        <v>#N/A</v>
      </c>
      <c r="N50" s="12"/>
      <c r="O50" s="12"/>
      <c r="P50" s="13">
        <f t="shared" si="5"/>
        <v>0</v>
      </c>
      <c r="Q50" s="14">
        <f t="shared" si="0"/>
        <v>1900</v>
      </c>
      <c r="R50" s="14">
        <f t="shared" si="6"/>
        <v>1</v>
      </c>
      <c r="S50" s="14">
        <f t="shared" si="7"/>
        <v>0</v>
      </c>
      <c r="T50" s="11" t="str">
        <f t="shared" si="1"/>
        <v/>
      </c>
      <c r="U50" s="15"/>
      <c r="V50" s="11"/>
      <c r="W50" s="11"/>
      <c r="X50" s="16">
        <f t="shared" si="2"/>
        <v>0</v>
      </c>
      <c r="Y50" s="16">
        <f t="shared" si="3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8">
        <f t="shared" si="4"/>
        <v>0</v>
      </c>
      <c r="AO50" s="11"/>
      <c r="AP50" s="17">
        <f t="shared" si="8"/>
        <v>0</v>
      </c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4">
        <f t="shared" si="9"/>
        <v>0</v>
      </c>
      <c r="BH50" s="11"/>
      <c r="BI50" s="17">
        <f t="shared" si="10"/>
        <v>0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 t="e">
        <f>VLOOKUP(L51,'償却率（定額法）'!$B$6:$C$104,2)</f>
        <v>#N/A</v>
      </c>
      <c r="N51" s="12"/>
      <c r="O51" s="12"/>
      <c r="P51" s="13">
        <f t="shared" si="5"/>
        <v>0</v>
      </c>
      <c r="Q51" s="14">
        <f t="shared" si="0"/>
        <v>1900</v>
      </c>
      <c r="R51" s="14">
        <f t="shared" si="6"/>
        <v>1</v>
      </c>
      <c r="S51" s="14">
        <f t="shared" si="7"/>
        <v>0</v>
      </c>
      <c r="T51" s="11" t="str">
        <f t="shared" si="1"/>
        <v/>
      </c>
      <c r="U51" s="15"/>
      <c r="V51" s="11"/>
      <c r="W51" s="11"/>
      <c r="X51" s="16">
        <f t="shared" si="2"/>
        <v>0</v>
      </c>
      <c r="Y51" s="16">
        <f t="shared" si="3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8">
        <f t="shared" si="4"/>
        <v>0</v>
      </c>
      <c r="AO51" s="11"/>
      <c r="AP51" s="17">
        <f t="shared" si="8"/>
        <v>0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4">
        <f t="shared" si="9"/>
        <v>0</v>
      </c>
      <c r="BH51" s="11"/>
      <c r="BI51" s="17">
        <f t="shared" si="10"/>
        <v>0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 t="e">
        <f>VLOOKUP(L52,'償却率（定額法）'!$B$6:$C$104,2)</f>
        <v>#N/A</v>
      </c>
      <c r="N52" s="12"/>
      <c r="O52" s="12"/>
      <c r="P52" s="13">
        <f t="shared" si="5"/>
        <v>0</v>
      </c>
      <c r="Q52" s="14">
        <f t="shared" si="0"/>
        <v>1900</v>
      </c>
      <c r="R52" s="14">
        <f t="shared" si="6"/>
        <v>1</v>
      </c>
      <c r="S52" s="14">
        <f t="shared" si="7"/>
        <v>0</v>
      </c>
      <c r="T52" s="11" t="str">
        <f t="shared" si="1"/>
        <v/>
      </c>
      <c r="U52" s="15"/>
      <c r="V52" s="11"/>
      <c r="W52" s="11"/>
      <c r="X52" s="16">
        <f t="shared" si="2"/>
        <v>0</v>
      </c>
      <c r="Y52" s="16">
        <f t="shared" si="3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8">
        <f t="shared" si="4"/>
        <v>0</v>
      </c>
      <c r="AO52" s="11"/>
      <c r="AP52" s="17">
        <f t="shared" si="8"/>
        <v>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4">
        <f t="shared" si="9"/>
        <v>0</v>
      </c>
      <c r="BH52" s="11"/>
      <c r="BI52" s="17">
        <f t="shared" si="10"/>
        <v>0</v>
      </c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e">
        <f>VLOOKUP(L53,'償却率（定額法）'!$B$6:$C$104,2)</f>
        <v>#N/A</v>
      </c>
      <c r="N53" s="12"/>
      <c r="O53" s="12"/>
      <c r="P53" s="13">
        <f t="shared" si="5"/>
        <v>0</v>
      </c>
      <c r="Q53" s="14">
        <f t="shared" si="0"/>
        <v>1900</v>
      </c>
      <c r="R53" s="14">
        <f t="shared" si="6"/>
        <v>1</v>
      </c>
      <c r="S53" s="14">
        <f t="shared" si="7"/>
        <v>0</v>
      </c>
      <c r="T53" s="11" t="str">
        <f t="shared" si="1"/>
        <v/>
      </c>
      <c r="U53" s="15"/>
      <c r="V53" s="11"/>
      <c r="W53" s="11"/>
      <c r="X53" s="16">
        <f t="shared" si="2"/>
        <v>0</v>
      </c>
      <c r="Y53" s="16">
        <f t="shared" si="3"/>
        <v>0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8">
        <f t="shared" si="4"/>
        <v>0</v>
      </c>
      <c r="AO53" s="11"/>
      <c r="AP53" s="17">
        <f t="shared" si="8"/>
        <v>0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4">
        <f t="shared" si="9"/>
        <v>0</v>
      </c>
      <c r="BH53" s="11"/>
      <c r="BI53" s="17">
        <f t="shared" si="10"/>
        <v>0</v>
      </c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 t="e">
        <f>VLOOKUP(L54,'償却率（定額法）'!$B$6:$C$104,2)</f>
        <v>#N/A</v>
      </c>
      <c r="N54" s="12"/>
      <c r="O54" s="12"/>
      <c r="P54" s="13">
        <f t="shared" si="5"/>
        <v>0</v>
      </c>
      <c r="Q54" s="14">
        <f t="shared" si="0"/>
        <v>1900</v>
      </c>
      <c r="R54" s="14">
        <f t="shared" si="6"/>
        <v>1</v>
      </c>
      <c r="S54" s="14">
        <f t="shared" si="7"/>
        <v>0</v>
      </c>
      <c r="T54" s="11" t="str">
        <f t="shared" si="1"/>
        <v/>
      </c>
      <c r="U54" s="15"/>
      <c r="V54" s="11"/>
      <c r="W54" s="11"/>
      <c r="X54" s="16">
        <f t="shared" si="2"/>
        <v>0</v>
      </c>
      <c r="Y54" s="16">
        <f t="shared" si="3"/>
        <v>0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8">
        <f t="shared" si="4"/>
        <v>0</v>
      </c>
      <c r="AO54" s="11"/>
      <c r="AP54" s="17">
        <f t="shared" si="8"/>
        <v>0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4">
        <f t="shared" si="9"/>
        <v>0</v>
      </c>
      <c r="BH54" s="11"/>
      <c r="BI54" s="17">
        <f t="shared" si="10"/>
        <v>0</v>
      </c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 t="e">
        <f>VLOOKUP(L55,'償却率（定額法）'!$B$6:$C$104,2)</f>
        <v>#N/A</v>
      </c>
      <c r="N55" s="12"/>
      <c r="O55" s="12"/>
      <c r="P55" s="13">
        <f t="shared" si="5"/>
        <v>0</v>
      </c>
      <c r="Q55" s="14">
        <f t="shared" si="0"/>
        <v>1900</v>
      </c>
      <c r="R55" s="14">
        <f t="shared" si="6"/>
        <v>1</v>
      </c>
      <c r="S55" s="14">
        <f t="shared" si="7"/>
        <v>0</v>
      </c>
      <c r="T55" s="11" t="str">
        <f t="shared" si="1"/>
        <v/>
      </c>
      <c r="U55" s="15"/>
      <c r="V55" s="11"/>
      <c r="W55" s="11"/>
      <c r="X55" s="16">
        <f t="shared" si="2"/>
        <v>0</v>
      </c>
      <c r="Y55" s="16">
        <f t="shared" si="3"/>
        <v>0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8">
        <f t="shared" si="4"/>
        <v>0</v>
      </c>
      <c r="AO55" s="11"/>
      <c r="AP55" s="17">
        <f t="shared" si="8"/>
        <v>0</v>
      </c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4">
        <f t="shared" si="9"/>
        <v>0</v>
      </c>
      <c r="BH55" s="11"/>
      <c r="BI55" s="17">
        <f t="shared" si="10"/>
        <v>0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 t="e">
        <f>VLOOKUP(L56,'償却率（定額法）'!$B$6:$C$104,2)</f>
        <v>#N/A</v>
      </c>
      <c r="N56" s="12"/>
      <c r="O56" s="12"/>
      <c r="P56" s="13">
        <f t="shared" si="5"/>
        <v>0</v>
      </c>
      <c r="Q56" s="14">
        <f t="shared" si="0"/>
        <v>1900</v>
      </c>
      <c r="R56" s="14">
        <f t="shared" si="6"/>
        <v>1</v>
      </c>
      <c r="S56" s="14">
        <f t="shared" si="7"/>
        <v>0</v>
      </c>
      <c r="T56" s="11" t="str">
        <f t="shared" si="1"/>
        <v/>
      </c>
      <c r="U56" s="15"/>
      <c r="V56" s="11"/>
      <c r="W56" s="11"/>
      <c r="X56" s="16">
        <f t="shared" si="2"/>
        <v>0</v>
      </c>
      <c r="Y56" s="16">
        <f t="shared" si="3"/>
        <v>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8">
        <f t="shared" si="4"/>
        <v>0</v>
      </c>
      <c r="AO56" s="11"/>
      <c r="AP56" s="17">
        <f t="shared" si="8"/>
        <v>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4">
        <f t="shared" si="9"/>
        <v>0</v>
      </c>
      <c r="BH56" s="11"/>
      <c r="BI56" s="17">
        <f t="shared" si="10"/>
        <v>0</v>
      </c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 t="e">
        <f>VLOOKUP(L57,'償却率（定額法）'!$B$6:$C$104,2)</f>
        <v>#N/A</v>
      </c>
      <c r="N57" s="12"/>
      <c r="O57" s="12"/>
      <c r="P57" s="13">
        <f t="shared" si="5"/>
        <v>0</v>
      </c>
      <c r="Q57" s="14">
        <f t="shared" si="0"/>
        <v>1900</v>
      </c>
      <c r="R57" s="14">
        <f t="shared" si="6"/>
        <v>1</v>
      </c>
      <c r="S57" s="14">
        <f t="shared" si="7"/>
        <v>0</v>
      </c>
      <c r="T57" s="11" t="str">
        <f t="shared" si="1"/>
        <v/>
      </c>
      <c r="U57" s="15"/>
      <c r="V57" s="11"/>
      <c r="W57" s="11"/>
      <c r="X57" s="16">
        <f t="shared" si="2"/>
        <v>0</v>
      </c>
      <c r="Y57" s="16">
        <f t="shared" si="3"/>
        <v>0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8">
        <f t="shared" si="4"/>
        <v>0</v>
      </c>
      <c r="AO57" s="11"/>
      <c r="AP57" s="17">
        <f t="shared" si="8"/>
        <v>0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4">
        <f t="shared" si="9"/>
        <v>0</v>
      </c>
      <c r="BH57" s="11"/>
      <c r="BI57" s="17">
        <f t="shared" si="10"/>
        <v>0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 t="e">
        <f>VLOOKUP(L58,'償却率（定額法）'!$B$6:$C$104,2)</f>
        <v>#N/A</v>
      </c>
      <c r="N58" s="12"/>
      <c r="O58" s="12"/>
      <c r="P58" s="13">
        <f t="shared" si="5"/>
        <v>0</v>
      </c>
      <c r="Q58" s="14">
        <f t="shared" si="0"/>
        <v>1900</v>
      </c>
      <c r="R58" s="14">
        <f t="shared" si="6"/>
        <v>1</v>
      </c>
      <c r="S58" s="14">
        <f t="shared" si="7"/>
        <v>0</v>
      </c>
      <c r="T58" s="11" t="str">
        <f t="shared" si="1"/>
        <v/>
      </c>
      <c r="U58" s="15"/>
      <c r="V58" s="11"/>
      <c r="W58" s="11"/>
      <c r="X58" s="16">
        <f t="shared" si="2"/>
        <v>0</v>
      </c>
      <c r="Y58" s="16">
        <f t="shared" si="3"/>
        <v>0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8">
        <f t="shared" si="4"/>
        <v>0</v>
      </c>
      <c r="AO58" s="11"/>
      <c r="AP58" s="17">
        <f t="shared" si="8"/>
        <v>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4">
        <f t="shared" si="9"/>
        <v>0</v>
      </c>
      <c r="BH58" s="11"/>
      <c r="BI58" s="17">
        <f t="shared" si="10"/>
        <v>0</v>
      </c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 t="e">
        <f>VLOOKUP(L59,'償却率（定額法）'!$B$6:$C$104,2)</f>
        <v>#N/A</v>
      </c>
      <c r="N59" s="12"/>
      <c r="O59" s="12"/>
      <c r="P59" s="13">
        <f t="shared" si="5"/>
        <v>0</v>
      </c>
      <c r="Q59" s="14">
        <f t="shared" si="0"/>
        <v>1900</v>
      </c>
      <c r="R59" s="14">
        <f t="shared" si="6"/>
        <v>1</v>
      </c>
      <c r="S59" s="14">
        <f t="shared" si="7"/>
        <v>0</v>
      </c>
      <c r="T59" s="11" t="str">
        <f t="shared" si="1"/>
        <v/>
      </c>
      <c r="U59" s="15"/>
      <c r="V59" s="11"/>
      <c r="W59" s="11"/>
      <c r="X59" s="16">
        <f t="shared" si="2"/>
        <v>0</v>
      </c>
      <c r="Y59" s="16">
        <f t="shared" si="3"/>
        <v>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8">
        <f t="shared" si="4"/>
        <v>0</v>
      </c>
      <c r="AO59" s="11"/>
      <c r="AP59" s="17">
        <f t="shared" si="8"/>
        <v>0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4">
        <f t="shared" si="9"/>
        <v>0</v>
      </c>
      <c r="BH59" s="11"/>
      <c r="BI59" s="17">
        <f t="shared" si="10"/>
        <v>0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 t="e">
        <f>VLOOKUP(L60,'償却率（定額法）'!$B$6:$C$104,2)</f>
        <v>#N/A</v>
      </c>
      <c r="N60" s="12"/>
      <c r="O60" s="12"/>
      <c r="P60" s="13">
        <f t="shared" si="5"/>
        <v>0</v>
      </c>
      <c r="Q60" s="14">
        <f t="shared" si="0"/>
        <v>1900</v>
      </c>
      <c r="R60" s="14">
        <f t="shared" si="6"/>
        <v>1</v>
      </c>
      <c r="S60" s="14">
        <f t="shared" si="7"/>
        <v>0</v>
      </c>
      <c r="T60" s="11" t="str">
        <f t="shared" si="1"/>
        <v/>
      </c>
      <c r="U60" s="15"/>
      <c r="V60" s="11"/>
      <c r="W60" s="11"/>
      <c r="X60" s="16">
        <f t="shared" si="2"/>
        <v>0</v>
      </c>
      <c r="Y60" s="16">
        <f t="shared" si="3"/>
        <v>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8">
        <f t="shared" si="4"/>
        <v>0</v>
      </c>
      <c r="AO60" s="11"/>
      <c r="AP60" s="17">
        <f t="shared" si="8"/>
        <v>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4">
        <f t="shared" si="9"/>
        <v>0</v>
      </c>
      <c r="BH60" s="11"/>
      <c r="BI60" s="17">
        <f t="shared" si="10"/>
        <v>0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 t="e">
        <f>VLOOKUP(L61,'償却率（定額法）'!$B$6:$C$104,2)</f>
        <v>#N/A</v>
      </c>
      <c r="N61" s="12"/>
      <c r="O61" s="12"/>
      <c r="P61" s="13">
        <f t="shared" si="5"/>
        <v>0</v>
      </c>
      <c r="Q61" s="14">
        <f t="shared" si="0"/>
        <v>1900</v>
      </c>
      <c r="R61" s="14">
        <f t="shared" si="6"/>
        <v>1</v>
      </c>
      <c r="S61" s="14">
        <f t="shared" si="7"/>
        <v>0</v>
      </c>
      <c r="T61" s="11" t="str">
        <f t="shared" si="1"/>
        <v/>
      </c>
      <c r="U61" s="15"/>
      <c r="V61" s="11"/>
      <c r="W61" s="11"/>
      <c r="X61" s="16">
        <f t="shared" si="2"/>
        <v>0</v>
      </c>
      <c r="Y61" s="16">
        <f t="shared" si="3"/>
        <v>0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8">
        <f t="shared" si="4"/>
        <v>0</v>
      </c>
      <c r="AO61" s="11"/>
      <c r="AP61" s="17">
        <f t="shared" si="8"/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4">
        <f t="shared" si="9"/>
        <v>0</v>
      </c>
      <c r="BH61" s="11"/>
      <c r="BI61" s="17">
        <f t="shared" si="10"/>
        <v>0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 t="e">
        <f>VLOOKUP(L62,'償却率（定額法）'!$B$6:$C$104,2)</f>
        <v>#N/A</v>
      </c>
      <c r="N62" s="12"/>
      <c r="O62" s="12"/>
      <c r="P62" s="13">
        <f t="shared" si="5"/>
        <v>0</v>
      </c>
      <c r="Q62" s="14">
        <f t="shared" si="0"/>
        <v>1900</v>
      </c>
      <c r="R62" s="14">
        <f t="shared" si="6"/>
        <v>1</v>
      </c>
      <c r="S62" s="14">
        <f t="shared" si="7"/>
        <v>0</v>
      </c>
      <c r="T62" s="11" t="str">
        <f t="shared" si="1"/>
        <v/>
      </c>
      <c r="U62" s="15"/>
      <c r="V62" s="11"/>
      <c r="W62" s="11"/>
      <c r="X62" s="16">
        <f t="shared" si="2"/>
        <v>0</v>
      </c>
      <c r="Y62" s="16">
        <f t="shared" si="3"/>
        <v>0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8">
        <f t="shared" si="4"/>
        <v>0</v>
      </c>
      <c r="AO62" s="11"/>
      <c r="AP62" s="17">
        <f t="shared" si="8"/>
        <v>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4">
        <f t="shared" si="9"/>
        <v>0</v>
      </c>
      <c r="BH62" s="11"/>
      <c r="BI62" s="17">
        <f t="shared" si="10"/>
        <v>0</v>
      </c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 t="e">
        <f>VLOOKUP(L63,'償却率（定額法）'!$B$6:$C$104,2)</f>
        <v>#N/A</v>
      </c>
      <c r="N63" s="12"/>
      <c r="O63" s="12"/>
      <c r="P63" s="13">
        <f t="shared" si="5"/>
        <v>0</v>
      </c>
      <c r="Q63" s="14">
        <f t="shared" si="0"/>
        <v>1900</v>
      </c>
      <c r="R63" s="14">
        <f t="shared" si="6"/>
        <v>1</v>
      </c>
      <c r="S63" s="14">
        <f t="shared" si="7"/>
        <v>0</v>
      </c>
      <c r="T63" s="11" t="str">
        <f t="shared" si="1"/>
        <v/>
      </c>
      <c r="U63" s="15"/>
      <c r="V63" s="11"/>
      <c r="W63" s="11"/>
      <c r="X63" s="16">
        <f t="shared" si="2"/>
        <v>0</v>
      </c>
      <c r="Y63" s="16">
        <f t="shared" si="3"/>
        <v>0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8">
        <f t="shared" si="4"/>
        <v>0</v>
      </c>
      <c r="AO63" s="11"/>
      <c r="AP63" s="17">
        <f t="shared" si="8"/>
        <v>0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4">
        <f t="shared" si="9"/>
        <v>0</v>
      </c>
      <c r="BH63" s="11"/>
      <c r="BI63" s="17">
        <f t="shared" si="10"/>
        <v>0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 t="e">
        <f>VLOOKUP(L64,'償却率（定額法）'!$B$6:$C$104,2)</f>
        <v>#N/A</v>
      </c>
      <c r="N64" s="12"/>
      <c r="O64" s="12"/>
      <c r="P64" s="13">
        <f t="shared" si="5"/>
        <v>0</v>
      </c>
      <c r="Q64" s="14">
        <f t="shared" si="0"/>
        <v>1900</v>
      </c>
      <c r="R64" s="14">
        <f t="shared" si="6"/>
        <v>1</v>
      </c>
      <c r="S64" s="14">
        <f t="shared" si="7"/>
        <v>0</v>
      </c>
      <c r="T64" s="11" t="str">
        <f t="shared" si="1"/>
        <v/>
      </c>
      <c r="U64" s="15"/>
      <c r="V64" s="11"/>
      <c r="W64" s="11"/>
      <c r="X64" s="16">
        <f t="shared" si="2"/>
        <v>0</v>
      </c>
      <c r="Y64" s="16">
        <f t="shared" si="3"/>
        <v>0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8">
        <f t="shared" si="4"/>
        <v>0</v>
      </c>
      <c r="AO64" s="11"/>
      <c r="AP64" s="17">
        <f t="shared" si="8"/>
        <v>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4">
        <f t="shared" si="9"/>
        <v>0</v>
      </c>
      <c r="BH64" s="11"/>
      <c r="BI64" s="17">
        <f t="shared" si="10"/>
        <v>0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 t="e">
        <f>VLOOKUP(L65,'償却率（定額法）'!$B$6:$C$104,2)</f>
        <v>#N/A</v>
      </c>
      <c r="N65" s="12"/>
      <c r="O65" s="12"/>
      <c r="P65" s="13">
        <f t="shared" si="5"/>
        <v>0</v>
      </c>
      <c r="Q65" s="14">
        <f t="shared" si="0"/>
        <v>1900</v>
      </c>
      <c r="R65" s="14">
        <f t="shared" si="6"/>
        <v>1</v>
      </c>
      <c r="S65" s="14">
        <f t="shared" si="7"/>
        <v>0</v>
      </c>
      <c r="T65" s="11" t="str">
        <f t="shared" si="1"/>
        <v/>
      </c>
      <c r="U65" s="15"/>
      <c r="V65" s="11"/>
      <c r="W65" s="11"/>
      <c r="X65" s="16">
        <f t="shared" si="2"/>
        <v>0</v>
      </c>
      <c r="Y65" s="16">
        <f t="shared" si="3"/>
        <v>0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8">
        <f t="shared" si="4"/>
        <v>0</v>
      </c>
      <c r="AO65" s="11"/>
      <c r="AP65" s="17">
        <f t="shared" si="8"/>
        <v>0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4">
        <f t="shared" si="9"/>
        <v>0</v>
      </c>
      <c r="BH65" s="11"/>
      <c r="BI65" s="17">
        <f t="shared" si="10"/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 t="e">
        <f>VLOOKUP(L66,'償却率（定額法）'!$B$6:$C$104,2)</f>
        <v>#N/A</v>
      </c>
      <c r="N66" s="12"/>
      <c r="O66" s="12"/>
      <c r="P66" s="13">
        <f t="shared" si="5"/>
        <v>0</v>
      </c>
      <c r="Q66" s="14">
        <f t="shared" si="0"/>
        <v>1900</v>
      </c>
      <c r="R66" s="14">
        <f t="shared" si="6"/>
        <v>1</v>
      </c>
      <c r="S66" s="14">
        <f t="shared" si="7"/>
        <v>0</v>
      </c>
      <c r="T66" s="11" t="str">
        <f t="shared" si="1"/>
        <v/>
      </c>
      <c r="U66" s="15"/>
      <c r="V66" s="11"/>
      <c r="W66" s="11"/>
      <c r="X66" s="16">
        <f t="shared" si="2"/>
        <v>0</v>
      </c>
      <c r="Y66" s="16">
        <f t="shared" si="3"/>
        <v>0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8">
        <f t="shared" si="4"/>
        <v>0</v>
      </c>
      <c r="AO66" s="11"/>
      <c r="AP66" s="17">
        <f t="shared" si="8"/>
        <v>0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4">
        <f t="shared" si="9"/>
        <v>0</v>
      </c>
      <c r="BH66" s="11"/>
      <c r="BI66" s="17">
        <f t="shared" si="10"/>
        <v>0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 t="e">
        <f>VLOOKUP(L67,'償却率（定額法）'!$B$6:$C$104,2)</f>
        <v>#N/A</v>
      </c>
      <c r="N67" s="12"/>
      <c r="O67" s="12"/>
      <c r="P67" s="13">
        <f t="shared" si="5"/>
        <v>0</v>
      </c>
      <c r="Q67" s="14">
        <f t="shared" si="0"/>
        <v>1900</v>
      </c>
      <c r="R67" s="14">
        <f t="shared" si="6"/>
        <v>1</v>
      </c>
      <c r="S67" s="14">
        <f t="shared" si="7"/>
        <v>0</v>
      </c>
      <c r="T67" s="11" t="str">
        <f t="shared" si="1"/>
        <v/>
      </c>
      <c r="U67" s="15"/>
      <c r="V67" s="11"/>
      <c r="W67" s="11"/>
      <c r="X67" s="16">
        <f t="shared" si="2"/>
        <v>0</v>
      </c>
      <c r="Y67" s="16">
        <f t="shared" si="3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8">
        <f t="shared" si="4"/>
        <v>0</v>
      </c>
      <c r="AO67" s="11"/>
      <c r="AP67" s="17">
        <f t="shared" si="8"/>
        <v>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4">
        <f t="shared" si="9"/>
        <v>0</v>
      </c>
      <c r="BH67" s="11"/>
      <c r="BI67" s="17">
        <f t="shared" si="10"/>
        <v>0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 t="e">
        <f>VLOOKUP(L68,'償却率（定額法）'!$B$6:$C$104,2)</f>
        <v>#N/A</v>
      </c>
      <c r="N68" s="12"/>
      <c r="O68" s="12"/>
      <c r="P68" s="13">
        <f t="shared" si="5"/>
        <v>0</v>
      </c>
      <c r="Q68" s="14">
        <f t="shared" si="0"/>
        <v>1900</v>
      </c>
      <c r="R68" s="14">
        <f t="shared" si="6"/>
        <v>1</v>
      </c>
      <c r="S68" s="14">
        <f t="shared" si="7"/>
        <v>0</v>
      </c>
      <c r="T68" s="11" t="str">
        <f t="shared" si="1"/>
        <v/>
      </c>
      <c r="U68" s="15"/>
      <c r="V68" s="11"/>
      <c r="W68" s="11"/>
      <c r="X68" s="16">
        <f t="shared" si="2"/>
        <v>0</v>
      </c>
      <c r="Y68" s="16">
        <f t="shared" si="3"/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8">
        <f t="shared" si="4"/>
        <v>0</v>
      </c>
      <c r="AO68" s="11"/>
      <c r="AP68" s="17">
        <f t="shared" si="8"/>
        <v>0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4">
        <f t="shared" si="9"/>
        <v>0</v>
      </c>
      <c r="BH68" s="11"/>
      <c r="BI68" s="17">
        <f t="shared" si="10"/>
        <v>0</v>
      </c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 t="e">
        <f>VLOOKUP(L69,'償却率（定額法）'!$B$6:$C$104,2)</f>
        <v>#N/A</v>
      </c>
      <c r="N69" s="12"/>
      <c r="O69" s="12"/>
      <c r="P69" s="13">
        <f t="shared" si="5"/>
        <v>0</v>
      </c>
      <c r="Q69" s="14">
        <f t="shared" si="0"/>
        <v>1900</v>
      </c>
      <c r="R69" s="14">
        <f t="shared" si="6"/>
        <v>1</v>
      </c>
      <c r="S69" s="14">
        <f t="shared" si="7"/>
        <v>0</v>
      </c>
      <c r="T69" s="11" t="str">
        <f t="shared" si="1"/>
        <v/>
      </c>
      <c r="U69" s="15"/>
      <c r="V69" s="11"/>
      <c r="W69" s="11"/>
      <c r="X69" s="16">
        <f t="shared" ref="X69:X100" si="11">IF(BG69=0,0,IF(BG69&gt;L69,U69-1,ROUND((U69*M69)*(BG69-1),0)))</f>
        <v>0</v>
      </c>
      <c r="Y69" s="16">
        <f t="shared" ref="Y69:Y100" si="12">U69-X69</f>
        <v>0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8">
        <f t="shared" ref="AN69:AN100" si="13">IF(BG69=0,0,IF(BG69=L69,Y69-1,IF(Y69=1,0,ROUND(U69*M69,0))))</f>
        <v>0</v>
      </c>
      <c r="AO69" s="11"/>
      <c r="AP69" s="17">
        <f t="shared" si="8"/>
        <v>0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4">
        <f t="shared" si="9"/>
        <v>0</v>
      </c>
      <c r="BH69" s="11"/>
      <c r="BI69" s="17">
        <f t="shared" si="10"/>
        <v>0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 t="e">
        <f>VLOOKUP(L70,'償却率（定額法）'!$B$6:$C$104,2)</f>
        <v>#N/A</v>
      </c>
      <c r="N70" s="12"/>
      <c r="O70" s="12"/>
      <c r="P70" s="13">
        <f t="shared" ref="P70:P100" si="14">IF(O70="",N70,O70)</f>
        <v>0</v>
      </c>
      <c r="Q70" s="14">
        <f t="shared" ref="Q70:Q100" si="15">YEAR(P70)</f>
        <v>1900</v>
      </c>
      <c r="R70" s="14">
        <f t="shared" ref="R70:R100" si="16">MONTH(P70)</f>
        <v>1</v>
      </c>
      <c r="S70" s="14">
        <f t="shared" ref="S70:S100" si="17">DAY(N70)</f>
        <v>0</v>
      </c>
      <c r="T70" s="11" t="str">
        <f t="shared" si="1"/>
        <v/>
      </c>
      <c r="U70" s="15"/>
      <c r="V70" s="11"/>
      <c r="W70" s="11"/>
      <c r="X70" s="16">
        <f t="shared" si="11"/>
        <v>0</v>
      </c>
      <c r="Y70" s="16">
        <f t="shared" si="12"/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8">
        <f t="shared" si="13"/>
        <v>0</v>
      </c>
      <c r="AO70" s="11"/>
      <c r="AP70" s="17">
        <f t="shared" ref="AP70:AP100" si="18">Y70-AN70</f>
        <v>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4">
        <f t="shared" ref="BG70:BG100" si="19">IF(T70="",0,$O$1-T70)</f>
        <v>0</v>
      </c>
      <c r="BH70" s="11"/>
      <c r="BI70" s="17">
        <f t="shared" ref="BI70:BI100" si="20">U70-AP70</f>
        <v>0</v>
      </c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 t="e">
        <f>VLOOKUP(L71,'償却率（定額法）'!$B$6:$C$104,2)</f>
        <v>#N/A</v>
      </c>
      <c r="N71" s="12"/>
      <c r="O71" s="12"/>
      <c r="P71" s="13">
        <f t="shared" si="14"/>
        <v>0</v>
      </c>
      <c r="Q71" s="14">
        <f t="shared" si="15"/>
        <v>1900</v>
      </c>
      <c r="R71" s="14">
        <f t="shared" si="16"/>
        <v>1</v>
      </c>
      <c r="S71" s="14">
        <f t="shared" si="17"/>
        <v>0</v>
      </c>
      <c r="T71" s="11" t="str">
        <f t="shared" si="1"/>
        <v/>
      </c>
      <c r="U71" s="15"/>
      <c r="V71" s="11"/>
      <c r="W71" s="11"/>
      <c r="X71" s="16">
        <f t="shared" si="11"/>
        <v>0</v>
      </c>
      <c r="Y71" s="16">
        <f t="shared" si="12"/>
        <v>0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8">
        <f t="shared" si="13"/>
        <v>0</v>
      </c>
      <c r="AO71" s="11"/>
      <c r="AP71" s="17">
        <f t="shared" si="18"/>
        <v>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4">
        <f t="shared" si="19"/>
        <v>0</v>
      </c>
      <c r="BH71" s="11"/>
      <c r="BI71" s="17">
        <f t="shared" si="20"/>
        <v>0</v>
      </c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 t="e">
        <f>VLOOKUP(L72,'償却率（定額法）'!$B$6:$C$104,2)</f>
        <v>#N/A</v>
      </c>
      <c r="N72" s="12"/>
      <c r="O72" s="12"/>
      <c r="P72" s="13">
        <f t="shared" si="14"/>
        <v>0</v>
      </c>
      <c r="Q72" s="14">
        <f t="shared" si="15"/>
        <v>1900</v>
      </c>
      <c r="R72" s="14">
        <f t="shared" si="16"/>
        <v>1</v>
      </c>
      <c r="S72" s="14">
        <f t="shared" si="17"/>
        <v>0</v>
      </c>
      <c r="T72" s="11" t="str">
        <f t="shared" si="1"/>
        <v/>
      </c>
      <c r="U72" s="15"/>
      <c r="V72" s="11"/>
      <c r="W72" s="11"/>
      <c r="X72" s="16">
        <f t="shared" si="11"/>
        <v>0</v>
      </c>
      <c r="Y72" s="16">
        <f t="shared" si="12"/>
        <v>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8">
        <f t="shared" si="13"/>
        <v>0</v>
      </c>
      <c r="AO72" s="11"/>
      <c r="AP72" s="17">
        <f t="shared" si="18"/>
        <v>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4">
        <f t="shared" si="19"/>
        <v>0</v>
      </c>
      <c r="BH72" s="11"/>
      <c r="BI72" s="17">
        <f t="shared" si="20"/>
        <v>0</v>
      </c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 t="e">
        <f>VLOOKUP(L73,'償却率（定額法）'!$B$6:$C$104,2)</f>
        <v>#N/A</v>
      </c>
      <c r="N73" s="12"/>
      <c r="O73" s="12"/>
      <c r="P73" s="13">
        <f t="shared" si="14"/>
        <v>0</v>
      </c>
      <c r="Q73" s="14">
        <f t="shared" si="15"/>
        <v>1900</v>
      </c>
      <c r="R73" s="14">
        <f t="shared" si="16"/>
        <v>1</v>
      </c>
      <c r="S73" s="14">
        <f t="shared" si="17"/>
        <v>0</v>
      </c>
      <c r="T73" s="11" t="str">
        <f t="shared" si="1"/>
        <v/>
      </c>
      <c r="U73" s="15"/>
      <c r="V73" s="11"/>
      <c r="W73" s="11"/>
      <c r="X73" s="16">
        <f t="shared" si="11"/>
        <v>0</v>
      </c>
      <c r="Y73" s="16">
        <f t="shared" si="12"/>
        <v>0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8">
        <f t="shared" si="13"/>
        <v>0</v>
      </c>
      <c r="AO73" s="11"/>
      <c r="AP73" s="17">
        <f t="shared" si="18"/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4">
        <f t="shared" si="19"/>
        <v>0</v>
      </c>
      <c r="BH73" s="11"/>
      <c r="BI73" s="17">
        <f t="shared" si="20"/>
        <v>0</v>
      </c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 t="e">
        <f>VLOOKUP(L74,'償却率（定額法）'!$B$6:$C$104,2)</f>
        <v>#N/A</v>
      </c>
      <c r="N74" s="12"/>
      <c r="O74" s="12"/>
      <c r="P74" s="13">
        <f t="shared" si="14"/>
        <v>0</v>
      </c>
      <c r="Q74" s="14">
        <f t="shared" si="15"/>
        <v>1900</v>
      </c>
      <c r="R74" s="14">
        <f t="shared" si="16"/>
        <v>1</v>
      </c>
      <c r="S74" s="14">
        <f t="shared" si="17"/>
        <v>0</v>
      </c>
      <c r="T74" s="11" t="str">
        <f t="shared" si="1"/>
        <v/>
      </c>
      <c r="U74" s="15"/>
      <c r="V74" s="11"/>
      <c r="W74" s="11"/>
      <c r="X74" s="16">
        <f t="shared" si="11"/>
        <v>0</v>
      </c>
      <c r="Y74" s="16">
        <f t="shared" si="12"/>
        <v>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8">
        <f t="shared" si="13"/>
        <v>0</v>
      </c>
      <c r="AO74" s="11"/>
      <c r="AP74" s="17">
        <f t="shared" si="18"/>
        <v>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4">
        <f t="shared" si="19"/>
        <v>0</v>
      </c>
      <c r="BH74" s="11"/>
      <c r="BI74" s="17">
        <f t="shared" si="20"/>
        <v>0</v>
      </c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 t="e">
        <f>VLOOKUP(L75,'償却率（定額法）'!$B$6:$C$104,2)</f>
        <v>#N/A</v>
      </c>
      <c r="N75" s="12"/>
      <c r="O75" s="12"/>
      <c r="P75" s="13">
        <f t="shared" si="14"/>
        <v>0</v>
      </c>
      <c r="Q75" s="14">
        <f t="shared" si="15"/>
        <v>1900</v>
      </c>
      <c r="R75" s="14">
        <f t="shared" si="16"/>
        <v>1</v>
      </c>
      <c r="S75" s="14">
        <f t="shared" si="17"/>
        <v>0</v>
      </c>
      <c r="T75" s="11" t="str">
        <f t="shared" si="1"/>
        <v/>
      </c>
      <c r="U75" s="15"/>
      <c r="V75" s="11"/>
      <c r="W75" s="11"/>
      <c r="X75" s="16">
        <f t="shared" si="11"/>
        <v>0</v>
      </c>
      <c r="Y75" s="16">
        <f t="shared" si="12"/>
        <v>0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8">
        <f t="shared" si="13"/>
        <v>0</v>
      </c>
      <c r="AO75" s="11"/>
      <c r="AP75" s="17">
        <f t="shared" si="18"/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4">
        <f t="shared" si="19"/>
        <v>0</v>
      </c>
      <c r="BH75" s="11"/>
      <c r="BI75" s="17">
        <f t="shared" si="20"/>
        <v>0</v>
      </c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 t="e">
        <f>VLOOKUP(L76,'償却率（定額法）'!$B$6:$C$104,2)</f>
        <v>#N/A</v>
      </c>
      <c r="N76" s="12"/>
      <c r="O76" s="12"/>
      <c r="P76" s="13">
        <f t="shared" si="14"/>
        <v>0</v>
      </c>
      <c r="Q76" s="14">
        <f t="shared" si="15"/>
        <v>1900</v>
      </c>
      <c r="R76" s="14">
        <f t="shared" si="16"/>
        <v>1</v>
      </c>
      <c r="S76" s="14">
        <f t="shared" si="17"/>
        <v>0</v>
      </c>
      <c r="T76" s="11" t="str">
        <f t="shared" si="1"/>
        <v/>
      </c>
      <c r="U76" s="15"/>
      <c r="V76" s="11"/>
      <c r="W76" s="11"/>
      <c r="X76" s="16">
        <f t="shared" si="11"/>
        <v>0</v>
      </c>
      <c r="Y76" s="16">
        <f t="shared" si="12"/>
        <v>0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8">
        <f t="shared" si="13"/>
        <v>0</v>
      </c>
      <c r="AO76" s="11"/>
      <c r="AP76" s="17">
        <f t="shared" si="18"/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4">
        <f t="shared" si="19"/>
        <v>0</v>
      </c>
      <c r="BH76" s="11"/>
      <c r="BI76" s="17">
        <f t="shared" si="20"/>
        <v>0</v>
      </c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 t="e">
        <f>VLOOKUP(L77,'償却率（定額法）'!$B$6:$C$104,2)</f>
        <v>#N/A</v>
      </c>
      <c r="N77" s="12"/>
      <c r="O77" s="12"/>
      <c r="P77" s="13">
        <f t="shared" si="14"/>
        <v>0</v>
      </c>
      <c r="Q77" s="14">
        <f t="shared" si="15"/>
        <v>1900</v>
      </c>
      <c r="R77" s="14">
        <f t="shared" si="16"/>
        <v>1</v>
      </c>
      <c r="S77" s="14">
        <f t="shared" si="17"/>
        <v>0</v>
      </c>
      <c r="T77" s="11" t="str">
        <f t="shared" si="1"/>
        <v/>
      </c>
      <c r="U77" s="15"/>
      <c r="V77" s="11"/>
      <c r="W77" s="11"/>
      <c r="X77" s="16">
        <f t="shared" si="11"/>
        <v>0</v>
      </c>
      <c r="Y77" s="16">
        <f t="shared" si="12"/>
        <v>0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8">
        <f t="shared" si="13"/>
        <v>0</v>
      </c>
      <c r="AO77" s="11"/>
      <c r="AP77" s="17">
        <f t="shared" si="18"/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4">
        <f t="shared" si="19"/>
        <v>0</v>
      </c>
      <c r="BH77" s="11"/>
      <c r="BI77" s="17">
        <f t="shared" si="20"/>
        <v>0</v>
      </c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 t="e">
        <f>VLOOKUP(L78,'償却率（定額法）'!$B$6:$C$104,2)</f>
        <v>#N/A</v>
      </c>
      <c r="N78" s="12"/>
      <c r="O78" s="12"/>
      <c r="P78" s="13">
        <f t="shared" si="14"/>
        <v>0</v>
      </c>
      <c r="Q78" s="14">
        <f t="shared" si="15"/>
        <v>1900</v>
      </c>
      <c r="R78" s="14">
        <f t="shared" si="16"/>
        <v>1</v>
      </c>
      <c r="S78" s="14">
        <f t="shared" si="17"/>
        <v>0</v>
      </c>
      <c r="T78" s="11" t="str">
        <f t="shared" si="1"/>
        <v/>
      </c>
      <c r="U78" s="15"/>
      <c r="V78" s="11"/>
      <c r="W78" s="11"/>
      <c r="X78" s="16">
        <f t="shared" si="11"/>
        <v>0</v>
      </c>
      <c r="Y78" s="16">
        <f t="shared" si="12"/>
        <v>0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8">
        <f t="shared" si="13"/>
        <v>0</v>
      </c>
      <c r="AO78" s="11"/>
      <c r="AP78" s="17">
        <f t="shared" si="18"/>
        <v>0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4">
        <f t="shared" si="19"/>
        <v>0</v>
      </c>
      <c r="BH78" s="11"/>
      <c r="BI78" s="17">
        <f t="shared" si="20"/>
        <v>0</v>
      </c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 t="e">
        <f>VLOOKUP(L79,'償却率（定額法）'!$B$6:$C$104,2)</f>
        <v>#N/A</v>
      </c>
      <c r="N79" s="12"/>
      <c r="O79" s="12"/>
      <c r="P79" s="13">
        <f t="shared" si="14"/>
        <v>0</v>
      </c>
      <c r="Q79" s="14">
        <f t="shared" si="15"/>
        <v>1900</v>
      </c>
      <c r="R79" s="14">
        <f t="shared" si="16"/>
        <v>1</v>
      </c>
      <c r="S79" s="14">
        <f t="shared" si="17"/>
        <v>0</v>
      </c>
      <c r="T79" s="11" t="str">
        <f t="shared" si="1"/>
        <v/>
      </c>
      <c r="U79" s="15"/>
      <c r="V79" s="11"/>
      <c r="W79" s="11"/>
      <c r="X79" s="16">
        <f t="shared" si="11"/>
        <v>0</v>
      </c>
      <c r="Y79" s="16">
        <f t="shared" si="12"/>
        <v>0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8">
        <f t="shared" si="13"/>
        <v>0</v>
      </c>
      <c r="AO79" s="11"/>
      <c r="AP79" s="17">
        <f t="shared" si="18"/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4">
        <f t="shared" si="19"/>
        <v>0</v>
      </c>
      <c r="BH79" s="11"/>
      <c r="BI79" s="17">
        <f t="shared" si="20"/>
        <v>0</v>
      </c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 t="e">
        <f>VLOOKUP(L80,'償却率（定額法）'!$B$6:$C$104,2)</f>
        <v>#N/A</v>
      </c>
      <c r="N80" s="12"/>
      <c r="O80" s="12"/>
      <c r="P80" s="13">
        <f t="shared" si="14"/>
        <v>0</v>
      </c>
      <c r="Q80" s="14">
        <f t="shared" si="15"/>
        <v>1900</v>
      </c>
      <c r="R80" s="14">
        <f t="shared" si="16"/>
        <v>1</v>
      </c>
      <c r="S80" s="14">
        <f t="shared" si="17"/>
        <v>0</v>
      </c>
      <c r="T80" s="11" t="str">
        <f t="shared" si="1"/>
        <v/>
      </c>
      <c r="U80" s="15"/>
      <c r="V80" s="11"/>
      <c r="W80" s="11"/>
      <c r="X80" s="16">
        <f t="shared" si="11"/>
        <v>0</v>
      </c>
      <c r="Y80" s="16">
        <f t="shared" si="12"/>
        <v>0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8">
        <f t="shared" si="13"/>
        <v>0</v>
      </c>
      <c r="AO80" s="11"/>
      <c r="AP80" s="17">
        <f t="shared" si="18"/>
        <v>0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4">
        <f t="shared" si="19"/>
        <v>0</v>
      </c>
      <c r="BH80" s="11"/>
      <c r="BI80" s="17">
        <f t="shared" si="20"/>
        <v>0</v>
      </c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 t="e">
        <f>VLOOKUP(L81,'償却率（定額法）'!$B$6:$C$104,2)</f>
        <v>#N/A</v>
      </c>
      <c r="N81" s="12"/>
      <c r="O81" s="12"/>
      <c r="P81" s="13">
        <f t="shared" si="14"/>
        <v>0</v>
      </c>
      <c r="Q81" s="14">
        <f t="shared" si="15"/>
        <v>1900</v>
      </c>
      <c r="R81" s="14">
        <f t="shared" si="16"/>
        <v>1</v>
      </c>
      <c r="S81" s="14">
        <f t="shared" si="17"/>
        <v>0</v>
      </c>
      <c r="T81" s="11" t="str">
        <f t="shared" si="1"/>
        <v/>
      </c>
      <c r="U81" s="15"/>
      <c r="V81" s="11"/>
      <c r="W81" s="11"/>
      <c r="X81" s="16">
        <f t="shared" si="11"/>
        <v>0</v>
      </c>
      <c r="Y81" s="16">
        <f t="shared" si="12"/>
        <v>0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8">
        <f t="shared" si="13"/>
        <v>0</v>
      </c>
      <c r="AO81" s="11"/>
      <c r="AP81" s="17">
        <f t="shared" si="18"/>
        <v>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4">
        <f t="shared" si="19"/>
        <v>0</v>
      </c>
      <c r="BH81" s="11"/>
      <c r="BI81" s="17">
        <f t="shared" si="20"/>
        <v>0</v>
      </c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 t="e">
        <f>VLOOKUP(L82,'償却率（定額法）'!$B$6:$C$104,2)</f>
        <v>#N/A</v>
      </c>
      <c r="N82" s="12"/>
      <c r="O82" s="12"/>
      <c r="P82" s="13">
        <f t="shared" si="14"/>
        <v>0</v>
      </c>
      <c r="Q82" s="14">
        <f t="shared" si="15"/>
        <v>1900</v>
      </c>
      <c r="R82" s="14">
        <f t="shared" si="16"/>
        <v>1</v>
      </c>
      <c r="S82" s="14">
        <f t="shared" si="17"/>
        <v>0</v>
      </c>
      <c r="T82" s="11" t="str">
        <f t="shared" si="1"/>
        <v/>
      </c>
      <c r="U82" s="15"/>
      <c r="V82" s="11"/>
      <c r="W82" s="11"/>
      <c r="X82" s="16">
        <f t="shared" si="11"/>
        <v>0</v>
      </c>
      <c r="Y82" s="16">
        <f t="shared" si="12"/>
        <v>0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8">
        <f t="shared" si="13"/>
        <v>0</v>
      </c>
      <c r="AO82" s="11"/>
      <c r="AP82" s="17">
        <f t="shared" si="18"/>
        <v>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4">
        <f t="shared" si="19"/>
        <v>0</v>
      </c>
      <c r="BH82" s="11"/>
      <c r="BI82" s="17">
        <f t="shared" si="20"/>
        <v>0</v>
      </c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 t="e">
        <f>VLOOKUP(L83,'償却率（定額法）'!$B$6:$C$104,2)</f>
        <v>#N/A</v>
      </c>
      <c r="N83" s="12"/>
      <c r="O83" s="12"/>
      <c r="P83" s="13">
        <f t="shared" si="14"/>
        <v>0</v>
      </c>
      <c r="Q83" s="14">
        <f t="shared" si="15"/>
        <v>1900</v>
      </c>
      <c r="R83" s="14">
        <f t="shared" si="16"/>
        <v>1</v>
      </c>
      <c r="S83" s="14">
        <f t="shared" si="17"/>
        <v>0</v>
      </c>
      <c r="T83" s="11" t="str">
        <f t="shared" si="1"/>
        <v/>
      </c>
      <c r="U83" s="15"/>
      <c r="V83" s="11"/>
      <c r="W83" s="11"/>
      <c r="X83" s="16">
        <f t="shared" si="11"/>
        <v>0</v>
      </c>
      <c r="Y83" s="16">
        <f t="shared" si="12"/>
        <v>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8">
        <f t="shared" si="13"/>
        <v>0</v>
      </c>
      <c r="AO83" s="11"/>
      <c r="AP83" s="17">
        <f t="shared" si="18"/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4">
        <f t="shared" si="19"/>
        <v>0</v>
      </c>
      <c r="BH83" s="11"/>
      <c r="BI83" s="17">
        <f t="shared" si="20"/>
        <v>0</v>
      </c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 t="e">
        <f>VLOOKUP(L84,'償却率（定額法）'!$B$6:$C$104,2)</f>
        <v>#N/A</v>
      </c>
      <c r="N84" s="12"/>
      <c r="O84" s="12"/>
      <c r="P84" s="13">
        <f t="shared" si="14"/>
        <v>0</v>
      </c>
      <c r="Q84" s="14">
        <f t="shared" si="15"/>
        <v>1900</v>
      </c>
      <c r="R84" s="14">
        <f t="shared" si="16"/>
        <v>1</v>
      </c>
      <c r="S84" s="14">
        <f t="shared" si="17"/>
        <v>0</v>
      </c>
      <c r="T84" s="11" t="str">
        <f t="shared" si="1"/>
        <v/>
      </c>
      <c r="U84" s="15"/>
      <c r="V84" s="11"/>
      <c r="W84" s="11"/>
      <c r="X84" s="16">
        <f t="shared" si="11"/>
        <v>0</v>
      </c>
      <c r="Y84" s="16">
        <f t="shared" si="12"/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8">
        <f t="shared" si="13"/>
        <v>0</v>
      </c>
      <c r="AO84" s="11"/>
      <c r="AP84" s="17">
        <f t="shared" si="18"/>
        <v>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4">
        <f t="shared" si="19"/>
        <v>0</v>
      </c>
      <c r="BH84" s="11"/>
      <c r="BI84" s="17">
        <f t="shared" si="20"/>
        <v>0</v>
      </c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 t="e">
        <f>VLOOKUP(L85,'償却率（定額法）'!$B$6:$C$104,2)</f>
        <v>#N/A</v>
      </c>
      <c r="N85" s="12"/>
      <c r="O85" s="12"/>
      <c r="P85" s="13">
        <f t="shared" si="14"/>
        <v>0</v>
      </c>
      <c r="Q85" s="14">
        <f t="shared" si="15"/>
        <v>1900</v>
      </c>
      <c r="R85" s="14">
        <f t="shared" si="16"/>
        <v>1</v>
      </c>
      <c r="S85" s="14">
        <f t="shared" si="17"/>
        <v>0</v>
      </c>
      <c r="T85" s="11" t="str">
        <f t="shared" si="1"/>
        <v/>
      </c>
      <c r="U85" s="15"/>
      <c r="V85" s="11"/>
      <c r="W85" s="11"/>
      <c r="X85" s="16">
        <f t="shared" si="11"/>
        <v>0</v>
      </c>
      <c r="Y85" s="16">
        <f t="shared" si="12"/>
        <v>0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8">
        <f t="shared" si="13"/>
        <v>0</v>
      </c>
      <c r="AO85" s="11"/>
      <c r="AP85" s="17">
        <f t="shared" si="18"/>
        <v>0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4">
        <f t="shared" si="19"/>
        <v>0</v>
      </c>
      <c r="BH85" s="11"/>
      <c r="BI85" s="17">
        <f t="shared" si="20"/>
        <v>0</v>
      </c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 t="e">
        <f>VLOOKUP(L86,'償却率（定額法）'!$B$6:$C$104,2)</f>
        <v>#N/A</v>
      </c>
      <c r="N86" s="12"/>
      <c r="O86" s="12"/>
      <c r="P86" s="13">
        <f t="shared" si="14"/>
        <v>0</v>
      </c>
      <c r="Q86" s="14">
        <f t="shared" si="15"/>
        <v>1900</v>
      </c>
      <c r="R86" s="14">
        <f t="shared" si="16"/>
        <v>1</v>
      </c>
      <c r="S86" s="14">
        <f t="shared" si="17"/>
        <v>0</v>
      </c>
      <c r="T86" s="11" t="str">
        <f t="shared" si="1"/>
        <v/>
      </c>
      <c r="U86" s="15"/>
      <c r="V86" s="11"/>
      <c r="W86" s="11"/>
      <c r="X86" s="16">
        <f t="shared" si="11"/>
        <v>0</v>
      </c>
      <c r="Y86" s="16">
        <f t="shared" si="12"/>
        <v>0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8">
        <f t="shared" si="13"/>
        <v>0</v>
      </c>
      <c r="AO86" s="11"/>
      <c r="AP86" s="17">
        <f t="shared" si="18"/>
        <v>0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4">
        <f t="shared" si="19"/>
        <v>0</v>
      </c>
      <c r="BH86" s="11"/>
      <c r="BI86" s="17">
        <f t="shared" si="20"/>
        <v>0</v>
      </c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 t="e">
        <f>VLOOKUP(L87,'償却率（定額法）'!$B$6:$C$104,2)</f>
        <v>#N/A</v>
      </c>
      <c r="N87" s="12"/>
      <c r="O87" s="12"/>
      <c r="P87" s="13">
        <f t="shared" si="14"/>
        <v>0</v>
      </c>
      <c r="Q87" s="14">
        <f t="shared" si="15"/>
        <v>1900</v>
      </c>
      <c r="R87" s="14">
        <f t="shared" si="16"/>
        <v>1</v>
      </c>
      <c r="S87" s="14">
        <f t="shared" si="17"/>
        <v>0</v>
      </c>
      <c r="T87" s="11" t="str">
        <f t="shared" si="1"/>
        <v/>
      </c>
      <c r="U87" s="15"/>
      <c r="V87" s="11"/>
      <c r="W87" s="11"/>
      <c r="X87" s="16">
        <f t="shared" si="11"/>
        <v>0</v>
      </c>
      <c r="Y87" s="16">
        <f t="shared" si="12"/>
        <v>0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8">
        <f t="shared" si="13"/>
        <v>0</v>
      </c>
      <c r="AO87" s="11"/>
      <c r="AP87" s="17">
        <f t="shared" si="18"/>
        <v>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4">
        <f t="shared" si="19"/>
        <v>0</v>
      </c>
      <c r="BH87" s="11"/>
      <c r="BI87" s="17">
        <f t="shared" si="20"/>
        <v>0</v>
      </c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 t="e">
        <f>VLOOKUP(L88,'償却率（定額法）'!$B$6:$C$104,2)</f>
        <v>#N/A</v>
      </c>
      <c r="N88" s="12"/>
      <c r="O88" s="12"/>
      <c r="P88" s="13">
        <f t="shared" si="14"/>
        <v>0</v>
      </c>
      <c r="Q88" s="14">
        <f t="shared" si="15"/>
        <v>1900</v>
      </c>
      <c r="R88" s="14">
        <f t="shared" si="16"/>
        <v>1</v>
      </c>
      <c r="S88" s="14">
        <f t="shared" si="17"/>
        <v>0</v>
      </c>
      <c r="T88" s="11" t="str">
        <f t="shared" si="1"/>
        <v/>
      </c>
      <c r="U88" s="15"/>
      <c r="V88" s="11"/>
      <c r="W88" s="11"/>
      <c r="X88" s="16">
        <f t="shared" si="11"/>
        <v>0</v>
      </c>
      <c r="Y88" s="16">
        <f t="shared" si="12"/>
        <v>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8">
        <f t="shared" si="13"/>
        <v>0</v>
      </c>
      <c r="AO88" s="11"/>
      <c r="AP88" s="17">
        <f t="shared" si="18"/>
        <v>0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4">
        <f t="shared" si="19"/>
        <v>0</v>
      </c>
      <c r="BH88" s="11"/>
      <c r="BI88" s="17">
        <f t="shared" si="20"/>
        <v>0</v>
      </c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 t="e">
        <f>VLOOKUP(L89,'償却率（定額法）'!$B$6:$C$104,2)</f>
        <v>#N/A</v>
      </c>
      <c r="N89" s="12"/>
      <c r="O89" s="12"/>
      <c r="P89" s="13">
        <f t="shared" si="14"/>
        <v>0</v>
      </c>
      <c r="Q89" s="14">
        <f t="shared" si="15"/>
        <v>1900</v>
      </c>
      <c r="R89" s="14">
        <f t="shared" si="16"/>
        <v>1</v>
      </c>
      <c r="S89" s="14">
        <f t="shared" si="17"/>
        <v>0</v>
      </c>
      <c r="T89" s="11" t="str">
        <f t="shared" si="1"/>
        <v/>
      </c>
      <c r="U89" s="15"/>
      <c r="V89" s="11"/>
      <c r="W89" s="11"/>
      <c r="X89" s="16">
        <f t="shared" si="11"/>
        <v>0</v>
      </c>
      <c r="Y89" s="16">
        <f t="shared" si="12"/>
        <v>0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8">
        <f t="shared" si="13"/>
        <v>0</v>
      </c>
      <c r="AO89" s="11"/>
      <c r="AP89" s="17">
        <f t="shared" si="18"/>
        <v>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4">
        <f t="shared" si="19"/>
        <v>0</v>
      </c>
      <c r="BH89" s="11"/>
      <c r="BI89" s="17">
        <f t="shared" si="20"/>
        <v>0</v>
      </c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 t="e">
        <f>VLOOKUP(L90,'償却率（定額法）'!$B$6:$C$104,2)</f>
        <v>#N/A</v>
      </c>
      <c r="N90" s="12"/>
      <c r="O90" s="12"/>
      <c r="P90" s="13">
        <f t="shared" si="14"/>
        <v>0</v>
      </c>
      <c r="Q90" s="14">
        <f t="shared" si="15"/>
        <v>1900</v>
      </c>
      <c r="R90" s="14">
        <f t="shared" si="16"/>
        <v>1</v>
      </c>
      <c r="S90" s="14">
        <f t="shared" si="17"/>
        <v>0</v>
      </c>
      <c r="T90" s="11" t="str">
        <f t="shared" si="1"/>
        <v/>
      </c>
      <c r="U90" s="15"/>
      <c r="V90" s="11"/>
      <c r="W90" s="11"/>
      <c r="X90" s="16">
        <f t="shared" si="11"/>
        <v>0</v>
      </c>
      <c r="Y90" s="16">
        <f t="shared" si="12"/>
        <v>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8">
        <f t="shared" si="13"/>
        <v>0</v>
      </c>
      <c r="AO90" s="11"/>
      <c r="AP90" s="17">
        <f t="shared" si="18"/>
        <v>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4">
        <f t="shared" si="19"/>
        <v>0</v>
      </c>
      <c r="BH90" s="11"/>
      <c r="BI90" s="17">
        <f t="shared" si="20"/>
        <v>0</v>
      </c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 t="e">
        <f>VLOOKUP(L91,'償却率（定額法）'!$B$6:$C$104,2)</f>
        <v>#N/A</v>
      </c>
      <c r="N91" s="12"/>
      <c r="O91" s="12"/>
      <c r="P91" s="13">
        <f t="shared" si="14"/>
        <v>0</v>
      </c>
      <c r="Q91" s="14">
        <f t="shared" si="15"/>
        <v>1900</v>
      </c>
      <c r="R91" s="14">
        <f t="shared" si="16"/>
        <v>1</v>
      </c>
      <c r="S91" s="14">
        <f t="shared" si="17"/>
        <v>0</v>
      </c>
      <c r="T91" s="11" t="str">
        <f t="shared" si="1"/>
        <v/>
      </c>
      <c r="U91" s="15"/>
      <c r="V91" s="11"/>
      <c r="W91" s="11"/>
      <c r="X91" s="16">
        <f t="shared" si="11"/>
        <v>0</v>
      </c>
      <c r="Y91" s="16">
        <f t="shared" si="12"/>
        <v>0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8">
        <f t="shared" si="13"/>
        <v>0</v>
      </c>
      <c r="AO91" s="11"/>
      <c r="AP91" s="17">
        <f t="shared" si="18"/>
        <v>0</v>
      </c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4">
        <f t="shared" si="19"/>
        <v>0</v>
      </c>
      <c r="BH91" s="11"/>
      <c r="BI91" s="17">
        <f t="shared" si="20"/>
        <v>0</v>
      </c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 t="e">
        <f>VLOOKUP(L92,'償却率（定額法）'!$B$6:$C$104,2)</f>
        <v>#N/A</v>
      </c>
      <c r="N92" s="12"/>
      <c r="O92" s="12"/>
      <c r="P92" s="13">
        <f t="shared" si="14"/>
        <v>0</v>
      </c>
      <c r="Q92" s="14">
        <f t="shared" si="15"/>
        <v>1900</v>
      </c>
      <c r="R92" s="14">
        <f t="shared" si="16"/>
        <v>1</v>
      </c>
      <c r="S92" s="14">
        <f t="shared" si="17"/>
        <v>0</v>
      </c>
      <c r="T92" s="11" t="str">
        <f t="shared" si="1"/>
        <v/>
      </c>
      <c r="U92" s="15"/>
      <c r="V92" s="11"/>
      <c r="W92" s="11"/>
      <c r="X92" s="16">
        <f t="shared" si="11"/>
        <v>0</v>
      </c>
      <c r="Y92" s="16">
        <f t="shared" si="12"/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8">
        <f t="shared" si="13"/>
        <v>0</v>
      </c>
      <c r="AO92" s="11"/>
      <c r="AP92" s="17">
        <f t="shared" si="18"/>
        <v>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4">
        <f t="shared" si="19"/>
        <v>0</v>
      </c>
      <c r="BH92" s="11"/>
      <c r="BI92" s="17">
        <f t="shared" si="20"/>
        <v>0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 t="e">
        <f>VLOOKUP(L93,'償却率（定額法）'!$B$6:$C$104,2)</f>
        <v>#N/A</v>
      </c>
      <c r="N93" s="12"/>
      <c r="O93" s="12"/>
      <c r="P93" s="13">
        <f t="shared" si="14"/>
        <v>0</v>
      </c>
      <c r="Q93" s="14">
        <f t="shared" si="15"/>
        <v>1900</v>
      </c>
      <c r="R93" s="14">
        <f t="shared" si="16"/>
        <v>1</v>
      </c>
      <c r="S93" s="14">
        <f t="shared" si="17"/>
        <v>0</v>
      </c>
      <c r="T93" s="11" t="str">
        <f t="shared" si="1"/>
        <v/>
      </c>
      <c r="U93" s="15"/>
      <c r="V93" s="11"/>
      <c r="W93" s="11"/>
      <c r="X93" s="16">
        <f t="shared" si="11"/>
        <v>0</v>
      </c>
      <c r="Y93" s="16">
        <f t="shared" si="12"/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8">
        <f t="shared" si="13"/>
        <v>0</v>
      </c>
      <c r="AO93" s="11"/>
      <c r="AP93" s="17">
        <f t="shared" si="18"/>
        <v>0</v>
      </c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4">
        <f t="shared" si="19"/>
        <v>0</v>
      </c>
      <c r="BH93" s="11"/>
      <c r="BI93" s="17">
        <f t="shared" si="20"/>
        <v>0</v>
      </c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 t="e">
        <f>VLOOKUP(L94,'償却率（定額法）'!$B$6:$C$104,2)</f>
        <v>#N/A</v>
      </c>
      <c r="N94" s="12"/>
      <c r="O94" s="12"/>
      <c r="P94" s="13">
        <f t="shared" si="14"/>
        <v>0</v>
      </c>
      <c r="Q94" s="14">
        <f t="shared" si="15"/>
        <v>1900</v>
      </c>
      <c r="R94" s="14">
        <f t="shared" si="16"/>
        <v>1</v>
      </c>
      <c r="S94" s="14">
        <f t="shared" si="17"/>
        <v>0</v>
      </c>
      <c r="T94" s="11" t="str">
        <f t="shared" si="1"/>
        <v/>
      </c>
      <c r="U94" s="15"/>
      <c r="V94" s="11"/>
      <c r="W94" s="11"/>
      <c r="X94" s="16">
        <f t="shared" si="11"/>
        <v>0</v>
      </c>
      <c r="Y94" s="16">
        <f t="shared" si="12"/>
        <v>0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8">
        <f t="shared" si="13"/>
        <v>0</v>
      </c>
      <c r="AO94" s="11"/>
      <c r="AP94" s="17">
        <f t="shared" si="18"/>
        <v>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4">
        <f t="shared" si="19"/>
        <v>0</v>
      </c>
      <c r="BH94" s="11"/>
      <c r="BI94" s="17">
        <f t="shared" si="20"/>
        <v>0</v>
      </c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 t="e">
        <f>VLOOKUP(L95,'償却率（定額法）'!$B$6:$C$104,2)</f>
        <v>#N/A</v>
      </c>
      <c r="N95" s="12"/>
      <c r="O95" s="12"/>
      <c r="P95" s="13">
        <f t="shared" si="14"/>
        <v>0</v>
      </c>
      <c r="Q95" s="14">
        <f t="shared" si="15"/>
        <v>1900</v>
      </c>
      <c r="R95" s="14">
        <f t="shared" si="16"/>
        <v>1</v>
      </c>
      <c r="S95" s="14">
        <f t="shared" si="17"/>
        <v>0</v>
      </c>
      <c r="T95" s="11" t="str">
        <f t="shared" si="1"/>
        <v/>
      </c>
      <c r="U95" s="15"/>
      <c r="V95" s="11"/>
      <c r="W95" s="11"/>
      <c r="X95" s="16">
        <f t="shared" si="11"/>
        <v>0</v>
      </c>
      <c r="Y95" s="16">
        <f t="shared" si="12"/>
        <v>0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8">
        <f t="shared" si="13"/>
        <v>0</v>
      </c>
      <c r="AO95" s="11"/>
      <c r="AP95" s="17">
        <f t="shared" si="18"/>
        <v>0</v>
      </c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4">
        <f t="shared" si="19"/>
        <v>0</v>
      </c>
      <c r="BH95" s="11"/>
      <c r="BI95" s="17">
        <f t="shared" si="20"/>
        <v>0</v>
      </c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 t="e">
        <f>VLOOKUP(L96,'償却率（定額法）'!$B$6:$C$104,2)</f>
        <v>#N/A</v>
      </c>
      <c r="N96" s="12"/>
      <c r="O96" s="12"/>
      <c r="P96" s="13">
        <f t="shared" si="14"/>
        <v>0</v>
      </c>
      <c r="Q96" s="14">
        <f t="shared" si="15"/>
        <v>1900</v>
      </c>
      <c r="R96" s="14">
        <f t="shared" si="16"/>
        <v>1</v>
      </c>
      <c r="S96" s="14">
        <f t="shared" si="17"/>
        <v>0</v>
      </c>
      <c r="T96" s="11" t="str">
        <f t="shared" si="1"/>
        <v/>
      </c>
      <c r="U96" s="15"/>
      <c r="V96" s="11"/>
      <c r="W96" s="11"/>
      <c r="X96" s="16">
        <f t="shared" si="11"/>
        <v>0</v>
      </c>
      <c r="Y96" s="16">
        <f t="shared" si="12"/>
        <v>0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8">
        <f t="shared" si="13"/>
        <v>0</v>
      </c>
      <c r="AO96" s="11"/>
      <c r="AP96" s="17">
        <f t="shared" si="18"/>
        <v>0</v>
      </c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4">
        <f t="shared" si="19"/>
        <v>0</v>
      </c>
      <c r="BH96" s="11"/>
      <c r="BI96" s="17">
        <f t="shared" si="20"/>
        <v>0</v>
      </c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 t="e">
        <f>VLOOKUP(L97,'償却率（定額法）'!$B$6:$C$104,2)</f>
        <v>#N/A</v>
      </c>
      <c r="N97" s="12"/>
      <c r="O97" s="12"/>
      <c r="P97" s="13">
        <f t="shared" si="14"/>
        <v>0</v>
      </c>
      <c r="Q97" s="14">
        <f t="shared" si="15"/>
        <v>1900</v>
      </c>
      <c r="R97" s="14">
        <f t="shared" si="16"/>
        <v>1</v>
      </c>
      <c r="S97" s="14">
        <f t="shared" si="17"/>
        <v>0</v>
      </c>
      <c r="T97" s="11" t="str">
        <f t="shared" si="1"/>
        <v/>
      </c>
      <c r="U97" s="15"/>
      <c r="V97" s="11"/>
      <c r="W97" s="11"/>
      <c r="X97" s="16">
        <f t="shared" si="11"/>
        <v>0</v>
      </c>
      <c r="Y97" s="16">
        <f t="shared" si="12"/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8">
        <f t="shared" si="13"/>
        <v>0</v>
      </c>
      <c r="AO97" s="11"/>
      <c r="AP97" s="17">
        <f t="shared" si="18"/>
        <v>0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4">
        <f t="shared" si="19"/>
        <v>0</v>
      </c>
      <c r="BH97" s="11"/>
      <c r="BI97" s="17">
        <f t="shared" si="20"/>
        <v>0</v>
      </c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 t="e">
        <f>VLOOKUP(L98,'償却率（定額法）'!$B$6:$C$104,2)</f>
        <v>#N/A</v>
      </c>
      <c r="N98" s="12"/>
      <c r="O98" s="12"/>
      <c r="P98" s="13">
        <f t="shared" si="14"/>
        <v>0</v>
      </c>
      <c r="Q98" s="14">
        <f t="shared" si="15"/>
        <v>1900</v>
      </c>
      <c r="R98" s="14">
        <f t="shared" si="16"/>
        <v>1</v>
      </c>
      <c r="S98" s="14">
        <f t="shared" si="17"/>
        <v>0</v>
      </c>
      <c r="T98" s="11" t="str">
        <f t="shared" si="1"/>
        <v/>
      </c>
      <c r="U98" s="15"/>
      <c r="V98" s="11"/>
      <c r="W98" s="11"/>
      <c r="X98" s="16">
        <f t="shared" si="11"/>
        <v>0</v>
      </c>
      <c r="Y98" s="16">
        <f t="shared" si="12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8">
        <f t="shared" si="13"/>
        <v>0</v>
      </c>
      <c r="AO98" s="11"/>
      <c r="AP98" s="17">
        <f t="shared" si="18"/>
        <v>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4">
        <f t="shared" si="19"/>
        <v>0</v>
      </c>
      <c r="BH98" s="11"/>
      <c r="BI98" s="17">
        <f t="shared" si="20"/>
        <v>0</v>
      </c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 t="e">
        <f>VLOOKUP(L99,'償却率（定額法）'!$B$6:$C$104,2)</f>
        <v>#N/A</v>
      </c>
      <c r="N99" s="12"/>
      <c r="O99" s="12"/>
      <c r="P99" s="13">
        <f t="shared" si="14"/>
        <v>0</v>
      </c>
      <c r="Q99" s="14">
        <f t="shared" si="15"/>
        <v>1900</v>
      </c>
      <c r="R99" s="14">
        <f t="shared" si="16"/>
        <v>1</v>
      </c>
      <c r="S99" s="14">
        <f t="shared" si="17"/>
        <v>0</v>
      </c>
      <c r="T99" s="11" t="str">
        <f t="shared" si="1"/>
        <v/>
      </c>
      <c r="U99" s="15"/>
      <c r="V99" s="11"/>
      <c r="W99" s="11"/>
      <c r="X99" s="16">
        <f t="shared" si="11"/>
        <v>0</v>
      </c>
      <c r="Y99" s="16">
        <f t="shared" si="12"/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8">
        <f t="shared" si="13"/>
        <v>0</v>
      </c>
      <c r="AO99" s="11"/>
      <c r="AP99" s="17">
        <f t="shared" si="18"/>
        <v>0</v>
      </c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4">
        <f t="shared" si="19"/>
        <v>0</v>
      </c>
      <c r="BH99" s="11"/>
      <c r="BI99" s="17">
        <f t="shared" si="20"/>
        <v>0</v>
      </c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 t="e">
        <f>VLOOKUP(L100,'償却率（定額法）'!$B$6:$C$104,2)</f>
        <v>#N/A</v>
      </c>
      <c r="N100" s="12"/>
      <c r="O100" s="12"/>
      <c r="P100" s="13">
        <f t="shared" si="14"/>
        <v>0</v>
      </c>
      <c r="Q100" s="14">
        <f t="shared" si="15"/>
        <v>1900</v>
      </c>
      <c r="R100" s="14">
        <f t="shared" si="16"/>
        <v>1</v>
      </c>
      <c r="S100" s="14">
        <f t="shared" si="17"/>
        <v>0</v>
      </c>
      <c r="T100" s="11" t="str">
        <f t="shared" si="1"/>
        <v/>
      </c>
      <c r="U100" s="15"/>
      <c r="V100" s="11"/>
      <c r="W100" s="11"/>
      <c r="X100" s="16">
        <f t="shared" si="11"/>
        <v>0</v>
      </c>
      <c r="Y100" s="16">
        <f t="shared" si="12"/>
        <v>0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8">
        <f t="shared" si="13"/>
        <v>0</v>
      </c>
      <c r="AO100" s="11"/>
      <c r="AP100" s="17">
        <f t="shared" si="18"/>
        <v>0</v>
      </c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4">
        <f t="shared" si="19"/>
        <v>0</v>
      </c>
      <c r="BH100" s="11"/>
      <c r="BI100" s="17">
        <f t="shared" si="20"/>
        <v>0</v>
      </c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</sheetData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土地</vt:lpstr>
      <vt:lpstr>立木竹</vt:lpstr>
      <vt:lpstr>建物</vt:lpstr>
      <vt:lpstr>工作物</vt:lpstr>
      <vt:lpstr>物品</vt:lpstr>
      <vt:lpstr>ソフトウェア</vt:lpstr>
      <vt:lpstr>無形</vt:lpstr>
      <vt:lpstr>棚卸資産</vt:lpstr>
      <vt:lpstr>原本</vt:lpstr>
      <vt:lpstr>償却率（定額法）</vt:lpstr>
      <vt:lpstr>固定資産集計表 (簡易水道会計)</vt:lpstr>
      <vt:lpstr>固定資産集計表 (農集会計)</vt:lpstr>
      <vt:lpstr>固定資産集計表 (国保会計)</vt:lpstr>
      <vt:lpstr>建物!Print_Titles</vt:lpstr>
      <vt:lpstr>工作物!Print_Titles</vt:lpstr>
      <vt:lpstr>土地!Print_Titles</vt:lpstr>
      <vt:lpstr>物品!Print_Titles</vt:lpstr>
      <vt:lpstr>無形!Print_Titles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</dc:creator>
  <cp:lastModifiedBy>Windows ユーザー</cp:lastModifiedBy>
  <cp:lastPrinted>2022-05-05T00:52:01Z</cp:lastPrinted>
  <dcterms:created xsi:type="dcterms:W3CDTF">2020-10-04T11:37:01Z</dcterms:created>
  <dcterms:modified xsi:type="dcterms:W3CDTF">2022-05-05T00:53:43Z</dcterms:modified>
</cp:coreProperties>
</file>